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Bourací práce " sheetId="2" r:id="rId2"/>
    <sheet name="02 - Stavební část " sheetId="3" r:id="rId3"/>
    <sheet name="03 - Zdravotně technické ..." sheetId="4" r:id="rId4"/>
    <sheet name="04 - Ústřední vytápění " sheetId="5" r:id="rId5"/>
    <sheet name="05 - Vzduchotechnika " sheetId="6" r:id="rId6"/>
    <sheet name="06 - Mediciální plyny " sheetId="7" r:id="rId7"/>
    <sheet name="07 - Elektroinstalace " sheetId="8" r:id="rId8"/>
    <sheet name="08 - Ostatní a vedlejší n..." sheetId="9" r:id="rId9"/>
    <sheet name="Seznam figur" sheetId="10" r:id="rId10"/>
    <sheet name="Pokyny pro vyplnění" sheetId="11" r:id="rId11"/>
  </sheets>
  <definedNames>
    <definedName name="_xlnm.Print_Area" localSheetId="0">'Rekapitulace stavby'!$D$4:$AO$36,'Rekapitulace stavby'!$C$42:$AQ$63</definedName>
    <definedName name="_xlnm._FilterDatabase" localSheetId="1" hidden="1">'01 - Bourací práce '!$C$91:$K$265</definedName>
    <definedName name="_xlnm.Print_Area" localSheetId="1">'01 - Bourací práce '!$C$4:$J$39,'01 - Bourací práce '!$C$45:$J$73,'01 - Bourací práce '!$C$79:$K$265</definedName>
    <definedName name="_xlnm._FilterDatabase" localSheetId="2" hidden="1">'02 - Stavební část '!$C$91:$K$682</definedName>
    <definedName name="_xlnm.Print_Area" localSheetId="2">'02 - Stavební část '!$C$4:$J$39,'02 - Stavební část '!$C$45:$J$73,'02 - Stavební část '!$C$79:$K$682</definedName>
    <definedName name="_xlnm._FilterDatabase" localSheetId="3" hidden="1">'03 - Zdravotně technické ...'!$C$83:$K$287</definedName>
    <definedName name="_xlnm.Print_Area" localSheetId="3">'03 - Zdravotně technické ...'!$C$4:$J$39,'03 - Zdravotně technické ...'!$C$45:$J$65,'03 - Zdravotně technické ...'!$C$71:$K$287</definedName>
    <definedName name="_xlnm._FilterDatabase" localSheetId="4" hidden="1">'04 - Ústřední vytápění '!$C$83:$K$153</definedName>
    <definedName name="_xlnm.Print_Area" localSheetId="4">'04 - Ústřední vytápění '!$C$4:$J$39,'04 - Ústřední vytápění '!$C$45:$J$65,'04 - Ústřední vytápění '!$C$71:$K$153</definedName>
    <definedName name="_xlnm._FilterDatabase" localSheetId="5" hidden="1">'05 - Vzduchotechnika '!$C$80:$K$100</definedName>
    <definedName name="_xlnm.Print_Area" localSheetId="5">'05 - Vzduchotechnika '!$C$4:$J$39,'05 - Vzduchotechnika '!$C$45:$J$62,'05 - Vzduchotechnika '!$C$68:$K$100</definedName>
    <definedName name="_xlnm._FilterDatabase" localSheetId="6" hidden="1">'06 - Mediciální plyny '!$C$80:$K$95</definedName>
    <definedName name="_xlnm.Print_Area" localSheetId="6">'06 - Mediciální plyny '!$C$4:$J$39,'06 - Mediciální plyny '!$C$45:$J$62,'06 - Mediciální plyny '!$C$68:$K$95</definedName>
    <definedName name="_xlnm._FilterDatabase" localSheetId="7" hidden="1">'07 - Elektroinstalace '!$C$81:$K$225</definedName>
    <definedName name="_xlnm.Print_Area" localSheetId="7">'07 - Elektroinstalace '!$C$4:$J$39,'07 - Elektroinstalace '!$C$45:$J$63,'07 - Elektroinstalace '!$C$69:$K$225</definedName>
    <definedName name="_xlnm._FilterDatabase" localSheetId="8" hidden="1">'08 - Ostatní a vedlejší n...'!$C$83:$K$99</definedName>
    <definedName name="_xlnm.Print_Area" localSheetId="8">'08 - Ostatní a vedlejší n...'!$C$4:$J$39,'08 - Ostatní a vedlejší n...'!$C$45:$J$65,'08 - Ostatní a vedlejší n...'!$C$71:$K$99</definedName>
    <definedName name="_xlnm.Print_Area" localSheetId="9">'Seznam figur'!$C$4:$G$220</definedName>
    <definedName name="_xlnm.Print_Area" localSheetId="10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'01 - Bourací práce '!$91:$91</definedName>
    <definedName name="_xlnm.Print_Titles" localSheetId="2">'02 - Stavební část '!$91:$91</definedName>
    <definedName name="_xlnm.Print_Titles" localSheetId="3">'03 - Zdravotně technické ...'!$83:$83</definedName>
    <definedName name="_xlnm.Print_Titles" localSheetId="4">'04 - Ústřední vytápění '!$83:$83</definedName>
    <definedName name="_xlnm.Print_Titles" localSheetId="5">'05 - Vzduchotechnika '!$80:$80</definedName>
    <definedName name="_xlnm.Print_Titles" localSheetId="6">'06 - Mediciální plyny '!$80:$80</definedName>
    <definedName name="_xlnm.Print_Titles" localSheetId="7">'07 - Elektroinstalace '!$81:$81</definedName>
    <definedName name="_xlnm.Print_Titles" localSheetId="8">'08 - Ostatní a vedlejší n...'!$83:$83</definedName>
    <definedName name="_xlnm.Print_Titles" localSheetId="9">'Seznam figur'!$9:$9</definedName>
  </definedNames>
  <calcPr fullCalcOnLoad="1"/>
</workbook>
</file>

<file path=xl/sharedStrings.xml><?xml version="1.0" encoding="utf-8"?>
<sst xmlns="http://schemas.openxmlformats.org/spreadsheetml/2006/main" count="15631" uniqueCount="2307">
  <si>
    <t>Export Komplet</t>
  </si>
  <si>
    <t>VZ</t>
  </si>
  <si>
    <t>2.0</t>
  </si>
  <si>
    <t>ZAMOK</t>
  </si>
  <si>
    <t>False</t>
  </si>
  <si>
    <t>{3597558e-8ccd-4f48-8445-6095b0ef04de}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</si>
  <si>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</si>
  <si>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</si>
  <si>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</si>
  <si>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</si>
  <si>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</si>
  <si>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</si>
  <si>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</si>
  <si>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</si>
  <si>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2019/19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</si>
  <si>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</si>
  <si>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</si>
  <si>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části 1.NP a 3.NP pavilonu A2 ON Trutnov_FINAL</t>
  </si>
  <si>
    <t>KSO:</t>
  </si>
  <si>
    <t/>
  </si>
  <si>
    <t>CC-CZ:</t>
  </si>
  <si>
    <t>Místo:</t>
  </si>
  <si>
    <t xml:space="preserve">p.p.č.st.803/1,k.ú.Trutnov </t>
  </si>
  <si>
    <t>Datum:</t>
  </si>
  <si>
    <t>8. 11. 2019</t>
  </si>
  <si>
    <t>Zadavatel:</t>
  </si>
  <si>
    <t>IČ:</t>
  </si>
  <si>
    <t>Královehradecký kraj,Pivovarské náměstí1245/2,HK</t>
  </si>
  <si>
    <t>DIČ:</t>
  </si>
  <si>
    <t>Uchazeč:</t>
  </si>
  <si>
    <t>Vyplň údaj</t>
  </si>
  <si>
    <t>Projektant:</t>
  </si>
  <si>
    <t xml:space="preserve">Projecticon s.r.o.,A.Kopeckého 151,Nový Hrádek 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</si>
  <si>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</si>
  <si>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</si>
  <si>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</si>
  <si>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</si>
  <si>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</si>
  <si>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</si>
  <si>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</si>
  <si>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</si>
  <si>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</si>
  <si>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</si>
  <si>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</si>
  <si>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</si>
  <si>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</si>
  <si>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</si>
  <si>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</si>
  <si>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</si>
  <si>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</si>
  <si>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</si>
  <si>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</si>
  <si>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</si>
  <si>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</si>
  <si>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</si>
  <si>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</si>
  <si>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</si>
  <si>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</si>
  <si>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</si>
  <si>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</si>
  <si>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</si>
  <si>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</si>
  <si>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</si>
  <si>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</si>
  <si>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</si>
  <si>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</si>
  <si>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</si>
  <si>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</si>
  <si>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</si>
  <si>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</si>
  <si>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</si>
  <si>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</si>
  <si>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</si>
  <si>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</si>
  <si>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</si>
  <si>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</si>
  <si>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</si>
  <si>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</si>
  <si>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Bourací práce </t>
  </si>
  <si>
    <t>STA</t>
  </si>
  <si>
    <t>1</t>
  </si>
  <si>
    <t>{de54e1de-59c4-42e1-8915-23ac563304b4}</t>
  </si>
  <si>
    <t>2</t>
  </si>
  <si>
    <t>02</t>
  </si>
  <si>
    <t xml:space="preserve">Stavební část </t>
  </si>
  <si>
    <t>{756f41bc-1651-4e5f-a199-ec18a94eedd1}</t>
  </si>
  <si>
    <t>03</t>
  </si>
  <si>
    <t xml:space="preserve">Zdravotně technické instalace </t>
  </si>
  <si>
    <t>{1be49f81-ac4a-47ff-80a3-78486c2deccd}</t>
  </si>
  <si>
    <t>04</t>
  </si>
  <si>
    <t xml:space="preserve">Ústřední vytápění </t>
  </si>
  <si>
    <t>{c93c241d-5bad-4015-93a2-acef03257b22}</t>
  </si>
  <si>
    <t>05</t>
  </si>
  <si>
    <t xml:space="preserve">Vzduchotechnika </t>
  </si>
  <si>
    <t>{0a0b4948-befb-4252-a824-abd72cf96a7d}</t>
  </si>
  <si>
    <t>06</t>
  </si>
  <si>
    <t xml:space="preserve">Mediciální plyny </t>
  </si>
  <si>
    <t>{5af664dd-5500-4636-9d45-5b0a349e8bf5}</t>
  </si>
  <si>
    <t>07</t>
  </si>
  <si>
    <t xml:space="preserve">Elektroinstalace </t>
  </si>
  <si>
    <t>{a6d98445-aa5d-4f92-aaa8-82e83c5969e3}</t>
  </si>
  <si>
    <t>08</t>
  </si>
  <si>
    <t xml:space="preserve">Ostatní a vedlejší náklady </t>
  </si>
  <si>
    <t>{9ab92ea0-c4d7-4051-9a51-0d17385e28ed}</t>
  </si>
  <si>
    <t>KRYCÍ LIST SOUPISU PRACÍ</t>
  </si>
  <si>
    <t>Objekt:</t>
  </si>
  <si>
    <t xml:space="preserve">01 - Bourací práce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</si>
  <si>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</si>
  <si>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</si>
  <si>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</si>
  <si>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</si>
  <si>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</si>
  <si>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</si>
  <si>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</si>
  <si>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</si>
  <si>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</si>
  <si>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</si>
  <si>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</si>
  <si>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</si>
  <si>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</si>
  <si>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</si>
  <si>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</si>
  <si>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</si>
  <si>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</si>
  <si>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</si>
  <si>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</si>
  <si>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</si>
  <si>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</si>
  <si>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</si>
  <si>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</si>
  <si>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</si>
  <si>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</si>
  <si>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</si>
  <si>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</si>
  <si>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</si>
  <si>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</si>
  <si>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</si>
  <si>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</si>
  <si>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</si>
  <si>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</si>
  <si>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</si>
  <si>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</si>
  <si>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</si>
  <si>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619991011</t>
  </si>
  <si>
    <t>Zakrytí vnitřních ploch před znečištěním včetně pozdějšího odkrytí konstrukcí a prvků obalením fólií a přelepením páskou</t>
  </si>
  <si>
    <t>m2</t>
  </si>
  <si>
    <t>CS ÚRS 2019 01</t>
  </si>
  <si>
    <t>4</t>
  </si>
  <si>
    <t>282282525</t>
  </si>
  <si>
    <t>VV</t>
  </si>
  <si>
    <t xml:space="preserve">"1.NP" </t>
  </si>
  <si>
    <t>1,77*2,8+2,15*2,8*5+1,76*2,8+1,224*2,8+1,775*2,8+1,2*2,8+1,1*2,2+0,7*1,4</t>
  </si>
  <si>
    <t>1,42*2,8*2+1,5*2,8*2+1,65*2,8*2+1,675*2,8+2,6*2,85+1,675*2,8+1,7*2,8</t>
  </si>
  <si>
    <t>Mezisoučet</t>
  </si>
  <si>
    <t>3</t>
  </si>
  <si>
    <t xml:space="preserve">"3.NP" </t>
  </si>
  <si>
    <t>1,77*2,15*3+2,15*2,15*5+1,76*2,15+1,45*2,15*2+1,7*2,47</t>
  </si>
  <si>
    <t>1,42*2,15*2+1,35*2,15+1,5*2,15+1,65*2,15*2+1,675*2,15+2,6*2,15+1,675*2,15+1,73*2,15*2+2,275*2,15</t>
  </si>
  <si>
    <t>Součet</t>
  </si>
  <si>
    <t>9</t>
  </si>
  <si>
    <t xml:space="preserve"> Ostatní konstrukce a práce, bourání</t>
  </si>
  <si>
    <t>946111112</t>
  </si>
  <si>
    <t>Montáž pojízdných věží trubkových nebo dílcových s maximálním zatížením podlahy do 200 kg/m2 šířky od 0,6 do 0,9 m, délky do 3,2 m, výšky přes 1,5 m do 2,5 m</t>
  </si>
  <si>
    <t>kus</t>
  </si>
  <si>
    <t>1548932246</t>
  </si>
  <si>
    <t>946111212</t>
  </si>
  <si>
    <t>Montáž pojízdných věží trubkových nebo dílcových s maximálním zatížením podlahy do 200 kg/m2 Příplatek za první a každý další den použití pojízdného lešení k ceně -1112</t>
  </si>
  <si>
    <t>1422716462</t>
  </si>
  <si>
    <t>12*30</t>
  </si>
  <si>
    <t>946111812</t>
  </si>
  <si>
    <t>Demontáž pojízdných věží trubkových nebo dílcových s maximálním zatížením podlahy do 200 kg/m2 šířky od 0,6 do 0,9 m, délky do 3,2 m, výšky přes 1,5 m do 2,5 m</t>
  </si>
  <si>
    <t>-1272949159</t>
  </si>
  <si>
    <t>5</t>
  </si>
  <si>
    <t>949101111</t>
  </si>
  <si>
    <t>Lešení pomocné pracovní pro objekty pozemních staveb pro zatížení do 150 kg/m2, o výšce lešeňové podlahy do 1,9 m</t>
  </si>
  <si>
    <t>403159836</t>
  </si>
  <si>
    <t>"1.NP" 424,45</t>
  </si>
  <si>
    <t>"3.NP" 407,17</t>
  </si>
  <si>
    <t>952901111</t>
  </si>
  <si>
    <t>Vyčištění budov nebo objektů před předáním do užívání budov bytové nebo občanské výstavby, světlé výšky podlaží do 4 m(1x po demolicích , 1x po stavebních pracech)</t>
  </si>
  <si>
    <t>-175294931</t>
  </si>
  <si>
    <t>"1.NP" 424,45*2</t>
  </si>
  <si>
    <t>"3.NP" 407,17*2</t>
  </si>
  <si>
    <t>7</t>
  </si>
  <si>
    <t>968062245</t>
  </si>
  <si>
    <t>Vybourání dřevěných rámů oken s křídly, dveřních zárubní, vrat, stěn, ostění nebo obkladů rámů oken s křídly jednoduchých, plochy do 2 m2</t>
  </si>
  <si>
    <t>1905967051</t>
  </si>
  <si>
    <t>"m.č.118"  3,02*0,5</t>
  </si>
  <si>
    <t>8</t>
  </si>
  <si>
    <t>968072455</t>
  </si>
  <si>
    <t>Vybourání kovových rámů oken s křídly, dveřních zárubní, vrat, stěn, ostění nebo obkladů dveřních zárubní, plochy do 2 m2</t>
  </si>
  <si>
    <t>-250731721</t>
  </si>
  <si>
    <t>"1.NP" 1,38*8+1,58*1+1,77*5+1,97*2</t>
  </si>
  <si>
    <t>"3.NP" 1,18*1+1,38*9+1,58*4+1,77*1+1,97*7</t>
  </si>
  <si>
    <t>968072456</t>
  </si>
  <si>
    <t>Vybourání kovových rámů oken s křídly, dveřních zárubní, vrat, stěn, ostění nebo obkladů dveřních zárubní, plochy přes 2 m2</t>
  </si>
  <si>
    <t>-2027515253</t>
  </si>
  <si>
    <t>"1.NP"  2,17*7+3,55*1+3,25*1+2,56</t>
  </si>
  <si>
    <t>"3.NP" 2,36*5+3,96*1</t>
  </si>
  <si>
    <t>10</t>
  </si>
  <si>
    <t>968072641</t>
  </si>
  <si>
    <t>Vybourání kovových rámů oken s křídly, dveřních zárubní, vrat, stěn, ostění nebo obkladů stěn jakýchkoliv, kromě výkladních jakékoliv plochy</t>
  </si>
  <si>
    <t>298999037</t>
  </si>
  <si>
    <t>"3.NP"  2,75*3,4</t>
  </si>
  <si>
    <t>11</t>
  </si>
  <si>
    <t>771571810</t>
  </si>
  <si>
    <t>Demontáž podlah z dlaždic keramických kladených do malty</t>
  </si>
  <si>
    <t>16</t>
  </si>
  <si>
    <t>755514347</t>
  </si>
  <si>
    <t>"1.NP" 9,95+56,4+13,76+12,15+8,21+7,94+6,91+6</t>
  </si>
  <si>
    <t>"3.NP" 7,32+7,69+1,41+3,76+4,01</t>
  </si>
  <si>
    <t>12</t>
  </si>
  <si>
    <t>771471810</t>
  </si>
  <si>
    <t>Demontáž soklíků z dlaždic keramických kladených do malty rovných</t>
  </si>
  <si>
    <t>m</t>
  </si>
  <si>
    <t>-1863916123</t>
  </si>
  <si>
    <t>"1.NP"280</t>
  </si>
  <si>
    <t>"3.NP"  310</t>
  </si>
  <si>
    <t>13</t>
  </si>
  <si>
    <t>776201811</t>
  </si>
  <si>
    <t>Demontáž povlakových podlahovin lepených ručně bez podložky</t>
  </si>
  <si>
    <t>-1582028561</t>
  </si>
  <si>
    <t xml:space="preserve">"1NP" </t>
  </si>
  <si>
    <t>45,11+10,73+17,15+13,15+20,32+16,18+19,98+17,29+7,67+22,1+10,8</t>
  </si>
  <si>
    <t>+22,19+17,83+17,65++31,17+18,74</t>
  </si>
  <si>
    <t>42,9+55,89+7,04+24,72+0,65+11,25+19,27+9,01+19,79+20,67+17,07+10,6</t>
  </si>
  <si>
    <t>22,76+8,67+21,67+8,25+17,72+9,07+6,39+26,6+26,22</t>
  </si>
  <si>
    <t>14</t>
  </si>
  <si>
    <t>965043341</t>
  </si>
  <si>
    <t>Bourání mazanin betonových s potěrem nebo teracem tl. do 100 mm, plochy přes 4 m2</t>
  </si>
  <si>
    <t>m3</t>
  </si>
  <si>
    <t>-67418909</t>
  </si>
  <si>
    <t>(175,51+720,27)*0,05</t>
  </si>
  <si>
    <t>781471810</t>
  </si>
  <si>
    <t>Demontáž obkladů z dlaždic keramických kladených do malty</t>
  </si>
  <si>
    <t>426120069</t>
  </si>
  <si>
    <t>"1.NP" 180</t>
  </si>
  <si>
    <t>"3.NP" 250</t>
  </si>
  <si>
    <t>962031132</t>
  </si>
  <si>
    <t>Bourání příček z cihel, tvárnic nebo příčkovek z cihel pálených, plných nebo dutých na maltu vápennou nebo vápenocementovou, tl. do 100 mm</t>
  </si>
  <si>
    <t>777739705</t>
  </si>
  <si>
    <t>"1.NP" 33</t>
  </si>
  <si>
    <t>"3.NP" 8</t>
  </si>
  <si>
    <t>17</t>
  </si>
  <si>
    <t>962031133</t>
  </si>
  <si>
    <t>Bourání příček z cihel, tvárnic nebo příčkovek z cihel pálených, plných nebo dutých na maltu vápennou nebo vápenocementovou, tl. do 150 mm</t>
  </si>
  <si>
    <t>53997602</t>
  </si>
  <si>
    <t>"1.NP" 21</t>
  </si>
  <si>
    <t>"3.NP" 14</t>
  </si>
  <si>
    <t>18</t>
  </si>
  <si>
    <t>962081141</t>
  </si>
  <si>
    <t>Bourání zdiva příček nebo vybourání otvorů ze skleněných tvárnic, tl. do 150 mm</t>
  </si>
  <si>
    <t>-1257222960</t>
  </si>
  <si>
    <t>"1.NP"</t>
  </si>
  <si>
    <t>"m.č. 104"(2,75+1,2+0,75)*2</t>
  </si>
  <si>
    <t>"m.č.116" 3,31*2,2+0,8*3- 0,9*1,97</t>
  </si>
  <si>
    <t>19</t>
  </si>
  <si>
    <t>962032231</t>
  </si>
  <si>
    <t>Bourání zdiva nadzákladového z cihel nebo tvárnic z cihel pálených nebo vápenopískových, na maltu vápennou nebo vápenocementovou, objemu přes 1 m3</t>
  </si>
  <si>
    <t>-406007660</t>
  </si>
  <si>
    <t>"1.NP" 12</t>
  </si>
  <si>
    <t>"3.NP" 24</t>
  </si>
  <si>
    <t>20</t>
  </si>
  <si>
    <t>967031132</t>
  </si>
  <si>
    <t>Přisekání (špicování) plošné nebo rovných ostění zdiva z cihel pálených rovných ostění, bez odstupu, po hrubém vybourání otvorů, na maltu vápennou nebo vápenocementovou(Dočištění nových otvorů pro dveře)</t>
  </si>
  <si>
    <t>948227500</t>
  </si>
  <si>
    <t>978013191</t>
  </si>
  <si>
    <t>Otlučení vápenných nebo vápenocementových omítek vnitřních ploch stěn s vyškrabáním spar, s očištěním zdiva, v rozsahu přes 50 do 100 %</t>
  </si>
  <si>
    <t>787941482</t>
  </si>
  <si>
    <t>"1.NP"  1600</t>
  </si>
  <si>
    <t>"3.NP" 1700</t>
  </si>
  <si>
    <t>22</t>
  </si>
  <si>
    <t>9 R-01</t>
  </si>
  <si>
    <t xml:space="preserve">Vybourání - vyvrtání otvoru o průměru 150 mm pro vedení VZT. Vývrt do obvodového pláště zdiva musí být proveden tak. aby nebyla porušena vnější fasáda, případně musí být opravena se začištěním otvoru a osazením vzduchotechnické mřížky </t>
  </si>
  <si>
    <t>ks</t>
  </si>
  <si>
    <t>-1534575027</t>
  </si>
  <si>
    <t>" dle B311" 3</t>
  </si>
  <si>
    <t>23</t>
  </si>
  <si>
    <t>9 R-02</t>
  </si>
  <si>
    <t>Stavební přípomoce, prostupy, sekání rýh</t>
  </si>
  <si>
    <t>soubor</t>
  </si>
  <si>
    <t>-423354541</t>
  </si>
  <si>
    <t>24</t>
  </si>
  <si>
    <t>9 R-03</t>
  </si>
  <si>
    <t>Ostatní bourací, demontážní a vyklízecí práce nespecifikové v PD</t>
  </si>
  <si>
    <t>hod</t>
  </si>
  <si>
    <t>1913211571</t>
  </si>
  <si>
    <t>25</t>
  </si>
  <si>
    <t>9 R-04</t>
  </si>
  <si>
    <t xml:space="preserve">Stavební výtah - max. výška 12 m - pronájem 60 dní </t>
  </si>
  <si>
    <t>kpl</t>
  </si>
  <si>
    <t>512</t>
  </si>
  <si>
    <t>290326958</t>
  </si>
  <si>
    <t>"vč. dopravy, montáže a demontáže" 1</t>
  </si>
  <si>
    <t>997</t>
  </si>
  <si>
    <t>Přesun sutě</t>
  </si>
  <si>
    <t>26</t>
  </si>
  <si>
    <t>997013112</t>
  </si>
  <si>
    <t>Vnitrostaveništní doprava suti a vybouraných hmot vodorovně do 50 m svisle s použitím mechanizace pro budovy a haly výšky přes 6 do 9 m</t>
  </si>
  <si>
    <t>t</t>
  </si>
  <si>
    <t>-1957788637</t>
  </si>
  <si>
    <t>27</t>
  </si>
  <si>
    <t>997013213</t>
  </si>
  <si>
    <t>Vnitrostaveništní doprava suti a vybouraných hmot vodorovně do 50 m svisle ručně (nošením po schodech) pro budovy a haly výšky přes 9 do 12 m</t>
  </si>
  <si>
    <t>-464158597</t>
  </si>
  <si>
    <t>28</t>
  </si>
  <si>
    <t>997013311</t>
  </si>
  <si>
    <t>Doprava suti shozem montáž a demontáž shozu výšky do 10 m</t>
  </si>
  <si>
    <t>-1539232996</t>
  </si>
  <si>
    <t>29</t>
  </si>
  <si>
    <t>997013321</t>
  </si>
  <si>
    <t>Doprava suti shozem montáž a demontáž shozu výšky Příplatek za první a každý další den použití shozu k ceně -3311</t>
  </si>
  <si>
    <t>-744038112</t>
  </si>
  <si>
    <t>15*60</t>
  </si>
  <si>
    <t>30</t>
  </si>
  <si>
    <t>997013501</t>
  </si>
  <si>
    <t>Odvoz suti a vybouraných hmot na skládku nebo meziskládku se složením, na vzdálenost do 1 km</t>
  </si>
  <si>
    <t>-1808217329</t>
  </si>
  <si>
    <t>31</t>
  </si>
  <si>
    <t>997013509</t>
  </si>
  <si>
    <t>Odvoz suti a vybouraných hmot na skládku nebo meziskládku se složením, na vzdálenost Příplatek k ceně za každý další i započatý 1 km přes 1 km</t>
  </si>
  <si>
    <t>1808786231</t>
  </si>
  <si>
    <t>370,01*8</t>
  </si>
  <si>
    <t>32</t>
  </si>
  <si>
    <t>997013801</t>
  </si>
  <si>
    <t>Poplatek za uložení stavebního odpadu na skládce (skládkovné) z prostého betonu zatříděného do Katalogu odpadů pod kódem 170 101</t>
  </si>
  <si>
    <t>1497820966</t>
  </si>
  <si>
    <t>33</t>
  </si>
  <si>
    <t>997013803</t>
  </si>
  <si>
    <t>Poplatek za uložení stavebního odpadu na skládce (skládkovné) cihelného zatříděného do Katalogu odpadů pod kódem 170 102</t>
  </si>
  <si>
    <t>-260109252</t>
  </si>
  <si>
    <t>34</t>
  </si>
  <si>
    <t>997013804</t>
  </si>
  <si>
    <t>Poplatek za uložení stavebního odpadu na skládce (skládkovné) ze skla zatříděného do Katalogu odpadů pod kódem 170 202</t>
  </si>
  <si>
    <t>1954095372</t>
  </si>
  <si>
    <t>35</t>
  </si>
  <si>
    <t>997013807</t>
  </si>
  <si>
    <t>Poplatek za uložení stavebního odpadu na skládce (skládkovné) z tašek a keramických výrobků zatříděného do Katalogu odpadů pod kódem 170 103</t>
  </si>
  <si>
    <t>-686287319</t>
  </si>
  <si>
    <t>36</t>
  </si>
  <si>
    <t>997013811</t>
  </si>
  <si>
    <t>Poplatek za uložení stavebního odpadu na skládce (skládkovné) dřevěného zatříděného do Katalogu odpadů pod kódem 170 201</t>
  </si>
  <si>
    <t>1969035981</t>
  </si>
  <si>
    <t>37</t>
  </si>
  <si>
    <t>997013812</t>
  </si>
  <si>
    <t>Poplatek za uložení stavebního odpadu na skládce (skládkovné) z materiálů na bázi sádry zatříděného do Katalogu odpadů pod kódem 170 802</t>
  </si>
  <si>
    <t>-72874368</t>
  </si>
  <si>
    <t>38</t>
  </si>
  <si>
    <t>997013831</t>
  </si>
  <si>
    <t>Poplatek za uložení stavebního odpadu na skládce (skládkovné) směsného stavebního a demoličního zatříděného do Katalogu odpadů pod kódem 170 904</t>
  </si>
  <si>
    <t>2026280765</t>
  </si>
  <si>
    <t>39</t>
  </si>
  <si>
    <t>997013841</t>
  </si>
  <si>
    <t>Poplatek za uložení stavebního odpadu na skládce (skládkovné) odpadního materiálu po otryskávání bez obsahu nebezpečných látek zatříděného do Katalogu odpadů pod kódem 120 117</t>
  </si>
  <si>
    <t>-1250261966</t>
  </si>
  <si>
    <t>998</t>
  </si>
  <si>
    <t>Přesun hmot</t>
  </si>
  <si>
    <t>40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</si>
  <si>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</si>
  <si>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</si>
  <si>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-1998125419</t>
  </si>
  <si>
    <t>PSV</t>
  </si>
  <si>
    <t>Práce a dodávky PSV</t>
  </si>
  <si>
    <t>721</t>
  </si>
  <si>
    <t>Zdravotechnika - vnitřní kanalizace</t>
  </si>
  <si>
    <t>41</t>
  </si>
  <si>
    <t>721171803</t>
  </si>
  <si>
    <t>Demontáž potrubí z novodurových trub odpadních nebo připojovacích do D 75</t>
  </si>
  <si>
    <t>934242503</t>
  </si>
  <si>
    <t>42</t>
  </si>
  <si>
    <t>721210812</t>
  </si>
  <si>
    <t>Demontáž kanalizačního příslušenství vpustí podlahových z kyselinovzdorné kameniny DN 70</t>
  </si>
  <si>
    <t>-296396388</t>
  </si>
  <si>
    <t>43</t>
  </si>
  <si>
    <t>721290822</t>
  </si>
  <si>
    <t>Vnitrostaveništní přemístění vybouraných (demontovaných) hmot vnitřní kanalizace vodorovně do 100 m v objektech výšky přes 6 do 12 m</t>
  </si>
  <si>
    <t>-161140628</t>
  </si>
  <si>
    <t>722</t>
  </si>
  <si>
    <t>Zdravotechnika - vnitřní vodovod</t>
  </si>
  <si>
    <t>44</t>
  </si>
  <si>
    <t>722 R-01</t>
  </si>
  <si>
    <t xml:space="preserve">Demontáž hydrantu </t>
  </si>
  <si>
    <t>-1301453410</t>
  </si>
  <si>
    <t>45</t>
  </si>
  <si>
    <t>722130801</t>
  </si>
  <si>
    <t>Demontáž potrubí z ocelových trubek pozinkovaných závitových do DN 25</t>
  </si>
  <si>
    <t>-694412553</t>
  </si>
  <si>
    <t>46</t>
  </si>
  <si>
    <t>722130802</t>
  </si>
  <si>
    <t>Demontáž potrubí z ocelových trubek pozinkovaných závitových přes 25 do DN 40</t>
  </si>
  <si>
    <t>149716793</t>
  </si>
  <si>
    <t>47</t>
  </si>
  <si>
    <t>722220852</t>
  </si>
  <si>
    <t>Demontáž armatur závitových s jedním závitem přes 3/4 do G 5/4</t>
  </si>
  <si>
    <t>720882533</t>
  </si>
  <si>
    <t>48</t>
  </si>
  <si>
    <t>722290822</t>
  </si>
  <si>
    <t>Vnitrostaveništní přemístění vybouraných (demontovaných) hmot vnitřní vodovod vodorovně do 100 m v objektech výšky přes 6 do 12 m</t>
  </si>
  <si>
    <t>-1867397604</t>
  </si>
  <si>
    <t>725</t>
  </si>
  <si>
    <t>Zdravotechnika - zařizovací předměty</t>
  </si>
  <si>
    <t>49</t>
  </si>
  <si>
    <t>725110811</t>
  </si>
  <si>
    <t>Demontáž klozetů splachovacích s nádrží nebo tlakovým splachovačem</t>
  </si>
  <si>
    <t>700870370</t>
  </si>
  <si>
    <t>"1.NP" 5</t>
  </si>
  <si>
    <t>"3.NP" 3</t>
  </si>
  <si>
    <t>50</t>
  </si>
  <si>
    <t>725130811</t>
  </si>
  <si>
    <t>Demontáž pisoárových stání s nádrží jednodílných</t>
  </si>
  <si>
    <t>-800840136</t>
  </si>
  <si>
    <t>"1.NP" 1</t>
  </si>
  <si>
    <t>51</t>
  </si>
  <si>
    <t>725210821</t>
  </si>
  <si>
    <t>Demontáž umyvadel bez výtokových armatur umyvadel</t>
  </si>
  <si>
    <t>-1344876998</t>
  </si>
  <si>
    <t>"1.NP" 13</t>
  </si>
  <si>
    <t>52</t>
  </si>
  <si>
    <t>725310821</t>
  </si>
  <si>
    <t>Demontáž dřezů jednodílných bez výtokových armatur na konzolách</t>
  </si>
  <si>
    <t>958074328</t>
  </si>
  <si>
    <t>53</t>
  </si>
  <si>
    <t>725320821</t>
  </si>
  <si>
    <t>Demontáž dřezů dvojitých bez výtokových armatur na konzolách</t>
  </si>
  <si>
    <t>-1683376821</t>
  </si>
  <si>
    <t>54</t>
  </si>
  <si>
    <t>725330840</t>
  </si>
  <si>
    <t>Demontáž výlevek bez výtokových armatur a bez nádrže a splachovacího potrubí ocelových nebo litinových</t>
  </si>
  <si>
    <t>-243586763</t>
  </si>
  <si>
    <t>55</t>
  </si>
  <si>
    <t>725820801</t>
  </si>
  <si>
    <t>Demontáž baterií nástěnných do G 3/4</t>
  </si>
  <si>
    <t>-513404737</t>
  </si>
  <si>
    <t>56</t>
  </si>
  <si>
    <t>725590812</t>
  </si>
  <si>
    <t>Vnitrostaveništní přemístění vybouraných (demontovaných) hmot zařizovacích předmětů vodorovně do 100 m v objektech výšky přes 6 do 12 m</t>
  </si>
  <si>
    <t>-1350604071</t>
  </si>
  <si>
    <t>735</t>
  </si>
  <si>
    <t>Ústřední vytápění - otopná tělesa</t>
  </si>
  <si>
    <t>57</t>
  </si>
  <si>
    <t>735121810</t>
  </si>
  <si>
    <t>Demontáž otopných těles ocelových článkových</t>
  </si>
  <si>
    <t>-1220152338</t>
  </si>
  <si>
    <t>58</t>
  </si>
  <si>
    <t>735494811</t>
  </si>
  <si>
    <t>Vypuštění vody z otopných soustav bez kotlů, ohříváků, zásobníků a nádrží</t>
  </si>
  <si>
    <t>-35831722</t>
  </si>
  <si>
    <t>59</t>
  </si>
  <si>
    <t>735 R-01</t>
  </si>
  <si>
    <t xml:space="preserve">Demontáž stávajících termostatických hlavic s napojením na dálkové ovládání a jejich následná montáž na nová desková otopná tělesa - viz profese zařízení pro vytápění budov </t>
  </si>
  <si>
    <t>-1065888420</t>
  </si>
  <si>
    <t>"1.NP" 22</t>
  </si>
  <si>
    <t>"3.NP" 26</t>
  </si>
  <si>
    <t>60</t>
  </si>
  <si>
    <t>735890802</t>
  </si>
  <si>
    <t>Vnitrostaveništní přemístění vybouraných (demontovaných) hmot otopných těles vodorovně do 100 m v objektech výšky přes 6 do 12 m</t>
  </si>
  <si>
    <t>382695603</t>
  </si>
  <si>
    <t>741</t>
  </si>
  <si>
    <t>Elektroinstalace - silnoproud</t>
  </si>
  <si>
    <t>61</t>
  </si>
  <si>
    <t>741311805</t>
  </si>
  <si>
    <t>Demontáž spínačů bez zachování funkčnosti (do suti) nástěnných, pro prostředí normální do 10 A, připojení bezšroubové přes 2 svorky do 4 svorek</t>
  </si>
  <si>
    <t>1793346838</t>
  </si>
  <si>
    <t>62</t>
  </si>
  <si>
    <t>741315813</t>
  </si>
  <si>
    <t>Demontáž zásuvek bez zachování funkčnosti (do suti) domovních polozapuštěných nebo zapuštěných, pro prostředí normální do 16 A, připojení bezšroubové 2P+PE</t>
  </si>
  <si>
    <t>-1207981923</t>
  </si>
  <si>
    <t>63</t>
  </si>
  <si>
    <t>741371823</t>
  </si>
  <si>
    <t>Demontáž svítidel bez zachování funkčnosti (do suti) v bytových nebo společenských místnostech modulového systému zářivkových, délky přes 1100 mm</t>
  </si>
  <si>
    <t>1805058184</t>
  </si>
  <si>
    <t>"1.NP" 45</t>
  </si>
  <si>
    <t>"3.NP" 44</t>
  </si>
  <si>
    <t>64</t>
  </si>
  <si>
    <t>741371843</t>
  </si>
  <si>
    <t>Demontáž svítidel bez zachování funkčnosti (do suti) v bytových nebo společenských místnostech se standardní paticí (E27, T5, GU10) přisazených, ploše přes 0,09 do 0,36 m2</t>
  </si>
  <si>
    <t>-100817770</t>
  </si>
  <si>
    <t>"1.NP" 10</t>
  </si>
  <si>
    <t>65</t>
  </si>
  <si>
    <t>979888668R</t>
  </si>
  <si>
    <t>Demontáž rozvodné skříně uvnitř budovy</t>
  </si>
  <si>
    <t>-159361241</t>
  </si>
  <si>
    <t>763</t>
  </si>
  <si>
    <t>Konstrukce suché výstavby</t>
  </si>
  <si>
    <t>66</t>
  </si>
  <si>
    <t>763135812</t>
  </si>
  <si>
    <t>Demontáž podhledu sádrokartonového kazetového na zavěšeném na roštu polozapuštěném</t>
  </si>
  <si>
    <t>-1702947946</t>
  </si>
  <si>
    <t>" 1.NP -m.č. 105,106,123,124" 13,76+12,15+31,17+18,74</t>
  </si>
  <si>
    <t>"3.NP - m.č. 301,322"  42,9+1,41</t>
  </si>
  <si>
    <t>120,13*1,2 'Přepočtené koeficientem množství</t>
  </si>
  <si>
    <t>67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</si>
  <si>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</si>
  <si>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</si>
  <si>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85852087</t>
  </si>
  <si>
    <t>766</t>
  </si>
  <si>
    <t>Konstrukce truhlářské</t>
  </si>
  <si>
    <t>68</t>
  </si>
  <si>
    <t>766411821</t>
  </si>
  <si>
    <t>Demontáž obložení stěn palubkami</t>
  </si>
  <si>
    <t>-737323939</t>
  </si>
  <si>
    <t>" 1.NP - m.č.107 - čekárna " (3,2+5,9)*1,6</t>
  </si>
  <si>
    <t>"3.NP - m.č. 314"   3,25*2*1,6</t>
  </si>
  <si>
    <t>69</t>
  </si>
  <si>
    <t>766441822</t>
  </si>
  <si>
    <t>Demontáž parapetních desek dřevěných nebo plastových šířky přes 300 mm délky přes 1m</t>
  </si>
  <si>
    <t>471680881</t>
  </si>
  <si>
    <t>"1.NP" 20</t>
  </si>
  <si>
    <t>"3.NP"  24</t>
  </si>
  <si>
    <t>70</t>
  </si>
  <si>
    <t>998766102</t>
  </si>
  <si>
    <t>Přesun hmot pro konstrukce truhlářské stanovený z hmotnosti přesunovaného materiálu vodorovná dopravní vzdálenost do 50 m v objektech výšky přes 6 do 12 m</t>
  </si>
  <si>
    <t>-373110439</t>
  </si>
  <si>
    <t>dlažba_1</t>
  </si>
  <si>
    <t>plocha dlažby - 1.NP</t>
  </si>
  <si>
    <t>86</t>
  </si>
  <si>
    <t>dlažba_3</t>
  </si>
  <si>
    <t xml:space="preserve">plocha dlažby - 3.NP </t>
  </si>
  <si>
    <t>72,49</t>
  </si>
  <si>
    <t>obklad_1</t>
  </si>
  <si>
    <t xml:space="preserve">plocha obkladů v 1.NP </t>
  </si>
  <si>
    <t>209,062</t>
  </si>
  <si>
    <t>obklad_3</t>
  </si>
  <si>
    <t xml:space="preserve">plocha obkladů ve 3.NP </t>
  </si>
  <si>
    <t>244,64</t>
  </si>
  <si>
    <t>omítka_1NP</t>
  </si>
  <si>
    <t>plocha omítek v 1.NP</t>
  </si>
  <si>
    <t>1413,863</t>
  </si>
  <si>
    <t>omítka_3NP</t>
  </si>
  <si>
    <t>plocha omítek v 3.NP</t>
  </si>
  <si>
    <t>1213,089</t>
  </si>
  <si>
    <t>PVC_1</t>
  </si>
  <si>
    <t>plocha PVC - 1.NP</t>
  </si>
  <si>
    <t>357,45</t>
  </si>
  <si>
    <t xml:space="preserve">02 - Stavební část </t>
  </si>
  <si>
    <t>PVC_3</t>
  </si>
  <si>
    <t xml:space="preserve">plocha PVC - 3.NP </t>
  </si>
  <si>
    <t>348,68</t>
  </si>
  <si>
    <t xml:space="preserve">    3 - Svislé a kompletní konstrukce</t>
  </si>
  <si>
    <t xml:space="preserve">    9 - Ostatní konstrukce a práce, bourání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</si>
  <si>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</si>
  <si>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</si>
  <si>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</si>
  <si>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</si>
  <si>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</t>
  </si>
  <si>
    <t>Svislé a kompletní konstrukce</t>
  </si>
  <si>
    <t>317121101</t>
  </si>
  <si>
    <t>Montáž prefabrikovaných překladů délky do 1500 mm</t>
  </si>
  <si>
    <t>811210351</t>
  </si>
  <si>
    <t>M</t>
  </si>
  <si>
    <t>59640022</t>
  </si>
  <si>
    <t>překlad keramický nosný š 70mm dl 1250mm</t>
  </si>
  <si>
    <t>551164902</t>
  </si>
  <si>
    <t>"1.NP" 8</t>
  </si>
  <si>
    <t>59640021</t>
  </si>
  <si>
    <t>překlad keramický nosný š 70mm dl 1000mm</t>
  </si>
  <si>
    <t>-610062597</t>
  </si>
  <si>
    <t>"1.NP" 6</t>
  </si>
  <si>
    <t>59640009</t>
  </si>
  <si>
    <t>překlad keramický plochý š 145mm dl 1000mm</t>
  </si>
  <si>
    <t>-910632634</t>
  </si>
  <si>
    <t>"3.NP" 2</t>
  </si>
  <si>
    <t>59640010</t>
  </si>
  <si>
    <t>překlad keramický plochý š 145mm dl 1250mm</t>
  </si>
  <si>
    <t>1210336037</t>
  </si>
  <si>
    <t>"3.NP"  3</t>
  </si>
  <si>
    <t>317121102</t>
  </si>
  <si>
    <t>Montáž prefabrikovaných překladů délky přes 1500 do 2200 mm</t>
  </si>
  <si>
    <t>772978752</t>
  </si>
  <si>
    <t>59640003</t>
  </si>
  <si>
    <t>překlad keramický plochý š 115mm dl 1750mm</t>
  </si>
  <si>
    <t>-1612534236</t>
  </si>
  <si>
    <t>"3.NP"  1</t>
  </si>
  <si>
    <t>317121103</t>
  </si>
  <si>
    <t>Montáž prefabrikovaných překladů délky přes 2200 do 4200 mm</t>
  </si>
  <si>
    <t>-8688610</t>
  </si>
  <si>
    <t>59640005</t>
  </si>
  <si>
    <t>překlad keramický plochý š 115mm dl 2250mm</t>
  </si>
  <si>
    <t>1153204301</t>
  </si>
  <si>
    <t>340231035</t>
  </si>
  <si>
    <t>Zazdívka otvorů v příčkách nebo stěnách děrovanými cihlami plochy přes 1 do 4 m2 , tloušťka příčky 140 mm</t>
  </si>
  <si>
    <t>947954613</t>
  </si>
  <si>
    <t>"1.NP"  1,02*2,2+1,2*2,02+1*2,02+1*2,02+1,1*2,02+0,8*2,02+1*4+2*1,5</t>
  </si>
  <si>
    <t>"3.NP" 2*3,4+1,1*2,2+0,9*2,2+1,3*2,1+0,7*2,1+0,7*1,97+0,7*1,97*2+2,23*3,4</t>
  </si>
  <si>
    <t>340239212</t>
  </si>
  <si>
    <t>Zazdívka otvorů v příčkách nebo stěnách cihlami plnými pálenými plochy přes 1 m2 do 4 m2, tloušťky přes 100 mm</t>
  </si>
  <si>
    <t>-1502662038</t>
  </si>
  <si>
    <t>342244101</t>
  </si>
  <si>
    <t>Příčky jednoduché z cihel děrovaných klasických spojených na pero a drážku na maltu M5, pevnost cihel do P15, tl. příčky 80 mm</t>
  </si>
  <si>
    <t>-1641308714</t>
  </si>
  <si>
    <t xml:space="preserve">Mezisoučet  </t>
  </si>
  <si>
    <t>" 3.NP"  28</t>
  </si>
  <si>
    <t>342244301</t>
  </si>
  <si>
    <t>Příčky jednoduché z cihel děrovaných zvukově izolační na maltu MC, pevnost cihel do P15, tl. příčky 115 mm</t>
  </si>
  <si>
    <t>-1213724122</t>
  </si>
  <si>
    <t>"1.NP"  (2,83+1,375+2,9+2,895+4,8+3,3+1,41+1,2+1+2,75+2,53+2,73+3,02+2,85+2,35)*3,4</t>
  </si>
  <si>
    <t>-(0,9*1,97+1*1,97+0,8*1,97+1*1,97+0,9*1,97*2+0,7*1,97)</t>
  </si>
  <si>
    <t>"3.NP" (4,65+2,65+2,75+6,07+3,2+2,875+2,75+1,3+3,2+1,75+2,8)*4</t>
  </si>
  <si>
    <t>-(0,9*1,97+0,9*1,97+1,2*1,97)</t>
  </si>
  <si>
    <t>342291121</t>
  </si>
  <si>
    <t>Ukotvení příček plochými kotvami, do konstrukce cihelné</t>
  </si>
  <si>
    <t>1858106074</t>
  </si>
  <si>
    <t>346272246</t>
  </si>
  <si>
    <t>Přizdívky z pórobetonových tvárnic objemová hmotnost do 500 kg/m3, na tenké maltové lože, tloušťka přizdívky 125 mm</t>
  </si>
  <si>
    <t>1613057783</t>
  </si>
  <si>
    <t xml:space="preserve">"1.NP"  (1,2+0,975+1+1,6+1,27+3,15+1,4)*1,2 </t>
  </si>
  <si>
    <t>"3.NP"  (0,9+0,925+0,9+0,9+0,9+0,9+0,92+0,9)*1,2</t>
  </si>
  <si>
    <t>21,408*1,05 'Přepočtené koeficientem množství</t>
  </si>
  <si>
    <t>346272256</t>
  </si>
  <si>
    <t>Přizdívky z pórobetonových tvárnic objemová hmotnost do 500 kg/m3, na tenké maltové lože, tloušťka přizdívky 150 mm</t>
  </si>
  <si>
    <t>1576641926</t>
  </si>
  <si>
    <t>612131301</t>
  </si>
  <si>
    <t>Podkladní a spojovací vrstva vnitřních omítaných ploch cementový postřik nanášený strojně celoplošně stěn</t>
  </si>
  <si>
    <t>1474746446</t>
  </si>
  <si>
    <t>" 1.NP" omítka_1NP</t>
  </si>
  <si>
    <t>"3,NP" omítka_3NP</t>
  </si>
  <si>
    <t>612135001</t>
  </si>
  <si>
    <t>Vyrovnání nerovností podkladu vnitřních omítaných ploch maltou, tloušťky do 10 mm vápenocementovou stěn</t>
  </si>
  <si>
    <t>-1202820184</t>
  </si>
  <si>
    <t>612135091</t>
  </si>
  <si>
    <t>Vyrovnání nerovností podkladu vnitřních omítaných ploch Příplatek k ceně za každých dalších 5 mm tloušťky podkladní vrstvy přes 10 mm maltou vápenocementovou stěn</t>
  </si>
  <si>
    <t>303045083</t>
  </si>
  <si>
    <t>2566,791*1,2 'Přepočtené koeficientem množství</t>
  </si>
  <si>
    <t>612325422</t>
  </si>
  <si>
    <t>Oprava vápenocementové omítky vnitřních ploch štukové dvouvrstvé, tloušťky do 20 mm a tloušťky štuku do 3 mm stěn, v rozsahu opravované plochy přes 10 do 30%</t>
  </si>
  <si>
    <t>682899761</t>
  </si>
  <si>
    <t>612142001</t>
  </si>
  <si>
    <t>Potažení vnitřních ploch pletivem v ploše nebo pruzích, na plném podkladu sklovláknitým vtlačením do tmelu stěn</t>
  </si>
  <si>
    <t>-1960024269</t>
  </si>
  <si>
    <t>612321341</t>
  </si>
  <si>
    <t>Omítka vápenocementová vnitřních ploch nanášená strojně dvouvrstvá, tloušťky jádrové omítky do 10 mm a tloušťky štuku do 3 mm štuková svislých konstrukcí stěn</t>
  </si>
  <si>
    <t>-1031004614</t>
  </si>
  <si>
    <t xml:space="preserve">" 1.NP" </t>
  </si>
  <si>
    <t>"m.č.101"( 5,5+5)*4-1,8*1,97</t>
  </si>
  <si>
    <t>"m.č.102" (3,525+2,75)*2*4-(1,8*2,2+1*1,97*2+1,2*1,97)</t>
  </si>
  <si>
    <t>"m.č.103"(14,53+2,75+14,53+2,75)*4-(1,2*1,97+1,1*1,97*3+0,8*1,97*2+1*1,97+0,9*1,97)</t>
  </si>
  <si>
    <t>"m.č.104" (7,64+2,75)*2*4-(1*1,97*3+0,8*1,97*2)-2*2,1</t>
  </si>
  <si>
    <t>"m.č.105" (3,95+5,85)*2*4-(0,7*1,97+0,8*1,97+0,9*1,97*2+1,3*1,97+1*1,97+2,1*2)</t>
  </si>
  <si>
    <t>"m.č.106" (3,25+3,613)*2*4-(1,7*2+2,15*2)</t>
  </si>
  <si>
    <t>"m.č.107"(3,38+5,9)*2*4-(1*1,97)-3*2,1</t>
  </si>
  <si>
    <t>"m.č.108"(2,53+1,7)*2*1,9</t>
  </si>
  <si>
    <t>"m.č.108.1." (2,53+3,15)*2*4-0,9*1,97</t>
  </si>
  <si>
    <t>"m.č.109" (3,445+5,9)*2*4-(1,1*1,97+0,8*1,97)-1,5*2,1</t>
  </si>
  <si>
    <t>"m.č.110" (3,285+5+5)*4-0,8*1,97*2</t>
  </si>
  <si>
    <t>"m.č.111"(6,41+5,9)*2*4-(0,8*1,97*2+1,1*1,97)- 1,5*2,1</t>
  </si>
  <si>
    <t>"m.č.112"(1,375+1,6)*2*1,9</t>
  </si>
  <si>
    <t>"m.č.112.1" (1,1+1,27)*2*1,9</t>
  </si>
  <si>
    <t>"m.č.113" (2,83+3)*2*4-0,8*1,97-2*2,1</t>
  </si>
  <si>
    <t>"m.č.114"(2,41+3,02)*2*4-0,8*1,97- 2*2,1</t>
  </si>
  <si>
    <t>"m.č.115"(3,73+5,9)*2*4-1,1*1,97-2*2,1</t>
  </si>
  <si>
    <t>"m.č.116"(3,31+3,02)*2*4-0,8*1,97</t>
  </si>
  <si>
    <t>"m.č.117" (3,78+5,9)*2*4-0,9*1,97-2*2,1</t>
  </si>
  <si>
    <t>"m.č.118" (2,5+3,02)*2*4-0,9*1,97-2*2,1</t>
  </si>
  <si>
    <t>"m.č.119" (2,88+5,9)*2*4-0,9*1,97-1,5*2,1</t>
  </si>
  <si>
    <t>"m.č.120" (2,62+3,1)*2*1,6</t>
  </si>
  <si>
    <t>"m.č.120.1" (2,84+3,1)*2*1,6</t>
  </si>
  <si>
    <t>"m.č.121"  (1,595+2,895)*2*4-0,8*1,97</t>
  </si>
  <si>
    <t>" m.č.121.1"(1,06+2,895)*2*1,9</t>
  </si>
  <si>
    <t>" m.č.121.2"(2,755+1,2)*2*1,9</t>
  </si>
  <si>
    <t>"m.č.122"(1,8+2,895+1,2+2,895)*1,9</t>
  </si>
  <si>
    <t>"m.č.123" (2,15+2,5)*2*4-(0,9*1,97*2+0,7*1,97+1,3*1,97)</t>
  </si>
  <si>
    <t>"m.č.123.1"(4,8+3,5)*2*4-0,9*1,97- 3*0,6</t>
  </si>
  <si>
    <t>"m.č.123.2" (2,5+1)*2*1,9</t>
  </si>
  <si>
    <t>"m.č.123,3"(3,3+1,555)*2*1,9</t>
  </si>
  <si>
    <t>"m.č.124" (5+3,72)*2*4-0,8*1,97-2,5*2,1</t>
  </si>
  <si>
    <t xml:space="preserve">"3,NP" </t>
  </si>
  <si>
    <t>"m.č.301" (8,03+5,55)*2*3,4-(1,8+0,9+1,8*2)*1,97</t>
  </si>
  <si>
    <t>"m.č.302" (15,96+2,75+15,96)*3,4-(0,9*3+1,8+3+1,2+0,7*2+1,06)*1,97</t>
  </si>
  <si>
    <t>"m.č.302.1" (4,265+2,75+4,265)*3,4-(1,2*2+0,8*2+1,1)*1,97</t>
  </si>
  <si>
    <t>"m.č.303" (2,42+2,75+2,42+2)*3,4-(1,2+0,8+1)*1,97</t>
  </si>
  <si>
    <t>"m.č.304" (5,4+7,7)*2*3,4-(0,6+0,7*2+0,8+1,2*3)*1,97</t>
  </si>
  <si>
    <t>"m.č.305"(4,5+2,65)*2*4-0,9*1,97- 2,65*0,6</t>
  </si>
  <si>
    <t>"m.č.306"(3,55+3,17)*2*3,4-0,9*1,97</t>
  </si>
  <si>
    <t>"m.č.307"(3,22+6,07+3,6+6,07)*3,4</t>
  </si>
  <si>
    <t>"m.č.308"(2,4+3,17)*2*3,4-0,9*1,97</t>
  </si>
  <si>
    <t>"m.č.309" (3,38+6,07)*2*3,4-0,9*2*1,97</t>
  </si>
  <si>
    <t>"m.č.310"(3,96+3,17)*2*1,3</t>
  </si>
  <si>
    <t>"m.č.311"(6,73+6,07)*2*3,4-(0,9+1)*1,97-1,5*2,1</t>
  </si>
  <si>
    <t>"m.č.312" (5,86+6,3)*2*1,3</t>
  </si>
  <si>
    <t>"m.č.313" (2,27+6,07)*2*3,4-1*1,97-2*2,1</t>
  </si>
  <si>
    <t>"m.č.314" (2,875+3,2)*2*3,4-0,9*1,97</t>
  </si>
  <si>
    <t>"m.č.315"(3,79+6,07)*2*3,4-1*1,97-3*0,6</t>
  </si>
  <si>
    <t>"m.č.316"(2,68+3,17)*2*3,4-0,8*1,97</t>
  </si>
  <si>
    <t>"m.č.317"(3,63+6,07)*2*3,4-1,1*1,97</t>
  </si>
  <si>
    <t>"m.č.318"(2,6+3,17)*2*3,4-0,8*1,97</t>
  </si>
  <si>
    <t>"m.č.319" (2,9+6,07)*2*3,4-1*1,97-3*0,6</t>
  </si>
  <si>
    <t>"m.č.320"(2,84+3,17)*2*3,4-0,8*1,97</t>
  </si>
  <si>
    <t>"m.č.321"(2,2+3)*2*3,4-0,8*1,97</t>
  </si>
  <si>
    <t>"m.č.322" (1,06+1,45)*2*1,3</t>
  </si>
  <si>
    <t>"m.č.323.2"(2,2+1,6)*2*1,3</t>
  </si>
  <si>
    <t>"m.č.323.1"(1,1+1,45)*2*1,3</t>
  </si>
  <si>
    <t>"m.č.324" (3,23+3,3)*2*1,3</t>
  </si>
  <si>
    <t>"m.č.325" (5,165+5,2)*2*1,3</t>
  </si>
  <si>
    <t>"m.č.326" (4,865+5,2)*2*1,3</t>
  </si>
  <si>
    <t>612321391</t>
  </si>
  <si>
    <t>Omítka vápenocementová vnitřních ploch nanášená strojně Příplatek k cenám za každých dalších i započatých 5 mm tloušťky omítky přes 10 mm stěn</t>
  </si>
  <si>
    <t>1321765535</t>
  </si>
  <si>
    <t>612321321</t>
  </si>
  <si>
    <t>Omítka vápenocementová vnitřních ploch nanášená strojně jednovrstvá, tloušťky do 10 mm hladká svislých konstrukcí stěn</t>
  </si>
  <si>
    <t>-1340303081</t>
  </si>
  <si>
    <t xml:space="preserve">" 1.NP - pod obklady " </t>
  </si>
  <si>
    <t>"m.č.104" 2*2,1+(2,615+3,02)*2,4</t>
  </si>
  <si>
    <t>"m.č.107" 3*2,1+1,5*2,1</t>
  </si>
  <si>
    <t>"m.č.108"(2,53+1,7)*2*2,1-(0,9+1)*1,97</t>
  </si>
  <si>
    <t>"m.č.109" 1,5*2,1</t>
  </si>
  <si>
    <t>"m.č.111" 1,5*2,1</t>
  </si>
  <si>
    <t>"m.č.112"(2,73+1,6)*2*2,1-0,8*1,97</t>
  </si>
  <si>
    <t>"m.č.112.1" (1,25+1,27)*2*2,1-0,7*1,97</t>
  </si>
  <si>
    <t>"m.č. 112.2" (1,3752+1,27)*2-2,1-0,8*1,97-0,7*1,97</t>
  </si>
  <si>
    <t>"m.č.113" 2*2,1</t>
  </si>
  <si>
    <t>"m.č.114" 2*2,1+1,5*2,1</t>
  </si>
  <si>
    <t>"m.č.115"2*2,1</t>
  </si>
  <si>
    <t>"m.č.116" 1,5*2,1</t>
  </si>
  <si>
    <t>"m.č.117" 2*2,1</t>
  </si>
  <si>
    <t>"m.č.118" 2*2,1</t>
  </si>
  <si>
    <t>"m.č.119" 1,5*2,1</t>
  </si>
  <si>
    <t>"m.č.120" (2,84+3,1)*2*2,4-1*1,97</t>
  </si>
  <si>
    <t>" m.č.121.1"(1,06+1,595)*2*2,1-0,7*1,97*2</t>
  </si>
  <si>
    <t>" m.č.121.2"(2,755+1,2)*2*2,1-0,7*1,97*2</t>
  </si>
  <si>
    <t>"m.č.122"(1,595+1,595)*2,1-0,9*1,97</t>
  </si>
  <si>
    <t>"m.č.123.1" 3*0,6+1,5*2,1</t>
  </si>
  <si>
    <t>"m.č.123.2" (2,5+1)*2*2,1-0,7*1,97</t>
  </si>
  <si>
    <t>"m.č.123,3"(3,3+1,555)*2*2,1-0,9*1,97</t>
  </si>
  <si>
    <t>"m.č.123.4" (1,85+1)*2*2,1-0,7*1,97*2</t>
  </si>
  <si>
    <t>"m.č.124" 2,5*2,1</t>
  </si>
  <si>
    <t xml:space="preserve">3.NP- pod obklady </t>
  </si>
  <si>
    <t>"m.č.305" 2,65*0,6</t>
  </si>
  <si>
    <t>"m.č.308" 1,5*2,1</t>
  </si>
  <si>
    <t>"m.č.309" 1,5*2,1</t>
  </si>
  <si>
    <t>"m.č.310"(3,96+3,17)*2*2,1-0,7*1,97</t>
  </si>
  <si>
    <t>"m.č.311"1,5*2,1</t>
  </si>
  <si>
    <t>"m.č.312" (5,86+6,3)*2*2,1-0,7*1,97*4</t>
  </si>
  <si>
    <t>"m.č.313" 2*2,1</t>
  </si>
  <si>
    <t>"m.č.314" 2*0,6+1,8*2,1</t>
  </si>
  <si>
    <t>"m.č.315"2*0,6+1,5*2,1</t>
  </si>
  <si>
    <t>"m.č.318" 2,5*0,6+2*2,1</t>
  </si>
  <si>
    <t>"m.č.319" 3*0,6</t>
  </si>
  <si>
    <t>"m.č.322" (1,06+1,45)*2*2,1-0,6*1,97</t>
  </si>
  <si>
    <t>"m.č.323,1" (1,1+1,45)*2*2,1-0,7*1,97*2</t>
  </si>
  <si>
    <t>"m.č.323.2"(2,2+1,6)*2*2,1-0,7*1,97</t>
  </si>
  <si>
    <t>"m.č.324" (1,735+1,2)*2*2,1-0,7*1,97*2</t>
  </si>
  <si>
    <t>"m.č.324,1" (1,735+0,9)*2*2,1-0,7*1,97</t>
  </si>
  <si>
    <t>"m.č.325" (5,165+5,2)*2*2,4-1,2*1,97</t>
  </si>
  <si>
    <t>"m.č.326" (4,865+5,2)*2*2,1-1,2*1,97</t>
  </si>
  <si>
    <t>612325302</t>
  </si>
  <si>
    <t>Vápenocementová omítka ostění nebo nadpraží štuková</t>
  </si>
  <si>
    <t>-666544506</t>
  </si>
  <si>
    <t>"1.NP" 70</t>
  </si>
  <si>
    <t>"3.NP" 48</t>
  </si>
  <si>
    <t>612 R-01</t>
  </si>
  <si>
    <t xml:space="preserve">Příplatek za dodávku a osazení veškerých omítkových lišt, rohovníků a profilů vnitřních omítek - viz specifikace systému a TP výrobce , TZ </t>
  </si>
  <si>
    <t>2056718589</t>
  </si>
  <si>
    <t>" kompletní provedení  dle specifikace  PD a TZ , vč. přímo souvisejících prací a dodávek  "</t>
  </si>
  <si>
    <t>" množství / rozsah  vztažen na celkové plochy "   2626,952+118</t>
  </si>
  <si>
    <t>632451254</t>
  </si>
  <si>
    <t>Potěr cementový samonivelační litý tř. C 30, tl. přes 45 do 50 mm</t>
  </si>
  <si>
    <t>87277004</t>
  </si>
  <si>
    <t>Ostatní konstrukce a práce, bourání</t>
  </si>
  <si>
    <t>953966122</t>
  </si>
  <si>
    <t>Montáž ochranných prvků stěn antibakteriálních (do zdravotnických zařízení) pomocí hmoždinek rohový profil</t>
  </si>
  <si>
    <t>1335649085</t>
  </si>
  <si>
    <t>55343053</t>
  </si>
  <si>
    <t>Ochranný rohový profil z antibakteriální vinyl tl. 2,50mm uchycený na al konstrukci, š. křídla 60mm, v. do 2,00m, úhel 90 stupňů, Bs2d0</t>
  </si>
  <si>
    <t>-972636351</t>
  </si>
  <si>
    <t>30*1,1 'Přepočtené koeficientem množství</t>
  </si>
  <si>
    <t>-950971852</t>
  </si>
  <si>
    <t>763135101</t>
  </si>
  <si>
    <t>Montáž sádrokartonového podhledu kazetového demontovatelného, velikosti kazet 600x600 mm včetně zavěšené nosné konstrukce viditelné</t>
  </si>
  <si>
    <t>709237341</t>
  </si>
  <si>
    <t>"1.NP"  379,34</t>
  </si>
  <si>
    <t>"3.NP"  407,17</t>
  </si>
  <si>
    <t>59030570</t>
  </si>
  <si>
    <t>podhled kazetový bez děrování viditelný rastr tl 10mm 600x600mm</t>
  </si>
  <si>
    <t>-1241101948</t>
  </si>
  <si>
    <t>786,51*1,2</t>
  </si>
  <si>
    <t>-1658077390</t>
  </si>
  <si>
    <t>766660171</t>
  </si>
  <si>
    <t>Montáž dveřních křídel dřevěných nebo plastových otevíravých do obložkové zárubně povrchově upravených jednokřídlových, šířky do 800 mm</t>
  </si>
  <si>
    <t>-1308634153</t>
  </si>
  <si>
    <t>766 R-01</t>
  </si>
  <si>
    <t xml:space="preserve">D dveře dřevěné interiérové jednokřídlé, plné(výplň DTD),vč.obložkové zárubně ,rozměr křídla 600x1970 mm - specifikace dle PD </t>
  </si>
  <si>
    <t>-343013500</t>
  </si>
  <si>
    <t>"Výpis  vnitřních výplní  otvorů - ozn. D322"   1</t>
  </si>
  <si>
    <t>766 R-02</t>
  </si>
  <si>
    <t xml:space="preserve">D dveře dřevěné interiérové jednokřídlé, plné(výplň DTD),vč.obložkové zárubně ,rozměr křídla 700x1970 mm - specifikace dle PD </t>
  </si>
  <si>
    <t>534094301</t>
  </si>
  <si>
    <t>"Výpis  vnitřních výplní  otvorů - ozn. D123.2"   1</t>
  </si>
  <si>
    <t>766 R-03</t>
  </si>
  <si>
    <t>1419968279</t>
  </si>
  <si>
    <t>"Výpis  vnitřních výplní  otvorů - ozn. D310,D312,D312.1,D312.2,D312.3"  5</t>
  </si>
  <si>
    <t>766 R-04</t>
  </si>
  <si>
    <t>925563684</t>
  </si>
  <si>
    <t>"Výpis  vnitřních výplní  otvorů - ozn.D112,2, D121.1,D121.2,D122.2,D123.2" 5</t>
  </si>
  <si>
    <t>"Výpis  vnitřních výplní  otvorů - ozn. D323.1,D323.2,D324,D324.1"    4</t>
  </si>
  <si>
    <t>766 R-05</t>
  </si>
  <si>
    <t xml:space="preserve">D dveře dřevěné interiérové jednokřídlé, plné(výplň DTD),vč.obložkové zárubně ,rozměr křídla 800x1970 mm - specifikace dle PD </t>
  </si>
  <si>
    <t>-675720578</t>
  </si>
  <si>
    <t>"Výpis  vnitřních výplní  otvorů - ozn. D109.1,D112,D114,D116"   4</t>
  </si>
  <si>
    <t>"Výpis  vnitřních výplní  otvorů - ozn. D320,D321"                             2</t>
  </si>
  <si>
    <t>766 R-06</t>
  </si>
  <si>
    <t>654730124</t>
  </si>
  <si>
    <t>"Výpis  vnitřních výplní  otvorů - ozn. D112.1,D113,D124"            3</t>
  </si>
  <si>
    <t>"Výpis  vnitřních výplní  otvorů - ozn. D316,D318"                           2</t>
  </si>
  <si>
    <t>766 R-07</t>
  </si>
  <si>
    <t>396358900</t>
  </si>
  <si>
    <t>"Výpis  vnitřních výplní  otvorů - ozn. D121"   1</t>
  </si>
  <si>
    <t>766660172</t>
  </si>
  <si>
    <t>Montáž dveřních křídel dřevěných nebo plastových otevíravých do obložkové zárubně povrchově upravených jednokřídlových, šířky přes 800 mm</t>
  </si>
  <si>
    <t>-929806761</t>
  </si>
  <si>
    <t>766 R-08</t>
  </si>
  <si>
    <t xml:space="preserve">D dveře dřevěné interiérové jednokřídlé,pravé, plné(výplň DTD), vč.obložkové zárubně ,rozměr křídla 900x1970 mm - specifikace dle PD </t>
  </si>
  <si>
    <t>-306090979</t>
  </si>
  <si>
    <t>"Výpis  vnitřních výplní  otvorů - ozn. D108.1,D123.3"   2</t>
  </si>
  <si>
    <t>766 R-09</t>
  </si>
  <si>
    <t xml:space="preserve">D dveře dřevěné interiérové jednokřídlé,pravé, plné(výplň DTD),vč.obložkové zárubně ,rozměr křídla 900x1970 mm - specifikace dle PD </t>
  </si>
  <si>
    <t>-1707389323</t>
  </si>
  <si>
    <t>"Výpis  vnitřních výplní  otvorů - ozn. D118,D119,D122.1"     3</t>
  </si>
  <si>
    <t>"Výpis  vnitřních výplní  otvorů - ozn. D309,D311.1,D314"  3</t>
  </si>
  <si>
    <t>766 R-10</t>
  </si>
  <si>
    <t xml:space="preserve">D dveře dřevěné interiérové jednokřídlé,levé, plné(výplň DTD),vč.obložkové zárubně ,rozměr křídla 900x1970 mm - specifikace dle PD </t>
  </si>
  <si>
    <t>-1365585254</t>
  </si>
  <si>
    <t>"Výpis  vnitřních výplní  otvorů - ozn. D117,D123.1"  2</t>
  </si>
  <si>
    <t>"Výpis  vnitřních výplní  otvorů - ozn. D308"                1</t>
  </si>
  <si>
    <t>766 R-11</t>
  </si>
  <si>
    <t xml:space="preserve">D dveře dřevěné interiérové jednokřídlé,pravé, plné(výplň DTD),vč.obložkové zárubně ,rozměr křídla 1000x1970 mm - specifikace dle PD </t>
  </si>
  <si>
    <t>1915322535</t>
  </si>
  <si>
    <t>"Výpis  vnitřních výplní  otvorů - ozn. D104,D105"            2</t>
  </si>
  <si>
    <t>766 R-12</t>
  </si>
  <si>
    <t xml:space="preserve">D dveře dřevěné interiérové jednokřídlé,levé, plné(výplň DTD),vč.obložkové zárubně ,rozměr křídla 1000x1970 mm - specifikace dle PD </t>
  </si>
  <si>
    <t>661604656</t>
  </si>
  <si>
    <t>"Výpis  vnitřních výplní  otvorů - ozn. D107,D120.1"                      2</t>
  </si>
  <si>
    <t>"Výpis  vnitřních výplní  otvorů - ozn. D311,D313,D315,D319"   4</t>
  </si>
  <si>
    <t>766 R-13</t>
  </si>
  <si>
    <t xml:space="preserve">D dveře dřevěné interiérové jednokřídlé,pravé, plné(výplň DTD),vč.obložkové zárubně ,rozměr křídla 1100x1970 mm - specifikace dle PD </t>
  </si>
  <si>
    <t>-210351431</t>
  </si>
  <si>
    <t>"Výpis  vnitřních výplní  otvorů - ozn. D109"    1</t>
  </si>
  <si>
    <t>766 R-14</t>
  </si>
  <si>
    <t xml:space="preserve">D dveře dřevěné interiérové jednokřídlé,levé, plné(výplň DTD),vč.obložkové zárubně ,rozměr křídla 1100x1970 mm - specifikace dle PD </t>
  </si>
  <si>
    <t>-2021650429</t>
  </si>
  <si>
    <t>"Výpis  vnitřních výplní  otvorů - ozn. D111,D115"   2</t>
  </si>
  <si>
    <t>766 R-15</t>
  </si>
  <si>
    <t>-1770798015</t>
  </si>
  <si>
    <t>"Výpis  vnitřních výplní  otvorů - ozn. D108"   1</t>
  </si>
  <si>
    <t>766660173</t>
  </si>
  <si>
    <t>Montáž dveřních křídel dřevěných nebo plastových otevíravých do obložkové zárubně povrchově upravených dvoukřídlových, šířky do 1450 mm</t>
  </si>
  <si>
    <t>54461614</t>
  </si>
  <si>
    <t>766 R-16</t>
  </si>
  <si>
    <t xml:space="preserve">D dveře dřevěné interiérové dvoukřídlé, plné(výplň DTD) ,vč.obložkové zárubně ,rozměr křídla 2x650x1970 mm - specifikace dle PD </t>
  </si>
  <si>
    <t>-47088564</t>
  </si>
  <si>
    <t>"Výpis  vnitřních výplní  otvorů - ozn. D123"   1</t>
  </si>
  <si>
    <t>766660182</t>
  </si>
  <si>
    <t>Montáž dveřních křídel dřevěných nebo plastových otevíravých do obložkové zárubně protipožárních jednokřídlových, šířky přes 800 mm</t>
  </si>
  <si>
    <t>1609209116</t>
  </si>
  <si>
    <t>766 R-09a</t>
  </si>
  <si>
    <t xml:space="preserve">D dveře hliníkové jednokřídlé,pravé, plné,vč.rámové hliníkové zárubně, požární odolnost EW15 DP1- C3, rozměr křídla 900x1970 mm - specifikace dle PD </t>
  </si>
  <si>
    <t>-881627031</t>
  </si>
  <si>
    <t>"Výpis  vnitřních výplní  otvorů - ozn. D305"1</t>
  </si>
  <si>
    <t>766 R-10a</t>
  </si>
  <si>
    <t xml:space="preserve">D dveře hliníkové jednokřídlé,levé, plné,vč.rámové hliníkové zárubně, požární odolnost EW15 DP1- C3, rozměr křídla 900x1970 mm - specifikace dle PD </t>
  </si>
  <si>
    <t>2092400479</t>
  </si>
  <si>
    <t>"Výpis  vnitřních výplní  otvorů - ozn. D306"                  1</t>
  </si>
  <si>
    <t>766 R-17</t>
  </si>
  <si>
    <t xml:space="preserve">D dveře hliníkové jednokřídlé, pravé, plné(výplň DTD), vč.rámové hliníkové zárubně, požární odolnost EW15 DP1 - C3, rozměr křídla 1000x1970 mm - specifikace dle PD </t>
  </si>
  <si>
    <t>603309707</t>
  </si>
  <si>
    <t>"Výpis  vnitřních výplní  otvorů - ozn. D307"    1</t>
  </si>
  <si>
    <t>766 R-18</t>
  </si>
  <si>
    <t>Úprava dveří podříznutím 20 mm</t>
  </si>
  <si>
    <t>1616430241</t>
  </si>
  <si>
    <t>766694122</t>
  </si>
  <si>
    <t>Montáž ostatních truhlářských konstrukcí parapetních desek dřevěných nebo plastových šířky přes 300 mm, délky přes 1000 do 1600 mm</t>
  </si>
  <si>
    <t>-811060953</t>
  </si>
  <si>
    <t>"výpis  truhlářských konstrukcí - 1.NP - T/101,T/102,T/103,T/109," 2+2+1+1</t>
  </si>
  <si>
    <t>" výpis truhlářských konstrukcí - 3.NP - T/301,T/302,T/303,T/304,T/305"  2+2+1+1+2</t>
  </si>
  <si>
    <t>766694123</t>
  </si>
  <si>
    <t>Montáž ostatních truhlářských konstrukcí parapetních desek dřevěných nebo plastových šířky přes 300 mm, délky přes 1600 do 2600 mm</t>
  </si>
  <si>
    <t>1757179978</t>
  </si>
  <si>
    <t>"výpis  truhlářských konstrukcí - 1.NP -  T/104,T/105,T/106,T/107,T/108, T/110" 5+2+5+1+1+1</t>
  </si>
  <si>
    <t>" výpis truhlářských konstrukcí - 3.NP -  T/307,T/308,T/306,T/310,T/311" 3+5+5+1+2</t>
  </si>
  <si>
    <t>61144400a</t>
  </si>
  <si>
    <t>parapet plastový vnitřní komůrkový 110x16x1000mm</t>
  </si>
  <si>
    <t>-651990766</t>
  </si>
  <si>
    <t>"T/302" 1,45*2</t>
  </si>
  <si>
    <t>2,9*1,02 'Přepočtené koeficientem množství</t>
  </si>
  <si>
    <t>61144400</t>
  </si>
  <si>
    <t>parapet plastový vnitřní komůrkový 130x16x1000mm</t>
  </si>
  <si>
    <t>1354417544</t>
  </si>
  <si>
    <t>"T/303,T304" 1,35+1,5</t>
  </si>
  <si>
    <t>2,85*1,02 'Přepočtené koeficientem množství</t>
  </si>
  <si>
    <t>61144401</t>
  </si>
  <si>
    <t>parapet plastový vnitřní komůrkový 250x16x1000mm</t>
  </si>
  <si>
    <t>271251180</t>
  </si>
  <si>
    <t>"T/105,T/106,T/109"  1,77*2++2,15*5+1,2</t>
  </si>
  <si>
    <t>"T/306,T/310,T/305"   1,77*5+2,15*5+1,425*2</t>
  </si>
  <si>
    <t>37,94*1,02 'Přepočtené koeficientem množství</t>
  </si>
  <si>
    <t>61144402</t>
  </si>
  <si>
    <t>parapet plastový vnitřní komůrkový 280x16x1000mm</t>
  </si>
  <si>
    <t>2020313266</t>
  </si>
  <si>
    <t>"T/101,T/103,T/104,T/107,T/108"0,675*2+1,5+1,7*5+2,6*1+2,25*1</t>
  </si>
  <si>
    <t>"T/301,T/307,T/311,T/308" 1,7*3+2,6*1+0,79*2+1,73*2</t>
  </si>
  <si>
    <t>28,94*1,02 'Přepočtené koeficientem množství</t>
  </si>
  <si>
    <t>61144404</t>
  </si>
  <si>
    <t>parapet plastový vnitřní komůrkový 400x16x1000mm</t>
  </si>
  <si>
    <t>1707529112</t>
  </si>
  <si>
    <t>"T/102,T/110" 1,425*2+1,775*1</t>
  </si>
  <si>
    <t>4,625*1,052 'Přepočtené koeficientem množství</t>
  </si>
  <si>
    <t>766 - T111</t>
  </si>
  <si>
    <t xml:space="preserve">D+M Sanitární WC příčky - lehké dělící sanitární příčky na podpěr. rektifikač. nožkách výšky 2000 mm, vestavba WC tvaru L do prostoru 975x1500 mm s levými dveřmi š.700 mm, vč. kotvení - specifikace dle PD </t>
  </si>
  <si>
    <t>1931906310</t>
  </si>
  <si>
    <t>" D.1.1. výpis truhlářských konstrukcí - ozn.T111"  1</t>
  </si>
  <si>
    <t>766 - T112</t>
  </si>
  <si>
    <t xml:space="preserve">D+M Zástěna - kabinka - lehké dělící sanitární příčky na podpěr. rektifikač. nožkách výšky 2000 mm, vestavba tvaru L do prostoru 900x975 mm s levými dveřmi š.700 mm,vč. kotvení - specifikace dle PD </t>
  </si>
  <si>
    <t>797921948</t>
  </si>
  <si>
    <t>" D.1.1. výpis truhlářských konstrukcí - ozn.T112"  1</t>
  </si>
  <si>
    <t>766 - T113</t>
  </si>
  <si>
    <t xml:space="preserve">D+M Zástěna - kabinka - lehké dělící sanitární příčky na podpěr. rektifikač. nožkách výšky 2000 mm, vestavba tvaru L do prostoru 925x1200 mm s pravýmii dveřmi š.700 mm,vč. kotvení - specifikace dle PD </t>
  </si>
  <si>
    <t>1542419333</t>
  </si>
  <si>
    <t>" D.1.1. výpis truhlářských konstrukcí - ozn.T113"  1</t>
  </si>
  <si>
    <t>766 - T114</t>
  </si>
  <si>
    <t xml:space="preserve">D+M Zástěna - kabinka - lehké dělící sanitární příčky na podpěr. rektifikač. nožkách výšky 2000 mm, vestavba tvaru L do prostoru 1000x1500 mm s pravýmii dveřmi š.700 mm,vč. kotvení - specifikace dle PD </t>
  </si>
  <si>
    <t>-1704451293</t>
  </si>
  <si>
    <t>" D.1.1. výpis truhlářských konstrukcí - ozn.T114"  1</t>
  </si>
  <si>
    <t>766 - T115</t>
  </si>
  <si>
    <t xml:space="preserve">D+M Sanitární zástěna - převlékací prostor - lehké dělící sanitární příčky na podpěr. rektifikač. nožkách výšky 2000 mm, vestavba tvaru L do prostoru 1500x2500 mm s pravýmii dveřmi š.700 mm,vč. kotvení - specifikace dle PD </t>
  </si>
  <si>
    <t>1408155933</t>
  </si>
  <si>
    <t>" D.1.1. výpis truhlářských konstrukcí - ozn.T115"  1</t>
  </si>
  <si>
    <t>766 - T116</t>
  </si>
  <si>
    <t xml:space="preserve">D+M Vestavná skříň - vestavba do prostoru 1050x1800 mm, hloubky 300 mm - specifikace dle PD </t>
  </si>
  <si>
    <t>1734746796</t>
  </si>
  <si>
    <t>" D.1.1. výpis truhlářských konstrukcí - ozn.T116"  1</t>
  </si>
  <si>
    <t>71</t>
  </si>
  <si>
    <t>766 - T312</t>
  </si>
  <si>
    <t xml:space="preserve">D+M Sanitární WC příčky - lehké dělící sanitární příčky na podpěr. rektifikač. nožkách výšky 2000 mm, vestavba příčky tvaru T do prostoru1850x1275 mm s 2x pravými dveřmi š.700 mm, vč. kotvení - specifikace dle PD </t>
  </si>
  <si>
    <t>-205915752</t>
  </si>
  <si>
    <t>" D.1.1. výpis truhlářských konstrukcí - ozn.T312"  1</t>
  </si>
  <si>
    <t>72</t>
  </si>
  <si>
    <t>766 - T313</t>
  </si>
  <si>
    <t xml:space="preserve">D+M Sanitární sprchová příčka - lehké dělící sanitární příčky na podpěr. rektifikač. nožkách výšky 2000 mm, vestavba sprchové příčky do prostoru šířky 1170 mm s pravými dveřmi š.700 mm, vč. kotvení - specifikace dle PD </t>
  </si>
  <si>
    <t>1619146723</t>
  </si>
  <si>
    <t>" D.1.1. výpis truhlářských konstrukcí - ozn.T313"  1</t>
  </si>
  <si>
    <t>73</t>
  </si>
  <si>
    <t>766 - T314</t>
  </si>
  <si>
    <t xml:space="preserve">D+M Vestavná skříň - vestavba do prostoru 950x2020 mm, hloubky 280 mm - specifikace dle PD </t>
  </si>
  <si>
    <t>105062252</t>
  </si>
  <si>
    <t>" D.1.1. výpis truhlářských konstrukcí - ozn.T314"  1</t>
  </si>
  <si>
    <t>74</t>
  </si>
  <si>
    <t>-1147896298</t>
  </si>
  <si>
    <t>767</t>
  </si>
  <si>
    <t>Konstrukce zámečnické</t>
  </si>
  <si>
    <t>75</t>
  </si>
  <si>
    <t>767610116</t>
  </si>
  <si>
    <t>Montáž oken jednoduchých z hliníkových nebo ocelových profilů na polyuretanovou pěnu pevných do zdiva, plochy přes 0,6 do 1,5 m2</t>
  </si>
  <si>
    <t>1691222046</t>
  </si>
  <si>
    <t>"1.NP" 1,13+1,38+0,75*2</t>
  </si>
  <si>
    <t>76</t>
  </si>
  <si>
    <t>767O-05</t>
  </si>
  <si>
    <t xml:space="preserve">hliníkové okno vnitřní , fixní , zasklení dvojsklem , rozměr 900x1250 mm - specifikace dle PD </t>
  </si>
  <si>
    <t>-1674550655</t>
  </si>
  <si>
    <t>"Výpis  vnitřních výplní  otvorů - ozn.O120"      1</t>
  </si>
  <si>
    <t>77</t>
  </si>
  <si>
    <t>767O-06</t>
  </si>
  <si>
    <t xml:space="preserve">hliníkové okno vnitřní , fixní , zasklení dvojsklem , rozměr 1100x1250 mm - specifikace dle PD </t>
  </si>
  <si>
    <t>1460623325</t>
  </si>
  <si>
    <t>"Výpis  vnitřních výplní  otvorů - ozn.O121"      1</t>
  </si>
  <si>
    <t>78</t>
  </si>
  <si>
    <t>767O-07</t>
  </si>
  <si>
    <t xml:space="preserve">hliníkové okno vnitřní , fixní , zasklení dvojsklem , rozměr 1000x750 mm - specifikace dle PD </t>
  </si>
  <si>
    <t>1336926875</t>
  </si>
  <si>
    <t>"Výpis  vnitřních výplní  otvorů - ozn.O314"    2</t>
  </si>
  <si>
    <t>79</t>
  </si>
  <si>
    <t>767640221</t>
  </si>
  <si>
    <t>Montáž dveří ocelových vchodových dvoukřídlové bez nadsvětlíku</t>
  </si>
  <si>
    <t>-1963938667</t>
  </si>
  <si>
    <t>"3.NP" 1</t>
  </si>
  <si>
    <t>80</t>
  </si>
  <si>
    <t>767 O-01</t>
  </si>
  <si>
    <t xml:space="preserve">Hliníkové  dveře dvoukřídlé prosklené(bezpečnostní, požárně odolné EW15 DP1 - C3), rozměr křídla pravé 1100x2200 mmm a levé 700x2200 mm, vč. hliníkové rámové zárubně - specifikace dle PD </t>
  </si>
  <si>
    <t>-1922402160</t>
  </si>
  <si>
    <t>"Výpis  vnitřních výplní  otvorů - ozn. DH102"      1</t>
  </si>
  <si>
    <t>"Výpis  vnitřních výplní  otvorů - ozn. DH302"      1</t>
  </si>
  <si>
    <t>81</t>
  </si>
  <si>
    <t>767640111</t>
  </si>
  <si>
    <t>Montáž dveří ocelových vchodových jednokřídlových bez nadsvětlíku</t>
  </si>
  <si>
    <t>-546497370</t>
  </si>
  <si>
    <t>"3.NP" 4</t>
  </si>
  <si>
    <t>82</t>
  </si>
  <si>
    <t>767 O-02</t>
  </si>
  <si>
    <t xml:space="preserve">Hliníkové  dveře jednokřídlé prosklené(bezpečnostní),pravé, rozměr křídla 1200x1970 mmm , vč. hliníkové rámové zárubně - specifikace dle PD </t>
  </si>
  <si>
    <t>-820258763</t>
  </si>
  <si>
    <t>"Výpis  vnitřních výplní  otvorů - ozn. DH103"                                      1</t>
  </si>
  <si>
    <t>"Výpis  vnitřních výplní  otvorů - ozn. DH302.1,DH303,DH326"     3</t>
  </si>
  <si>
    <t>83</t>
  </si>
  <si>
    <t>767 O-03</t>
  </si>
  <si>
    <t xml:space="preserve">Hliníkové  dveře jednokřídlé prosklené(bezpečnostní),levé, rozměr křídla 1200x1970 mmm , vč. hliníkové rámové zárubně - specifikace dle PD </t>
  </si>
  <si>
    <t>540934773</t>
  </si>
  <si>
    <t>"Výpis  vnitřních výplní  otvorů - ozn. DH325"     1</t>
  </si>
  <si>
    <t>84</t>
  </si>
  <si>
    <t>767640224</t>
  </si>
  <si>
    <t>Montáž dveří ocelových vchodových dvoukřídlové s pevným bočním dílem a nadsvětlíkem</t>
  </si>
  <si>
    <t>1912950566</t>
  </si>
  <si>
    <t>85</t>
  </si>
  <si>
    <t>767 O-04</t>
  </si>
  <si>
    <t xml:space="preserve">Hliníková sestava , jednokřídlé dveře , boční fixní světlíky a nadsvětlík, prosklené(bezpečnostní),pravé, rozměr staveb.otvoru 2750 x3150 mm , vč. hliníkové rámové zárubně - specifikace dle PD </t>
  </si>
  <si>
    <t>1091539549</t>
  </si>
  <si>
    <t>"Výpis  vnitřních výplní  otvorů - ozn. DH302.2"     1</t>
  </si>
  <si>
    <t>767 R-01</t>
  </si>
  <si>
    <t>D+M nástěnné zrcadlo nad umyvadla na DTD desce - rozměr 600 x 600 mm</t>
  </si>
  <si>
    <t>631179017</t>
  </si>
  <si>
    <t>"D1.1-112 - osazované konstrukce OS101" 20</t>
  </si>
  <si>
    <t>"D1.1-132 - osazované konstrukce OS301" 14</t>
  </si>
  <si>
    <t>87</t>
  </si>
  <si>
    <t>767 R-02</t>
  </si>
  <si>
    <t xml:space="preserve">Přenosný práškový hasicí přístroj typ 21A vč. nosné nástěnné konstrukce </t>
  </si>
  <si>
    <t>-1772415026</t>
  </si>
  <si>
    <t>88</t>
  </si>
  <si>
    <t>767 R-03</t>
  </si>
  <si>
    <t xml:space="preserve">D+M nerezové dveřní tabulky s osazovanými štítky </t>
  </si>
  <si>
    <t>-1254953828</t>
  </si>
  <si>
    <t>"D1.1-112 - osazované konstrukce OS103" 28</t>
  </si>
  <si>
    <t>"D1.1-132 - osazované konstrukce OS303"23</t>
  </si>
  <si>
    <t>89</t>
  </si>
  <si>
    <t>767 R-04</t>
  </si>
  <si>
    <t xml:space="preserve">D+M bezpečnostní tabulky - označení únikových cest </t>
  </si>
  <si>
    <t>-46957642</t>
  </si>
  <si>
    <t>"D1.1-112 - osazované konstrukce OS104" 12</t>
  </si>
  <si>
    <t>"D1.1-132 - osazované konstrukce OS304"12</t>
  </si>
  <si>
    <t>90</t>
  </si>
  <si>
    <t>767 R-05</t>
  </si>
  <si>
    <t xml:space="preserve">D+M bezpečnostní tabulky - označení hydrantu a přenosných hasíc. přístrojů, med. plyny apod. </t>
  </si>
  <si>
    <t>-2141682400</t>
  </si>
  <si>
    <t>"D1.1-112 - osazované konstrukce OS104"  6</t>
  </si>
  <si>
    <t xml:space="preserve">"D1.1-132 - osazované konstrukce OS304" 6  </t>
  </si>
  <si>
    <t>91</t>
  </si>
  <si>
    <t>767 R-06</t>
  </si>
  <si>
    <t xml:space="preserve">D+M nástěnný pětiháčkový nerezový věšák na oblečení </t>
  </si>
  <si>
    <t>1709462648</t>
  </si>
  <si>
    <t>"D1.1-112 - osazované konstrukce OS105" 15</t>
  </si>
  <si>
    <t>"D1.1-132 - osazované konstrukce OS305" 10</t>
  </si>
  <si>
    <t>92</t>
  </si>
  <si>
    <t>767 R-07</t>
  </si>
  <si>
    <t xml:space="preserve">D+M vnitřní čistící rohož na jemné nečistoty, čistící kobercová rohož tl.10 mm, rozměr 1750x1500 mm - specifikace dle PD </t>
  </si>
  <si>
    <t xml:space="preserve">ks </t>
  </si>
  <si>
    <t>-2113455428</t>
  </si>
  <si>
    <t>"D1.1-112 - osazované konstrukce Z101" 1</t>
  </si>
  <si>
    <t>93</t>
  </si>
  <si>
    <t>767 R-08</t>
  </si>
  <si>
    <t xml:space="preserve">Stávající okno o rozměru 2070x2500 mm bude doplněno o zneprůhledňující, průsvitnou folií - specifikace dle PD </t>
  </si>
  <si>
    <t>1195544906</t>
  </si>
  <si>
    <t>"D1.1-112 - poznámky P105 - m.č. 117  " 6</t>
  </si>
  <si>
    <t>94</t>
  </si>
  <si>
    <t>767 R-09</t>
  </si>
  <si>
    <t xml:space="preserve">D+M ochranné zábradlí - nerez trubka DN50 mm, délky 1700 mm - specifikace dle PD </t>
  </si>
  <si>
    <t>-1164641715</t>
  </si>
  <si>
    <t>"D1.1-132 - poznámky P305  " 1</t>
  </si>
  <si>
    <t>95</t>
  </si>
  <si>
    <t>767 R-10</t>
  </si>
  <si>
    <t xml:space="preserve">D+M interiérové žaluzie na okna, rozměr 2150 x 2150 mm - specifikace dle PD </t>
  </si>
  <si>
    <t>1319813952</t>
  </si>
  <si>
    <t>"D1.1-132 - poznámky P306  "4</t>
  </si>
  <si>
    <t>96</t>
  </si>
  <si>
    <t>767 R-11</t>
  </si>
  <si>
    <t xml:space="preserve">D+M zatmavovací folie na okna dle specifikace uživatele , rozměr 2150 x 2150 mm - specifikace dle PD </t>
  </si>
  <si>
    <t>530197276</t>
  </si>
  <si>
    <t>"D1.1-132 - poznámky P307 - m.č. 308,3111,315  "   18</t>
  </si>
  <si>
    <t>97</t>
  </si>
  <si>
    <t>767 R-12</t>
  </si>
  <si>
    <t xml:space="preserve">D+M akustické odhlučnění m.č 316 - stěnové akustické panely tl. 40 mm, výšky 2700 mm - specifikace dle PD </t>
  </si>
  <si>
    <t>1580291871</t>
  </si>
  <si>
    <t>"D1.1-132 - poznámky P308  " 26,5</t>
  </si>
  <si>
    <t>98</t>
  </si>
  <si>
    <t>767 R-13</t>
  </si>
  <si>
    <t xml:space="preserve">D+M mobilní skádací zástěna(paraván) , trojdílná ,rozměr délka 1880 mm, výška 1720 mm - specifikace dle PD </t>
  </si>
  <si>
    <t>429825716</t>
  </si>
  <si>
    <t>"m.č. 104 stacionář" 1</t>
  </si>
  <si>
    <t>99</t>
  </si>
  <si>
    <t>998767102</t>
  </si>
  <si>
    <t>Přesun hmot pro zámečnické konstrukce stanovený z hmotnosti přesunovaného materiálu vodorovná dopravní vzdálenost do 50 m v objektech výšky přes 6 do 12 m</t>
  </si>
  <si>
    <t>-906566346</t>
  </si>
  <si>
    <t>771</t>
  </si>
  <si>
    <t>Podlahy z dlaždic</t>
  </si>
  <si>
    <t>100</t>
  </si>
  <si>
    <t>771591112</t>
  </si>
  <si>
    <t>Izolace podlahy pod dlažbu nátěrem nebo stěrkou ve dvou vrstvách</t>
  </si>
  <si>
    <t>-904454329</t>
  </si>
  <si>
    <t>101</t>
  </si>
  <si>
    <t>771111011</t>
  </si>
  <si>
    <t>Příprava podkladu před provedením dlažby vysátí podlah</t>
  </si>
  <si>
    <t>455770554</t>
  </si>
  <si>
    <t>102</t>
  </si>
  <si>
    <t>771121011</t>
  </si>
  <si>
    <t>Příprava podkladu před provedením dlažby nátěr penetrační na podlahu</t>
  </si>
  <si>
    <t>2034674762</t>
  </si>
  <si>
    <t>103</t>
  </si>
  <si>
    <t>771151022</t>
  </si>
  <si>
    <t>Příprava podkladu před provedením dlažby samonivelační stěrka min.pevnosti 30 MPa, tloušťky přes 3 do 5 mm</t>
  </si>
  <si>
    <t>63294857</t>
  </si>
  <si>
    <t>104</t>
  </si>
  <si>
    <t>771576132</t>
  </si>
  <si>
    <t>Montáž podlah z dlaždic keramických lepených flexibilním rychletuhnoucím lepidlem velkoformátových pro vysoké mechanické zatížení hladkých přes 2 do 4 ks/m2</t>
  </si>
  <si>
    <t>-1773789807</t>
  </si>
  <si>
    <t>"D1.1-112 - 1.NP"  45,11+4,65+4,51+1,83+1,48+8,88+3,25+4,58+1,28+4,58+1,85+4</t>
  </si>
  <si>
    <t>"D1.1-132-3.NP" 41,81+8,06+8,29+1,3+1,83+3,4+3,8+4</t>
  </si>
  <si>
    <t>105</t>
  </si>
  <si>
    <t>59761415</t>
  </si>
  <si>
    <t>dlažba velkoformátová keramická slinutá protiskluzná do interiéru i exteriéru pro vysoké mechanické namáhání přes 2 do 4ks/m2</t>
  </si>
  <si>
    <t>-1741446844</t>
  </si>
  <si>
    <t>(dlažba_1+dlažba_3)*1,05</t>
  </si>
  <si>
    <t>166,415*1,1 'Přepočtené koeficientem množství</t>
  </si>
  <si>
    <t>106</t>
  </si>
  <si>
    <t>771577124</t>
  </si>
  <si>
    <t>Montáž podlah z dlaždic keramických lepených flexibilním rychletuhnoucím lepidlem Příplatek k cenám za dvousložkový spárovací tmel</t>
  </si>
  <si>
    <t>1618988575</t>
  </si>
  <si>
    <t>107</t>
  </si>
  <si>
    <t>771474112</t>
  </si>
  <si>
    <t>Montáž soklů z dlaždic keramických lepených flexibilním lepidlem rovných, výšky přes 65 do 90 mm</t>
  </si>
  <si>
    <t>638146698</t>
  </si>
  <si>
    <t>108</t>
  </si>
  <si>
    <t>59761275</t>
  </si>
  <si>
    <t>sokl-dlažba keramická slinutá hladká do interiéru i exteriéru 330x80mm</t>
  </si>
  <si>
    <t>-1998211939</t>
  </si>
  <si>
    <t>109</t>
  </si>
  <si>
    <t>771161012</t>
  </si>
  <si>
    <t>Příprava podkladu před provedením dlažby montáž profilu dilatační spáry koutové (při styku podlahy se stěnou)</t>
  </si>
  <si>
    <t>-866535025</t>
  </si>
  <si>
    <t>"1.NP"110</t>
  </si>
  <si>
    <t>"3.NP" 90</t>
  </si>
  <si>
    <t>110</t>
  </si>
  <si>
    <t>59054163</t>
  </si>
  <si>
    <t>profil dilatační s bočními díly z PVC/CPE tl 8mm</t>
  </si>
  <si>
    <t>1914257691</t>
  </si>
  <si>
    <t>200*1,1 'Přepočtené koeficientem množství</t>
  </si>
  <si>
    <t>111</t>
  </si>
  <si>
    <t>771161021</t>
  </si>
  <si>
    <t>Příprava podkladu před provedením dlažby montáž profilu ukončujícího profilu pro plynulý přechod (dlažba-koberec apod.)</t>
  </si>
  <si>
    <t>1898356221</t>
  </si>
  <si>
    <t>112</t>
  </si>
  <si>
    <t>998771102</t>
  </si>
  <si>
    <t>Přesun hmot pro podlahy z dlaždic stanovený z hmotnosti přesunovaného materiálu vodorovná dopravní vzdálenost do 50 m v objektech výšky přes 6 do 12 m</t>
  </si>
  <si>
    <t>-636468910</t>
  </si>
  <si>
    <t>776</t>
  </si>
  <si>
    <t>Podlahy povlakové</t>
  </si>
  <si>
    <t>113</t>
  </si>
  <si>
    <t>776111112</t>
  </si>
  <si>
    <t>Příprava podkladu broušení podlah nového podkladu betonového</t>
  </si>
  <si>
    <t>220031035</t>
  </si>
  <si>
    <t>114</t>
  </si>
  <si>
    <t>776111311</t>
  </si>
  <si>
    <t>Příprava podkladu vysátí podlah</t>
  </si>
  <si>
    <t>-1380264646</t>
  </si>
  <si>
    <t>115</t>
  </si>
  <si>
    <t>776121111</t>
  </si>
  <si>
    <t>Příprava podkladu penetrace vodou ředitelná na savý podklad (válečkováním) ředěná v poměru 1:3 podlah</t>
  </si>
  <si>
    <t>-1536825450</t>
  </si>
  <si>
    <t>116</t>
  </si>
  <si>
    <t>776141122</t>
  </si>
  <si>
    <t>Příprava podkladu vyrovnání samonivelační stěrkou podlah min.pevnosti 30 MPa, tloušťky přes 3 do 5 mm</t>
  </si>
  <si>
    <t>474376595</t>
  </si>
  <si>
    <t>117</t>
  </si>
  <si>
    <t>776221121</t>
  </si>
  <si>
    <t>Montáž podlahovin z PVC lepením standardním lepidlem z pásů elektrostaticky vodivých</t>
  </si>
  <si>
    <t>2044241640</t>
  </si>
  <si>
    <t>"D1.1-112 - 1.NP"</t>
  </si>
  <si>
    <t>9,62+39,97+29,66+19,34+12,27+16,93+7,97+20,32+16,51+24,02</t>
  </si>
  <si>
    <t>13,06+7,53+22,1+10,62+21,84+7,91+17,92+4,9+4,35+16,87+18,74+15</t>
  </si>
  <si>
    <t>"D1.1-132-3.NP"</t>
  </si>
  <si>
    <t>34,34+11,93+6,95+23,01+12,08+11,43+17,51+7,79+19,74+23,32+13,98+9,35</t>
  </si>
  <si>
    <t>22,75+8,51+21,67+8,24+17,52+9,06+6,68+26,6+26,22+10</t>
  </si>
  <si>
    <t>118</t>
  </si>
  <si>
    <t>28411026</t>
  </si>
  <si>
    <t>PVC homogenní zátěžová elektrostaticky vodivé tl 2,00mm, R 0,05-1MΩ, třída zátěže 34/43, třída otěru P, hořlavost Bfl S1</t>
  </si>
  <si>
    <t>904590697</t>
  </si>
  <si>
    <t>(PVC_1+PVC_3)*1,1</t>
  </si>
  <si>
    <t>776,743*1,1 'Přepočtené koeficientem množství</t>
  </si>
  <si>
    <t>119</t>
  </si>
  <si>
    <t>776411111</t>
  </si>
  <si>
    <t>Montáž soklíků lepením obvodových, výšky do 80 mm</t>
  </si>
  <si>
    <t>-2067825127</t>
  </si>
  <si>
    <t>"1.NP" 320</t>
  </si>
  <si>
    <t>"3.NP" 310</t>
  </si>
  <si>
    <t>120</t>
  </si>
  <si>
    <t>28411009</t>
  </si>
  <si>
    <t>lišta soklová PVC 18x80mm</t>
  </si>
  <si>
    <t>246532066</t>
  </si>
  <si>
    <t>630*1,02 'Přepočtené koeficientem množství</t>
  </si>
  <si>
    <t>121</t>
  </si>
  <si>
    <t>776421312</t>
  </si>
  <si>
    <t>Montáž lišt přechodových šroubovaných</t>
  </si>
  <si>
    <t>-158040056</t>
  </si>
  <si>
    <t>"3.NP" 7</t>
  </si>
  <si>
    <t>122</t>
  </si>
  <si>
    <t>55343118a</t>
  </si>
  <si>
    <t xml:space="preserve">profil přechodový nerezový </t>
  </si>
  <si>
    <t>-1737707504</t>
  </si>
  <si>
    <t>19*1,1 'Přepočtené koeficientem množství</t>
  </si>
  <si>
    <t>123</t>
  </si>
  <si>
    <t>998776102</t>
  </si>
  <si>
    <t>Přesun hmot pro podlahy povlakové stanovený z hmotnosti přesunovaného materiálu vodorovná dopravní vzdálenost do 50 m v objektech výšky přes 6 do 12 m</t>
  </si>
  <si>
    <t>320095828</t>
  </si>
  <si>
    <t>781</t>
  </si>
  <si>
    <t>Dokončovací práce - obklady</t>
  </si>
  <si>
    <t>124</t>
  </si>
  <si>
    <t>781131112</t>
  </si>
  <si>
    <t>Izolace stěny pod obklad izolace nátěrem nebo stěrkou ve dvou vrstvách</t>
  </si>
  <si>
    <t>801890681</t>
  </si>
  <si>
    <t>125</t>
  </si>
  <si>
    <t>781474154</t>
  </si>
  <si>
    <t>Montáž obkladů vnitřních stěn z dlaždic keramických lepených flexibilním lepidlem velkoformátových hladkých přes 4 do 6 ks/m2</t>
  </si>
  <si>
    <t>403278724</t>
  </si>
  <si>
    <t>126</t>
  </si>
  <si>
    <t>59761001</t>
  </si>
  <si>
    <t>obklad velkoformátový keramický hladký přes 4 do 6ks/m2</t>
  </si>
  <si>
    <t>-606071330</t>
  </si>
  <si>
    <t>(obklad_1+obklad_3)*1,2</t>
  </si>
  <si>
    <t>544,442*1,15 'Přepočtené koeficientem množství</t>
  </si>
  <si>
    <t>127</t>
  </si>
  <si>
    <t>781477114</t>
  </si>
  <si>
    <t>Montáž obkladů vnitřních stěn z dlaždic keramických Příplatek k cenám za dvousložkový spárovací tmel</t>
  </si>
  <si>
    <t>824295147</t>
  </si>
  <si>
    <t>128</t>
  </si>
  <si>
    <t>781494111</t>
  </si>
  <si>
    <t>Obklad - dokončující práce profily ukončovací lepené flexibilním lepidlem rohové</t>
  </si>
  <si>
    <t>282343043</t>
  </si>
  <si>
    <t>"1.NP" 55</t>
  </si>
  <si>
    <t>"3.NP"60</t>
  </si>
  <si>
    <t>129</t>
  </si>
  <si>
    <t>781494511</t>
  </si>
  <si>
    <t>Obklad - dokončující práce profily ukončovací lepené flexibilním lepidlem ukončovací</t>
  </si>
  <si>
    <t>-144001901</t>
  </si>
  <si>
    <t>"1.NP" 100</t>
  </si>
  <si>
    <t>"3.NP"130</t>
  </si>
  <si>
    <t>130</t>
  </si>
  <si>
    <t>998781102</t>
  </si>
  <si>
    <t>Přesun hmot pro obklady keramické stanovený z hmotnosti přesunovaného materiálu vodorovná dopravní vzdálenost do 50 m v objektech výšky přes 6 do 12 m</t>
  </si>
  <si>
    <t>1425056524</t>
  </si>
  <si>
    <t>784</t>
  </si>
  <si>
    <t>Dokončovací práce - malby</t>
  </si>
  <si>
    <t>131</t>
  </si>
  <si>
    <t>784181111</t>
  </si>
  <si>
    <t>Penetrace podkladu jednonásobná základní silikátová v místnostech výšky do 3,80 m</t>
  </si>
  <si>
    <t>-1502746315</t>
  </si>
  <si>
    <t>132</t>
  </si>
  <si>
    <t>784181113</t>
  </si>
  <si>
    <t>Penetrace podkladu jednonásobná základní silikátová v místnostech výšky přes 3,80 do 5,00 m</t>
  </si>
  <si>
    <t>-1813552279</t>
  </si>
  <si>
    <t>133</t>
  </si>
  <si>
    <t>784211101</t>
  </si>
  <si>
    <t>Dvojnásobné bílé malby ze směsí za mokra výborně otěruvzdorných v místnostech výšky do 3,80 m</t>
  </si>
  <si>
    <t>1719062496</t>
  </si>
  <si>
    <t>134</t>
  </si>
  <si>
    <t>784211103</t>
  </si>
  <si>
    <t>Malby z malířských směsí otěruvzdorných za mokra dvojnásobné, bílé za mokra otěruvzdorné výborně v místnostech výšky přes 3,80 do 5,00 m</t>
  </si>
  <si>
    <t>1444896970</t>
  </si>
  <si>
    <t>135</t>
  </si>
  <si>
    <t>784211161</t>
  </si>
  <si>
    <t>Malby z malířských směsí otěruvzdorných za mokra Příplatek k cenám dvojnásobných maleb za provádění barevné malby tónované na tónovacích automatech, v odstínu světlém</t>
  </si>
  <si>
    <t>1572894013</t>
  </si>
  <si>
    <t>136</t>
  </si>
  <si>
    <t>784 R-01</t>
  </si>
  <si>
    <t>Malby směsí tekuté disperzní tonované omyvatelné jednonásobné s penetrací v místnosti výšky do 3,8 m</t>
  </si>
  <si>
    <t>-793231315</t>
  </si>
  <si>
    <t xml:space="preserve">03 - Zdravotně technické instalace </t>
  </si>
  <si>
    <t xml:space="preserve">    726 - Zdravotechnika - předstěnové instalace</t>
  </si>
  <si>
    <t>721174043</t>
  </si>
  <si>
    <t>Potrubí z plastových trub polypropylenové připojovací DN 50</t>
  </si>
  <si>
    <t>1367611912</t>
  </si>
  <si>
    <t>"1.NP"  50</t>
  </si>
  <si>
    <t>"3.NP"  45</t>
  </si>
  <si>
    <t>721174044</t>
  </si>
  <si>
    <t>Potrubí z plastových trub polypropylenové připojovací DN 75</t>
  </si>
  <si>
    <t>99941189</t>
  </si>
  <si>
    <t>"1.NP " 22</t>
  </si>
  <si>
    <t>"3.NP "  12</t>
  </si>
  <si>
    <t>721174045</t>
  </si>
  <si>
    <t>Potrubí z plastových trub polypropylenové připojovací DN 110</t>
  </si>
  <si>
    <t>1186727052</t>
  </si>
  <si>
    <t>"1.NP "  45</t>
  </si>
  <si>
    <t>"3.NP "  25</t>
  </si>
  <si>
    <t>721194105</t>
  </si>
  <si>
    <t>Vyměření přípojek na potrubí vyvedení a upevnění odpadních výpustek DN 50</t>
  </si>
  <si>
    <t>-1175901943</t>
  </si>
  <si>
    <t>721194107</t>
  </si>
  <si>
    <t>Vyměření přípojek na potrubí vyvedení a upevnění odpadních výpustek DN 70</t>
  </si>
  <si>
    <t>-718681005</t>
  </si>
  <si>
    <t>721194109</t>
  </si>
  <si>
    <t>Vyměření přípojek na potrubí vyvedení a upevnění odpadních výpustek DN 100</t>
  </si>
  <si>
    <t>-1429652828</t>
  </si>
  <si>
    <t>721211421</t>
  </si>
  <si>
    <t>Podlahové vpusti se svislým odtokem DN 50/75/110 mřížka nerez 115x115</t>
  </si>
  <si>
    <t>-1822878706</t>
  </si>
  <si>
    <t>721290111</t>
  </si>
  <si>
    <t>Zkouška těsnosti kanalizace v objektech vodou do DN 125</t>
  </si>
  <si>
    <t>1192608374</t>
  </si>
  <si>
    <t>998721102</t>
  </si>
  <si>
    <t>Přesun hmot pro vnitřní kanalizace stanovený z hmotnosti přesunovaného materiálu vodorovná dopravní vzdálenost do 50 m v objektech výšky přes 6 do 12 m</t>
  </si>
  <si>
    <t>1849951135</t>
  </si>
  <si>
    <t>K.VN. R 1</t>
  </si>
  <si>
    <t>Stavební přípomoce pro kanalizaci vnitřní ( sekání rýh , apod)</t>
  </si>
  <si>
    <t>h</t>
  </si>
  <si>
    <t>-781524944</t>
  </si>
  <si>
    <t>K.VN. R 2</t>
  </si>
  <si>
    <t>D+M kotvení, závěsů, spojovacího a těsnícího materiálu pro kanalizaci vnitřní jinde neuvedeného</t>
  </si>
  <si>
    <t>-120433288</t>
  </si>
  <si>
    <t>K.VN. R 3</t>
  </si>
  <si>
    <t xml:space="preserve">D+M požárního dotěsnění pro kanalizaci vnitřní </t>
  </si>
  <si>
    <t>754089661</t>
  </si>
  <si>
    <t>K.VN. R 4</t>
  </si>
  <si>
    <t xml:space="preserve">Napojení na stavájící svodné potrubí do stávajících odboček, případně do nově vysazených odboček - pomocí převlečných a spojovacích kusů kanalizace </t>
  </si>
  <si>
    <t>745490763</t>
  </si>
  <si>
    <t>722174021</t>
  </si>
  <si>
    <t>Potrubí z plastových trubek z polypropylenu (PPR) svařovaných polyfuzně PN 20 (SDR 6) D 16 x 2,7</t>
  </si>
  <si>
    <t>-317126023</t>
  </si>
  <si>
    <t>"1.NP - TV " 70</t>
  </si>
  <si>
    <t>"3.NP - TV "55</t>
  </si>
  <si>
    <t>"1.NP - SV"  75</t>
  </si>
  <si>
    <t>"3.NP - SV" 60</t>
  </si>
  <si>
    <t>" 1.NP - CIR " 40</t>
  </si>
  <si>
    <t>"3.NP - CIR" 22</t>
  </si>
  <si>
    <t>722174022</t>
  </si>
  <si>
    <t>Potrubí z plastových trubek z polypropylenu (PPR) svařovaných polyfuzně PN 20 (SDR 6) D 20 x 3,4</t>
  </si>
  <si>
    <t>1380489031</t>
  </si>
  <si>
    <t>"1.NP - TV "60</t>
  </si>
  <si>
    <t>"3.NP - TV "20</t>
  </si>
  <si>
    <t>"1.NP - SV" 60</t>
  </si>
  <si>
    <t>"3.NP - SV" 20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</si>
  <si>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</si>
  <si>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</si>
  <si>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692454492</t>
  </si>
  <si>
    <t>"1.NP - SV"135</t>
  </si>
  <si>
    <t>"3.NP - SV"80</t>
  </si>
  <si>
    <t>722181251</t>
  </si>
  <si>
    <t>Ochrana potrubí termoizolačními trubicemi z pěnového polyetylenu PE přilepenými v příčných a podélných spojích, tloušťky izolace přes 20 do 25 mm, vnitřního průměru izolace DN do 22 mm</t>
  </si>
  <si>
    <t>-1650865600</t>
  </si>
  <si>
    <t>"1.NP - TV+C " 125+62</t>
  </si>
  <si>
    <t>"3.NP - TV+C " 80</t>
  </si>
  <si>
    <t>722190401</t>
  </si>
  <si>
    <t>Zřízení přípojek na potrubí vyvedení a upevnění výpustek do DN 25</t>
  </si>
  <si>
    <t>-698675655</t>
  </si>
  <si>
    <t>722220152</t>
  </si>
  <si>
    <t>Armatury s jedním závitem plastové (PPR) PN 20 (SDR 6) DN 20 x G 1/2</t>
  </si>
  <si>
    <t>1455161350</t>
  </si>
  <si>
    <t>722220221</t>
  </si>
  <si>
    <t>Armatury s jedním závitem přechodové tvarovky PPR, PN 20 (SDR 6) s kovovým závitem vnitřním T - kusy D 20 x G 1/2 x D 20</t>
  </si>
  <si>
    <t>-2093215520</t>
  </si>
  <si>
    <t>722220231</t>
  </si>
  <si>
    <t>Armatury s jedním závitem přechodové tvarovky PPR, PN 20 (SDR 6) s kovovým závitem vnitřním přechodky dGK D 20 x G 1/2</t>
  </si>
  <si>
    <t>1712780454</t>
  </si>
  <si>
    <t>722250101</t>
  </si>
  <si>
    <t>Požární příslušenství a armatury hydrantové ventily s hadicovou přípojkou G 1</t>
  </si>
  <si>
    <t>-1289753693</t>
  </si>
  <si>
    <t>722250132</t>
  </si>
  <si>
    <t>Požární příslušenství a armatury hydrantový systém s tvarově stálou hadicí celoplechový D 25 x 20 m</t>
  </si>
  <si>
    <t>39983661</t>
  </si>
  <si>
    <t>722290234</t>
  </si>
  <si>
    <t>Zkoušky, proplach a desinfekce vodovodního potrubí proplach a desinfekce vodovodního potrubí do DN 80</t>
  </si>
  <si>
    <t>1866527577</t>
  </si>
  <si>
    <t>725980123</t>
  </si>
  <si>
    <t xml:space="preserve">D+M dvířka instalační ocelová , barva bílá rozměr 300x300 mm </t>
  </si>
  <si>
    <t>-1791312643</t>
  </si>
  <si>
    <t>"3.NP"12</t>
  </si>
  <si>
    <t>V.V. R 1</t>
  </si>
  <si>
    <t>D+M kotvení, závěsů, tvarovek, ventilů, kohoutů, spojovacího a těsnícího materiálu pro vodovod vnitřní jinde neuvedeného</t>
  </si>
  <si>
    <t>-1908646279</t>
  </si>
  <si>
    <t>V.V. R 2</t>
  </si>
  <si>
    <t>D+M požárního dotěsnění pro vodovod vnitřní</t>
  </si>
  <si>
    <t>1699701854</t>
  </si>
  <si>
    <t>V.V. R 3</t>
  </si>
  <si>
    <t>Stavební přípomoce pro vodovod vnitřní(sekání rýh apod</t>
  </si>
  <si>
    <t>-384957765</t>
  </si>
  <si>
    <t>V.V. R 4</t>
  </si>
  <si>
    <t xml:space="preserve">Napojení na stoupací potrubí přes uzavírací ventil příslušné větve a do omítky osazeny instalační přístupová dvířka </t>
  </si>
  <si>
    <t>-1615454082</t>
  </si>
  <si>
    <t>725112022</t>
  </si>
  <si>
    <t>Zařízení záchodů klozety keramické závěsné na nosné stěny s hlubokým splachováním odpad vodorovný</t>
  </si>
  <si>
    <t>-580527340</t>
  </si>
  <si>
    <t>WC_1</t>
  </si>
  <si>
    <t>64236051</t>
  </si>
  <si>
    <t>klozet keramický bílý závěsný hluboké splachování pro handicapované</t>
  </si>
  <si>
    <t>414038674</t>
  </si>
  <si>
    <t>WC_2</t>
  </si>
  <si>
    <t>725119125</t>
  </si>
  <si>
    <t>Zařízení záchodů montáž klozetových mís závěsných na nosné stěny</t>
  </si>
  <si>
    <t>2021894713</t>
  </si>
  <si>
    <t>"1.NP" 4+1+1</t>
  </si>
  <si>
    <t>725211603</t>
  </si>
  <si>
    <t>Umyvadla keramická bílá bez výtokových armatur připevněná na stěnu šrouby bez sloupu nebo krytu na sifon 600 mm</t>
  </si>
  <si>
    <t>2075174051</t>
  </si>
  <si>
    <t>"1.NP" 14+2</t>
  </si>
  <si>
    <t>"3.NP" 10+3</t>
  </si>
  <si>
    <t>725211681</t>
  </si>
  <si>
    <t>Umyvadla keramická bílá bez výtokových armatur připevněná na stěnu šrouby zdravotní bílá 640 mm</t>
  </si>
  <si>
    <t>-652551915</t>
  </si>
  <si>
    <t>725211701</t>
  </si>
  <si>
    <t>Umyvadla keramická bílá bez výtokových armatur připevněná na stěnu šrouby malá (umývátka) stěnová 400 mm</t>
  </si>
  <si>
    <t>-2117099666</t>
  </si>
  <si>
    <t>"1.NP" 3</t>
  </si>
  <si>
    <t>725219102</t>
  </si>
  <si>
    <t>Umyvadla montáž umyvadel ostatních typů na šrouby do zdiva</t>
  </si>
  <si>
    <t>-1604667106</t>
  </si>
  <si>
    <t>"1.NP" 14+3+1+2</t>
  </si>
  <si>
    <t>"3.NP" 10+1+3</t>
  </si>
  <si>
    <t>725222116</t>
  </si>
  <si>
    <t>Vany bez výtokových armatur akrylátové se zápachovou uzávěrkou klasické 1700x700 mm</t>
  </si>
  <si>
    <t>120895427</t>
  </si>
  <si>
    <t>"1.NP"1</t>
  </si>
  <si>
    <t>725229103</t>
  </si>
  <si>
    <t>Vany bez výtokových armatur montáž van se zápachovou uzávěrkou akrylátových</t>
  </si>
  <si>
    <t>-37735199</t>
  </si>
  <si>
    <t>725241112</t>
  </si>
  <si>
    <t>Sprchové vaničky akrylátové čtvercové 900x900 mm</t>
  </si>
  <si>
    <t>787045614</t>
  </si>
  <si>
    <t>725241901</t>
  </si>
  <si>
    <t>Sprchové vaničky montáž sprchových vaniček</t>
  </si>
  <si>
    <t>-1721301253</t>
  </si>
  <si>
    <t>725244523</t>
  </si>
  <si>
    <t>Sprchové dveře a zástěny zástěny sprchové rohové čtvercové/obdélníkové rámové se skleněnou výplní tl. 4 a 5 mm dveře posuvné dvoudílné, vstup z rohu, na vaničku 900x900 mm</t>
  </si>
  <si>
    <t>-1355362414</t>
  </si>
  <si>
    <t>725244904</t>
  </si>
  <si>
    <t>Sprchové dveře a zástěny montáž sprchových dveří</t>
  </si>
  <si>
    <t>100473397</t>
  </si>
  <si>
    <t>725291511</t>
  </si>
  <si>
    <t>Doplňky zařízení koupelen a záchodů plastové dávkovač tekutého mýdla na 350 ml</t>
  </si>
  <si>
    <t>669482978</t>
  </si>
  <si>
    <t>725291531</t>
  </si>
  <si>
    <t>Doplňky zařízení koupelen a záchodů plastové zásobník papírových ručníků</t>
  </si>
  <si>
    <t>-1836564119</t>
  </si>
  <si>
    <t>725291521</t>
  </si>
  <si>
    <t>Doplňky zařízení koupelen a záchodů plastové zásobník toaletních papírů</t>
  </si>
  <si>
    <t>484896512</t>
  </si>
  <si>
    <t>725291702</t>
  </si>
  <si>
    <t>Doplňky zařízení koupelen a záchodů smaltované madla rovná, délky 400 mm</t>
  </si>
  <si>
    <t>-167294071</t>
  </si>
  <si>
    <t>725291722</t>
  </si>
  <si>
    <t>Doplňky zařízení koupelen a záchodů smaltované madla krakorcová sklopná, délky 834 mm</t>
  </si>
  <si>
    <t>-183040514</t>
  </si>
  <si>
    <t>725 R-01</t>
  </si>
  <si>
    <t>Plastový dávkovač dezinfekce na 350 ml</t>
  </si>
  <si>
    <t>1760279870</t>
  </si>
  <si>
    <t>725 R-02</t>
  </si>
  <si>
    <t xml:space="preserve">Toaletní WC kartáč s nádobkou s keramiky </t>
  </si>
  <si>
    <t>-88452617</t>
  </si>
  <si>
    <t>725 R-03</t>
  </si>
  <si>
    <t xml:space="preserve">Odpadkový koš volně stojící , provedení nerez , plný </t>
  </si>
  <si>
    <t>1209222812</t>
  </si>
  <si>
    <t>725311121</t>
  </si>
  <si>
    <t>Dřezy bez výtokových armatur jednoduché se zápachovou uzávěrkou nerezové s odkapávací plochou 560x480 mm a miskou</t>
  </si>
  <si>
    <t>1058025251</t>
  </si>
  <si>
    <t>"1.NP"  6</t>
  </si>
  <si>
    <t>"3.NP"  6</t>
  </si>
  <si>
    <t>725319111</t>
  </si>
  <si>
    <t>Dřezy bez výtokových armatur montáž dřezů ostatních typů</t>
  </si>
  <si>
    <t>-2132634325</t>
  </si>
  <si>
    <t>"3.NP" 6</t>
  </si>
  <si>
    <t>725331111</t>
  </si>
  <si>
    <t>Výlevky bez výtokových armatur a splachovací nádrže keramické se sklopnou plastovou mřížkou 425 mm</t>
  </si>
  <si>
    <t>1936038309</t>
  </si>
  <si>
    <t>"1.NP"2</t>
  </si>
  <si>
    <t>725339111</t>
  </si>
  <si>
    <t>Výlevky montáž výlevky</t>
  </si>
  <si>
    <t>829981871</t>
  </si>
  <si>
    <t>725813111</t>
  </si>
  <si>
    <t>Ventily rohové bez připojovací trubičky nebo flexi hadičky G 1/2</t>
  </si>
  <si>
    <t>1764809276</t>
  </si>
  <si>
    <t>"1.NP" 20*2+6*2+2*2</t>
  </si>
  <si>
    <t>"3.NP" 14*2+5*2+1*2</t>
  </si>
  <si>
    <t>55190002</t>
  </si>
  <si>
    <t>flexi hadice ohebná sanitární D 9x13 mm F 3/8"xF 1/2" 500 mm</t>
  </si>
  <si>
    <t>-662574119</t>
  </si>
  <si>
    <t>725819401</t>
  </si>
  <si>
    <t>Ventily montáž ventilů ostatních typů rohových s připojovací trubičkou G 1/2</t>
  </si>
  <si>
    <t>2933650</t>
  </si>
  <si>
    <t>"1.NP" 56</t>
  </si>
  <si>
    <t>"3.NP" 40</t>
  </si>
  <si>
    <t>725822612</t>
  </si>
  <si>
    <t>Baterie umyvadlové stojánkové pákové s výpustí</t>
  </si>
  <si>
    <t>-1380718085</t>
  </si>
  <si>
    <t>725829121</t>
  </si>
  <si>
    <t>Baterie umyvadlové montáž ostatních typů nástěnných pákových nebo klasických</t>
  </si>
  <si>
    <t>598959164</t>
  </si>
  <si>
    <t>725821312</t>
  </si>
  <si>
    <t>Baterie dřezové nástěnné pákové s otáčivým kulatým ústím a délkou ramínka 300 mm</t>
  </si>
  <si>
    <t>-141579266</t>
  </si>
  <si>
    <t xml:space="preserve">" výlevky" </t>
  </si>
  <si>
    <t>725829101</t>
  </si>
  <si>
    <t>Baterie dřezové montáž ostatních typů nástěnných pákových nebo klasických</t>
  </si>
  <si>
    <t>1594803632</t>
  </si>
  <si>
    <t>725821326</t>
  </si>
  <si>
    <t>Baterie dřezové stojánkové pákové s otáčivým ústím a délkou ramínka 265 mm</t>
  </si>
  <si>
    <t>1358239653</t>
  </si>
  <si>
    <t>725829111</t>
  </si>
  <si>
    <t>Baterie dřezové montáž ostatních typů stojánkových G 1/2</t>
  </si>
  <si>
    <t>-1312866005</t>
  </si>
  <si>
    <t>725831312</t>
  </si>
  <si>
    <t>Baterie vanové nástěnné pákové s příslušenstvím a pevným držákem</t>
  </si>
  <si>
    <t>50859996</t>
  </si>
  <si>
    <t>725839101</t>
  </si>
  <si>
    <t>Baterie vanové montáž ostatních typů nástěnných nebo stojánkových G 1/2</t>
  </si>
  <si>
    <t>2000724881</t>
  </si>
  <si>
    <t>725841353</t>
  </si>
  <si>
    <t>Baterie sprchové automatické se směšovací baterií a sprchovou růžicí</t>
  </si>
  <si>
    <t>-578164495</t>
  </si>
  <si>
    <t>725849414</t>
  </si>
  <si>
    <t>Baterie sprchové montáž nástěnných baterií automatických</t>
  </si>
  <si>
    <t>1888738192</t>
  </si>
  <si>
    <t>725861102</t>
  </si>
  <si>
    <t>Zápachové uzávěrky zařizovacích předmětů pro umyvadla DN 40</t>
  </si>
  <si>
    <t>-176455522</t>
  </si>
  <si>
    <t>725869101</t>
  </si>
  <si>
    <t>Zápachové uzávěrky zařizovacích předmětů montáž zápachových uzávěrek umyvadlových do DN 40</t>
  </si>
  <si>
    <t>-148293629</t>
  </si>
  <si>
    <t>725862103</t>
  </si>
  <si>
    <t>Zápachové uzávěrky zařizovacích předmětů pro dřezy DN 40/50</t>
  </si>
  <si>
    <t>716188672</t>
  </si>
  <si>
    <t>725869203</t>
  </si>
  <si>
    <t>Zápachové uzávěrky zařizovacích předmětů montáž zápachových uzávěrek dřezových jednodílných DN 40</t>
  </si>
  <si>
    <t>-1493848221</t>
  </si>
  <si>
    <t>725864311</t>
  </si>
  <si>
    <t>Zápachové uzávěrky zařizovacích předmětů pro koupací vany s kulovým kloubem na odtoku DN 40/50</t>
  </si>
  <si>
    <t>1987889678</t>
  </si>
  <si>
    <t>725865312</t>
  </si>
  <si>
    <t>Zápachové uzávěrky zařizovacích předmětů pro vany sprchových koutů s kulovým kloubem na odtoku DN 40/50 a odpadním ventilem</t>
  </si>
  <si>
    <t>585764635</t>
  </si>
  <si>
    <t>998725102</t>
  </si>
  <si>
    <t>Přesun hmot pro zařizovací předměty stanovený z hmotnosti přesunovaného materiálu vodorovná dopravní vzdálenost do 50 m v objektech výšky přes 6 do 12 m</t>
  </si>
  <si>
    <t>1187740090</t>
  </si>
  <si>
    <t>726</t>
  </si>
  <si>
    <t>Zdravotechnika - předstěnové instalace</t>
  </si>
  <si>
    <t>726131041</t>
  </si>
  <si>
    <t>Předstěnové instalační systémy do lehkých stěn s kovovou konstrukcí pro závěsné klozety ovládání zepředu, stavební výšky 1120 mm</t>
  </si>
  <si>
    <t>-1857639704</t>
  </si>
  <si>
    <t>726131043</t>
  </si>
  <si>
    <t>Předstěnové instalační systémy do lehkých stěn s kovovou konstrukcí pro závěsné klozety ovládání zepředu, stavební výšky 1120 mm pro tělesně postižené</t>
  </si>
  <si>
    <t>-1780788984</t>
  </si>
  <si>
    <t>726131204</t>
  </si>
  <si>
    <t>Předstěnové instalační systémy do lehkých stěn s kovovou konstrukcí montáž ostatních typů klozetů</t>
  </si>
  <si>
    <t>205728332</t>
  </si>
  <si>
    <t>55281792</t>
  </si>
  <si>
    <t>tlačítko pro ovládání WC zepředu, chrom, Stop splachování, 246x164mm</t>
  </si>
  <si>
    <t>90550403</t>
  </si>
  <si>
    <t>726191001</t>
  </si>
  <si>
    <t>Ostatní příslušenství instalačních systémů zvukoizolační souprava pro WC a bidet</t>
  </si>
  <si>
    <t>66566379</t>
  </si>
  <si>
    <t>998726112</t>
  </si>
  <si>
    <t>Přesun hmot pro instalační prefabrikáty stanovený z hmotnosti přesunovaného materiálu vodorovná dopravní vzdálenost do 50 m v objektech výšky přes 6 m do 12 m</t>
  </si>
  <si>
    <t>-1594017009</t>
  </si>
  <si>
    <t xml:space="preserve">04 - Ústřední vytápění </t>
  </si>
  <si>
    <t xml:space="preserve">    733 - Ústřední vytápění - rozvodné potrubí</t>
  </si>
  <si>
    <t xml:space="preserve">    734 - Ústřední vytápění - armatury</t>
  </si>
  <si>
    <t>HZS - Hodinové zúčtovací sazby</t>
  </si>
  <si>
    <t>733</t>
  </si>
  <si>
    <t>Ústřední vytápění - rozvodné potrubí</t>
  </si>
  <si>
    <t>733222102</t>
  </si>
  <si>
    <t>Potrubí z trubek měděných polotvrdých spojovaných měkkým pájením Ø 15/1</t>
  </si>
  <si>
    <t>1410752080</t>
  </si>
  <si>
    <t>733224222</t>
  </si>
  <si>
    <t>Potrubí z trubek měděných Příplatek k cenám za zhotovení přípojky z trubek měděných Ø 15/1</t>
  </si>
  <si>
    <t>736753755</t>
  </si>
  <si>
    <t>733291101</t>
  </si>
  <si>
    <t>Zkoušky těsnosti potrubí z trubek měděných Ø do 35/1,5</t>
  </si>
  <si>
    <t>-1696101452</t>
  </si>
  <si>
    <t>733811221</t>
  </si>
  <si>
    <t>Ochrana potrubí termoizolačními trubicemi z pěnového polyetylenu PE přilepenými v příčných a podélných spojích, tloušťky izolace přes 6 do 9 mm, vnitřního průměru izolace DN do 22 mm</t>
  </si>
  <si>
    <t>1124995053</t>
  </si>
  <si>
    <t>733POX01</t>
  </si>
  <si>
    <t>Stavební přípomoci a ostatní pomocné práce</t>
  </si>
  <si>
    <t>1729369686</t>
  </si>
  <si>
    <t>733POX02</t>
  </si>
  <si>
    <t>Topná zkouška, dilatační a provozní zkoužka</t>
  </si>
  <si>
    <t>1663025887</t>
  </si>
  <si>
    <t>733POX03</t>
  </si>
  <si>
    <t xml:space="preserve">Napojení na stávající rozvod vytápění </t>
  </si>
  <si>
    <t>-2139357765</t>
  </si>
  <si>
    <t>998733102</t>
  </si>
  <si>
    <t>Přesun hmot pro rozvody potrubí stanovený z hmotnosti přesunovaného materiálu vodorovná dopravní vzdálenost do 50 m v objektech výšky přes 6 do 12 m</t>
  </si>
  <si>
    <t>2072153304</t>
  </si>
  <si>
    <t>734</t>
  </si>
  <si>
    <t>Ústřední vytápění - armatury</t>
  </si>
  <si>
    <t>734 R-01</t>
  </si>
  <si>
    <t>Montáž demontovaných termostatických hlavic s napojením na dálkové ovládání na nová desková otopná tělesa</t>
  </si>
  <si>
    <t>-202735587</t>
  </si>
  <si>
    <t>734211120</t>
  </si>
  <si>
    <t>Ventily odvzdušňovací závitové automatické PN 14 do 120°C G 1/2</t>
  </si>
  <si>
    <t>-1287504153</t>
  </si>
  <si>
    <t>734221679</t>
  </si>
  <si>
    <t>Ventily regulační závitové hlavice termostatické, pro ovládání ventilů PN 10 do 110°C kapalinové s dálkovým ovládáním ventilu</t>
  </si>
  <si>
    <t>-889448353</t>
  </si>
  <si>
    <t>"1.NP"  22</t>
  </si>
  <si>
    <t>"3.NP" 27</t>
  </si>
  <si>
    <t>998734102</t>
  </si>
  <si>
    <t>Přesun hmot pro armatury stanovený z hmotnosti přesunovaného materiálu vodorovná dopravní vzdálenost do 50 m v objektech výšky přes 6 do 12 m</t>
  </si>
  <si>
    <t>1859534727</t>
  </si>
  <si>
    <t>735000912</t>
  </si>
  <si>
    <t>Regulace otopného systému při opravách vyregulování dvojregulačních ventilů a kohoutů s termostatickým ovládáním</t>
  </si>
  <si>
    <t>-1365632944</t>
  </si>
  <si>
    <t>735159110</t>
  </si>
  <si>
    <t>Montáž otopných těles panelových jednořadých, stavební délky do 1500 mm</t>
  </si>
  <si>
    <t>-346367354</t>
  </si>
  <si>
    <t>484R-08</t>
  </si>
  <si>
    <t>těleso otopné panelové 1 deskové bez přídavné přestupní plochy v 600mm dl 400mm 242W</t>
  </si>
  <si>
    <t>-2047250860</t>
  </si>
  <si>
    <t>735159210</t>
  </si>
  <si>
    <t>Montáž otopných těles panelových dvouřadých, stavební délky do 1140 mm</t>
  </si>
  <si>
    <t>759724498</t>
  </si>
  <si>
    <t>735159220</t>
  </si>
  <si>
    <t>Montáž otopných těles panelových dvouřadých, stavební délky přes 1140 do 1500 mm</t>
  </si>
  <si>
    <t>1412645986</t>
  </si>
  <si>
    <t>735159230</t>
  </si>
  <si>
    <t>Montáž otopných těles panelových dvouřadých, stavební délky přes 1500 do 1980 mm</t>
  </si>
  <si>
    <t>152694082</t>
  </si>
  <si>
    <t>735159240</t>
  </si>
  <si>
    <t>Montáž otopných těles panelových dvouřadých, stavební délky přes 1980 do 2820 mm</t>
  </si>
  <si>
    <t>1510819586</t>
  </si>
  <si>
    <t>484R-01</t>
  </si>
  <si>
    <t>těleso otopné panelové 2 deskové bez přídavné přestupní plochy v 600mm dl 400mm 391W</t>
  </si>
  <si>
    <t>-1062009316</t>
  </si>
  <si>
    <t>"1.NP"  2</t>
  </si>
  <si>
    <t>484R-02</t>
  </si>
  <si>
    <t>těleso otopné panelové 2 deskové bez přídavné přestupní plochy v 600mm dl 1000mm 978W</t>
  </si>
  <si>
    <t>766610807</t>
  </si>
  <si>
    <t>"1.NP"  3</t>
  </si>
  <si>
    <t>484R-03</t>
  </si>
  <si>
    <t>těleso otopné panelové 2 deskové bez přídavné přestupní plochy v 600mm dl 1200mm 1174W</t>
  </si>
  <si>
    <t>1872972973</t>
  </si>
  <si>
    <t>"1.NP"  7</t>
  </si>
  <si>
    <t>484R-04</t>
  </si>
  <si>
    <t>těleso otopné panelové 2 deskové bez přídavné přestupní plochy v 600mm dl 1400mm 1369W</t>
  </si>
  <si>
    <t>-1490667009</t>
  </si>
  <si>
    <t>"1.NP"  4</t>
  </si>
  <si>
    <t>484R-05</t>
  </si>
  <si>
    <t>těleso otopné panelové 2 deskové bez přídavné přestupní plochy v 600mm dl 1600mm 1565W</t>
  </si>
  <si>
    <t>-1092726486</t>
  </si>
  <si>
    <t>"1.NP"  5</t>
  </si>
  <si>
    <t>484R-06</t>
  </si>
  <si>
    <t>těleso otopné panelové 2 deskové bez přídavné přestupní plochy v 600mm dl 1800mm 1760W</t>
  </si>
  <si>
    <t>-790421141</t>
  </si>
  <si>
    <t>"3.NP"2</t>
  </si>
  <si>
    <t>484R-07</t>
  </si>
  <si>
    <t>těleso otopné panelové 2 deskové bez přídavné přestupní plochy v 600mm dl 2000mm 1956W</t>
  </si>
  <si>
    <t>-127185191</t>
  </si>
  <si>
    <t>"1.NP"  1</t>
  </si>
  <si>
    <t>735191903</t>
  </si>
  <si>
    <t>Ostatní opravy otopných těles vyčištění propláchnutím vodou otopných těles ocelových nebo hliníkových</t>
  </si>
  <si>
    <t>459011029</t>
  </si>
  <si>
    <t>735191905</t>
  </si>
  <si>
    <t>Ostatní opravy otopných těles odvzdušnění tělesa</t>
  </si>
  <si>
    <t>-253299971</t>
  </si>
  <si>
    <t>735191910</t>
  </si>
  <si>
    <t>Ostatní opravy otopných těles napuštění vody do otopného systému včetně potrubí (bez kotle a ohříváků) otopných těles</t>
  </si>
  <si>
    <t>1699141215</t>
  </si>
  <si>
    <t>998735102</t>
  </si>
  <si>
    <t>Přesun hmot pro otopná tělesa stanovený z hmotnosti přesunovaného materiálu vodorovná dopravní vzdálenost do 50 m v objektech výšky přes 6 do 12 m</t>
  </si>
  <si>
    <t>-305053255</t>
  </si>
  <si>
    <t>HZS</t>
  </si>
  <si>
    <t>Hodinové zúčtovací sazby</t>
  </si>
  <si>
    <t>HZS4212</t>
  </si>
  <si>
    <t>Hodinové zúčtovací sazby ostatních profesí revizní a kontrolní činnost revizní technik specialista</t>
  </si>
  <si>
    <t>-180354914</t>
  </si>
  <si>
    <t xml:space="preserve">05 - Vzduchotechnika </t>
  </si>
  <si>
    <t xml:space="preserve">    751 - Vzduchotechnika</t>
  </si>
  <si>
    <t>751</t>
  </si>
  <si>
    <t>Vzduchotechnika</t>
  </si>
  <si>
    <t>751133012</t>
  </si>
  <si>
    <t>Montáž ventilátoru diagonálního nízkotlakého potrubního nevýbušného, průměru přes 100 do 200 mm</t>
  </si>
  <si>
    <t>-1674199039</t>
  </si>
  <si>
    <t>VZT R 01</t>
  </si>
  <si>
    <t xml:space="preserve">Diagonální odvodní ventilátor do kruhového potrubí (DN125),regulovaný výkon 100m3/h, napojeno na světlo s doběhem a časové relé, vč. zpětné klapky </t>
  </si>
  <si>
    <t>1808690785</t>
  </si>
  <si>
    <t>751322012</t>
  </si>
  <si>
    <t>Montáž talířových ventilů, anemostatů, dýz talířového ventilu, průměru přes 100 do 200 mm</t>
  </si>
  <si>
    <t>-909535163</t>
  </si>
  <si>
    <t>VZT R 02</t>
  </si>
  <si>
    <t>Odvodní talířový ventil, kovový O125 mm</t>
  </si>
  <si>
    <t>-345052885</t>
  </si>
  <si>
    <t>VZT R 03</t>
  </si>
  <si>
    <t xml:space="preserve">D+M kruhové potrubí spirálně vinuté DN 125 mm z pozinkovaného plechu, vč. tvarovek, montážního, závěsového, spojovacího a těsnícího materiálu, specifikace viz TZ a PD </t>
  </si>
  <si>
    <t>bm</t>
  </si>
  <si>
    <t>-12898225</t>
  </si>
  <si>
    <t>8,75*1,2 'Přepočtené koeficientem množství</t>
  </si>
  <si>
    <t>751511122</t>
  </si>
  <si>
    <t>Montáž potrubí plechového skupiny I kruhového s přírubou tloušťky plechu 0,6 mm, průměru přes 100 do 200 mm</t>
  </si>
  <si>
    <t>409285126</t>
  </si>
  <si>
    <t>VZT R 04</t>
  </si>
  <si>
    <t xml:space="preserve">Potrubí kruhové pozinkované průměr125 mm - specifikace dle PD a TZ </t>
  </si>
  <si>
    <t>-1417242061</t>
  </si>
  <si>
    <t>42*1,2 'Přepočtené koeficientem množství</t>
  </si>
  <si>
    <t>751581352</t>
  </si>
  <si>
    <t>Protipožární ochrana vzduchotechnického potrubí prostup kruhového potrubí stěnou, průměru potrubí přes 100 do 200 mm</t>
  </si>
  <si>
    <t>-1058350274</t>
  </si>
  <si>
    <t>VZT R 05</t>
  </si>
  <si>
    <t xml:space="preserve">Pružná manžeta pro napojení ventilátoru </t>
  </si>
  <si>
    <t>-394296761</t>
  </si>
  <si>
    <t>VZT R 06</t>
  </si>
  <si>
    <t>D+M větrací mřížky DN 125 s protidešťovou žaluzií</t>
  </si>
  <si>
    <t>-368871888</t>
  </si>
  <si>
    <t>VZT R 07</t>
  </si>
  <si>
    <t>D + M potrubní izolační pouzdro tl. 60 potrubí 150 mm</t>
  </si>
  <si>
    <t>263733876</t>
  </si>
  <si>
    <t>VZT R 08</t>
  </si>
  <si>
    <t>D+M kotvení, závěsů, spojovacího a těsnícího materiálu pro vzt jinde neuvedený</t>
  </si>
  <si>
    <t>2005905894</t>
  </si>
  <si>
    <t>VZT R 09</t>
  </si>
  <si>
    <t>Zaregulování a odzkoušení vzt sytémů celého objektu včetně revize a zaškolení obsluhy</t>
  </si>
  <si>
    <t>1028034764</t>
  </si>
  <si>
    <t>VZT R 10</t>
  </si>
  <si>
    <t>Stavební přípomoce pro VZT</t>
  </si>
  <si>
    <t>245692586</t>
  </si>
  <si>
    <t>998751101</t>
  </si>
  <si>
    <t>Přesun hmot pro vzduchotechniku stanovený z hmotnosti přesunovaného materiálu vodorovná dopravní vzdálenost do 100 m v objektech výšky do 12 m</t>
  </si>
  <si>
    <t>-720597244</t>
  </si>
  <si>
    <t xml:space="preserve">06 - Mediciální plyny </t>
  </si>
  <si>
    <t>M - Práce a dodávky M</t>
  </si>
  <si>
    <t xml:space="preserve">    21-M - Mediciální plyny</t>
  </si>
  <si>
    <t>Práce a dodávky M</t>
  </si>
  <si>
    <t>21-M</t>
  </si>
  <si>
    <t>Mediciální plyny</t>
  </si>
  <si>
    <t>210230014</t>
  </si>
  <si>
    <t>Montáž potrubí stlačeného vzduchu včetně upevňovacího a spojovacího materiálu, připojení na přístroje bez uzavíracích ventilů a nátěrů trubka Cu 12 x 1 mm</t>
  </si>
  <si>
    <t>-1798345309</t>
  </si>
  <si>
    <t>19632340</t>
  </si>
  <si>
    <t>trubka Cu 99,99 stav polotvrdý D 12 tl stěny 1,0mm</t>
  </si>
  <si>
    <t>-2030836274</t>
  </si>
  <si>
    <t>29*1,1 'Přepočtené koeficientem množství</t>
  </si>
  <si>
    <t>21 R-01</t>
  </si>
  <si>
    <t>D+M Kontrolní manometr - Specifikace dle PD a TZ</t>
  </si>
  <si>
    <t>-408162191</t>
  </si>
  <si>
    <t>21 R-02</t>
  </si>
  <si>
    <t>D+M uzavírací ventil - Specifikace dle PD a TZ</t>
  </si>
  <si>
    <t>-1894463966</t>
  </si>
  <si>
    <t>21 R-03</t>
  </si>
  <si>
    <t>D+M koncový ventil - Specifikace dle PD a TZ</t>
  </si>
  <si>
    <t>-1706941204</t>
  </si>
  <si>
    <t>21 R-04</t>
  </si>
  <si>
    <t>D+M ocelová dvířka - přístup k ventilům , bílá , rozměr 450x450 mm</t>
  </si>
  <si>
    <t>-1844106332</t>
  </si>
  <si>
    <t>21 R-05</t>
  </si>
  <si>
    <t>D + M ocelová chránička DN15</t>
  </si>
  <si>
    <t>-1585534182</t>
  </si>
  <si>
    <t>21 R-06</t>
  </si>
  <si>
    <t>Zaregulování a odzkoušení ,včetně revize a zaškolení obsluhy</t>
  </si>
  <si>
    <t>1716626708</t>
  </si>
  <si>
    <t>21 R-07</t>
  </si>
  <si>
    <t xml:space="preserve">Stavební přípomoci a ostatní pomocné práce(prostupy), vč. kotvení 
</t>
  </si>
  <si>
    <t>105100194</t>
  </si>
  <si>
    <t>21 R-08</t>
  </si>
  <si>
    <t>Tlaková zkouška těsnosti potrubí DN do 40</t>
  </si>
  <si>
    <t>sada</t>
  </si>
  <si>
    <t>-1490277977</t>
  </si>
  <si>
    <t>21 R-09</t>
  </si>
  <si>
    <t>Napojení na stávající centrální rozvod kyslíku</t>
  </si>
  <si>
    <t>599026294</t>
  </si>
  <si>
    <t xml:space="preserve">07 - Elektroinstalace </t>
  </si>
  <si>
    <t xml:space="preserve">    741 - Elektroinstalace - silnoproud </t>
  </si>
  <si>
    <t xml:space="preserve">    742 - Elektroinstalace - slaboproud</t>
  </si>
  <si>
    <t xml:space="preserve">Elektroinstalace - silnoproud </t>
  </si>
  <si>
    <t>741210003</t>
  </si>
  <si>
    <t>Montáž rozvodnic oceloplechových nebo plastových bez zapojení vodičů běžných, hmotnosti do 100 kg</t>
  </si>
  <si>
    <t>791541732</t>
  </si>
  <si>
    <t>741 R-05</t>
  </si>
  <si>
    <t>D+M rozvaděče RSM-1, oceloplastová rozv. pod omítku, vč. příslušenství - specifikace dle PD viz výkres D.1.4.5.-102 A</t>
  </si>
  <si>
    <t>-2064782443</t>
  </si>
  <si>
    <t>741 R-06</t>
  </si>
  <si>
    <t>D+M rozvaděče RSM-3, oceloplastová rozv. pod omítku, vč. příslušenství - specifikace dle PD viz výkres D.1.4.5.-103 A</t>
  </si>
  <si>
    <t>2088367780</t>
  </si>
  <si>
    <t>741110022</t>
  </si>
  <si>
    <t>Montáž trubek elektroinstalačních s nasunutím nebo našroubováním do krabic plastových tuhých, uložených pod omítku, vnější Ø přes 23 do 35 mm</t>
  </si>
  <si>
    <t>443843565</t>
  </si>
  <si>
    <t>34571064</t>
  </si>
  <si>
    <t>trubka elektroinstalační ohebná z PVC</t>
  </si>
  <si>
    <t>-1694663755</t>
  </si>
  <si>
    <t>950*1,1 'Přepočtené koeficientem množství</t>
  </si>
  <si>
    <t>741112001</t>
  </si>
  <si>
    <t>Montáž krabic elektroinstalačních bez napojení na trubky a lišty, demontáže a montáže víčka a přístroje protahovacích nebo odbočných zapuštěných plastových kruhových</t>
  </si>
  <si>
    <t>1763768917</t>
  </si>
  <si>
    <t>345715110</t>
  </si>
  <si>
    <t>krabice přístrojová instalační KP 68/2</t>
  </si>
  <si>
    <t>-845552046</t>
  </si>
  <si>
    <t>741122011</t>
  </si>
  <si>
    <t>Montáž kabelů měděných bez ukončení uložených pod omítku plných kulatých (CYKY), počtu a průřezu žil 2x1,5 až 2,5 mm2</t>
  </si>
  <si>
    <t>-1528539363</t>
  </si>
  <si>
    <t>34111005</t>
  </si>
  <si>
    <t>kabel silový s Cu jádrem 1 kV 2x1,5mm2</t>
  </si>
  <si>
    <t>1022701824</t>
  </si>
  <si>
    <t>1200*1,2 'Přepočtené koeficientem množství</t>
  </si>
  <si>
    <t>741122015</t>
  </si>
  <si>
    <t>Montáž kabelů měděných bez ukončení uložených pod omítku plných kulatých (CYKY), počtu a průřezu žil 3x1,5 mm2</t>
  </si>
  <si>
    <t>466166549</t>
  </si>
  <si>
    <t>34111030</t>
  </si>
  <si>
    <t>kabel silový s Cu jádrem 1 kV 3x1,5mm2</t>
  </si>
  <si>
    <t>1901348044</t>
  </si>
  <si>
    <t>5400*1,2 'Přepočtené koeficientem množství</t>
  </si>
  <si>
    <t>741122016</t>
  </si>
  <si>
    <t>Montáž kabelů měděných bez ukončení uložených pod omítku plných kulatých (CYKY), počtu a průřezu žil 3x2,5 až 6 mm2</t>
  </si>
  <si>
    <t>-1704270137</t>
  </si>
  <si>
    <t>34111036</t>
  </si>
  <si>
    <t>kabel silový s Cu jádrem 1 kV 3x2,5mm2</t>
  </si>
  <si>
    <t>-568070359</t>
  </si>
  <si>
    <t>5200*1,2 'Přepočtené koeficientem množství</t>
  </si>
  <si>
    <t>741122021</t>
  </si>
  <si>
    <t>Montáž kabelů měděných bez ukončení uložených pod omítku plných kulatých (CYKY), počtu a průřezu žil 4x1,5 mm2</t>
  </si>
  <si>
    <t>76240982</t>
  </si>
  <si>
    <t>34111060</t>
  </si>
  <si>
    <t>kabel silový s Cu jádrem 1 kV 4x1,5mm2</t>
  </si>
  <si>
    <t>296036960</t>
  </si>
  <si>
    <t>1100*1,2 'Přepočtené koeficientem množství</t>
  </si>
  <si>
    <t>741122024</t>
  </si>
  <si>
    <t>Montáž kabelů měděných bez ukončení uložených pod omítku plných kulatých (CYKY), počtu a průřezu žil 4x10 mm2</t>
  </si>
  <si>
    <t>-34871917</t>
  </si>
  <si>
    <t>34111076</t>
  </si>
  <si>
    <t>kabel silový s Cu jádrem 1 kV 4x10mm2</t>
  </si>
  <si>
    <t>-1945877012</t>
  </si>
  <si>
    <t>500*1,2 'Přepočtené koeficientem množství</t>
  </si>
  <si>
    <t>741122031</t>
  </si>
  <si>
    <t>Montáž kabelů měděných bez ukončení uložených pod omítku plných kulatých (CYKY), počtu a průřezu žil 5x1,5 až 2,5 mm2</t>
  </si>
  <si>
    <t>1816886586</t>
  </si>
  <si>
    <t>34111090</t>
  </si>
  <si>
    <t>kabel silový s Cu jádrem 1 kV 5x1,5mm2</t>
  </si>
  <si>
    <t>-1573329415</t>
  </si>
  <si>
    <t>800*1,2 'Přepočtené koeficientem množství</t>
  </si>
  <si>
    <t>741130001</t>
  </si>
  <si>
    <t>Ukončení vodičů izolovaných s označením a zapojením v rozváděči nebo na přístroji, průřezu žíly do 2,5 mm2</t>
  </si>
  <si>
    <t>-1291857987</t>
  </si>
  <si>
    <t>741130003</t>
  </si>
  <si>
    <t>Ukončení vodičů izolovaných s označením a zapojením v rozváděči nebo na přístroji, průřezu žíly do 4 mm2</t>
  </si>
  <si>
    <t>-176597290</t>
  </si>
  <si>
    <t>741310001</t>
  </si>
  <si>
    <t>Montáž spínačů jedno nebo dvoupólových nástěnných se zapojením vodičů, pro prostředí normální vypínačů, řazení 1-jednopólových</t>
  </si>
  <si>
    <t>-1786634694</t>
  </si>
  <si>
    <t>34535512</t>
  </si>
  <si>
    <t>spínač jednopólový 10A bílý</t>
  </si>
  <si>
    <t>2037274246</t>
  </si>
  <si>
    <t>34535400</t>
  </si>
  <si>
    <t>přístroj spínače jednopólového 10A 3558-A01340</t>
  </si>
  <si>
    <t>-467067662</t>
  </si>
  <si>
    <t>741310003</t>
  </si>
  <si>
    <t>Montáž spínačů jedno nebo dvoupólových nástěnných se zapojením vodičů, pro prostředí normální vypínačů, řazení 2-dvoupólových</t>
  </si>
  <si>
    <t>1363276326</t>
  </si>
  <si>
    <t>34535553</t>
  </si>
  <si>
    <t>přepínač střídavý řazení 6 10A bílý</t>
  </si>
  <si>
    <t>-2075774394</t>
  </si>
  <si>
    <t>34535406</t>
  </si>
  <si>
    <t>přístroj přepínače střídavého 10A 3558-A06340</t>
  </si>
  <si>
    <t>243903051</t>
  </si>
  <si>
    <t>741310021</t>
  </si>
  <si>
    <t>Montáž spínačů jedno nebo dvoupólových nástěnných se zapojením vodičů, pro prostředí normální přepínačů, řazení 5-sériových</t>
  </si>
  <si>
    <t>-1314933018</t>
  </si>
  <si>
    <t>34535623</t>
  </si>
  <si>
    <t>přepínač sériový 10A bílý</t>
  </si>
  <si>
    <t>176448116</t>
  </si>
  <si>
    <t>34535405</t>
  </si>
  <si>
    <t>přístroj přepínače sériového 10A 3558-A05340</t>
  </si>
  <si>
    <t>-1900001823</t>
  </si>
  <si>
    <t>741310025</t>
  </si>
  <si>
    <t>Montáž spínačů jedno nebo dvoupólových nástěnných se zapojením vodičů, pro prostředí normální přepínačů, řazení 7-křížových</t>
  </si>
  <si>
    <t>-525694399</t>
  </si>
  <si>
    <t>34535711</t>
  </si>
  <si>
    <t>přepínač křížový řazení 7 10A bílý</t>
  </si>
  <si>
    <t>-983891942</t>
  </si>
  <si>
    <t>34535407</t>
  </si>
  <si>
    <t>přístroj přepínače křížového 10A 3558-A07340</t>
  </si>
  <si>
    <t>-2075382848</t>
  </si>
  <si>
    <t>741313001</t>
  </si>
  <si>
    <t>Montáž zásuvek domovních se zapojením vodičů bezšroubové připojení polozapuštěných nebo zapuštěných 10/16 A, provedení 2P + PE</t>
  </si>
  <si>
    <t>2116179010</t>
  </si>
  <si>
    <t>"1.NP" 96</t>
  </si>
  <si>
    <t>"3.NP" 94</t>
  </si>
  <si>
    <t>34555101</t>
  </si>
  <si>
    <t>zásuvka 1násobná 16A bílý</t>
  </si>
  <si>
    <t>578184102</t>
  </si>
  <si>
    <t>34536705</t>
  </si>
  <si>
    <t>rámeček pro spínače a zásuvky 3901A-B20 dvojnásobný, vodorovný</t>
  </si>
  <si>
    <t>-60062845</t>
  </si>
  <si>
    <t>34536700</t>
  </si>
  <si>
    <t>rámeček pro spínače a zásuvky 3901A-B10 jednonásobný</t>
  </si>
  <si>
    <t>6857993</t>
  </si>
  <si>
    <t>34536710</t>
  </si>
  <si>
    <t>rámeček pro spínače a zásuvky 3901A-B30 trojnásobný, vodorovný</t>
  </si>
  <si>
    <t>1139898796</t>
  </si>
  <si>
    <t>741372061</t>
  </si>
  <si>
    <t>Montáž svítidel LED se zapojením vodičů bytových nebo společenských místností přisazených stropních panelových, obsahu do 0,09 m2</t>
  </si>
  <si>
    <t>699752479</t>
  </si>
  <si>
    <t>"1.NP" 61</t>
  </si>
  <si>
    <t>"3.NP"56</t>
  </si>
  <si>
    <t>741 R-01</t>
  </si>
  <si>
    <t>LED svítidlo přisazené, do podhledu, rozměr 600x600 mm, včetně recykl. poplatku - specifikace dle PD a TZ</t>
  </si>
  <si>
    <t>1773390858</t>
  </si>
  <si>
    <t>741372062</t>
  </si>
  <si>
    <t>Montáž svítidel LED se zapojením vodičů bytových nebo společenských místností přisazených stropních panelových, obsahu přes 0,09 do 0,36 m2</t>
  </si>
  <si>
    <t>1570842162</t>
  </si>
  <si>
    <t>"1.NP" 16</t>
  </si>
  <si>
    <t>"3.NP"15</t>
  </si>
  <si>
    <t>741 R-02</t>
  </si>
  <si>
    <t>LED svítidlo přisazené, do podhledu, rozměr 235x235 mm, včetně recykl. poplatku - specifikace dle PD a TZ</t>
  </si>
  <si>
    <t>-48360149</t>
  </si>
  <si>
    <t>741372052</t>
  </si>
  <si>
    <t>Montáž svítidel LED se zapojením vodičů bytových nebo společenských místností přisazených stropních reflektorových s pohybovým čidlem</t>
  </si>
  <si>
    <t>-1516689896</t>
  </si>
  <si>
    <t>741 R-03</t>
  </si>
  <si>
    <t>Snímač spínače pohybu - pohybové čidlo</t>
  </si>
  <si>
    <t>1080293794</t>
  </si>
  <si>
    <t>741372051</t>
  </si>
  <si>
    <t>Montáž svítidel LED se zapojením vodičů bytových nebo společenských místností přisazených stropních reflektorových bez pohybového čidla</t>
  </si>
  <si>
    <t>-1130436988</t>
  </si>
  <si>
    <t>"1.NP"7</t>
  </si>
  <si>
    <t>"3.NP"6</t>
  </si>
  <si>
    <t>741 R-04</t>
  </si>
  <si>
    <t>LED nouzové osvětlení s napojením na zálohový zdroj ,vč. recykl. poplatku - specifikace dle PD a TZ</t>
  </si>
  <si>
    <t>725110118</t>
  </si>
  <si>
    <t>741810003</t>
  </si>
  <si>
    <t>Zkoušky a prohlídky elektrických rozvodů a zařízení celková prohlídka a vyhotovení revizní zprávy pro objem montážních prací přes 500 do 1000 tis. Kč</t>
  </si>
  <si>
    <t>-907870726</t>
  </si>
  <si>
    <t>ESIL R 1</t>
  </si>
  <si>
    <t>Doběhové relé pod vypínač( pro odvodní ventilátor)</t>
  </si>
  <si>
    <t>-510259586</t>
  </si>
  <si>
    <t>ESIL R 2</t>
  </si>
  <si>
    <t>D+M drobný elektroinstalační materiál jinde neuvedený (svorky, smršťovací pásky, šroubky, atd.)</t>
  </si>
  <si>
    <t>1983479234</t>
  </si>
  <si>
    <t>ESIL R 3</t>
  </si>
  <si>
    <t>Montáž a zapojení elektroinstalace VZT - ventilátorů(bez dodávky)</t>
  </si>
  <si>
    <t>-800181635</t>
  </si>
  <si>
    <t>ESIL R 4</t>
  </si>
  <si>
    <t xml:space="preserve">Prověření napojení na stávající rozvody silnoproudu </t>
  </si>
  <si>
    <t>-162293022</t>
  </si>
  <si>
    <t>ESIL R 5</t>
  </si>
  <si>
    <t xml:space="preserve">Stavební přípomoce pro elektroinstalaci silnoproud - vysekání rýh pro montáž trubek a kabelů a zhotovení průchodů zdivem </t>
  </si>
  <si>
    <t>-2118344534</t>
  </si>
  <si>
    <t>ESIL R 6</t>
  </si>
  <si>
    <t>D+M požárního dotěsnění elektroinstalace</t>
  </si>
  <si>
    <t>1438287263</t>
  </si>
  <si>
    <t>742</t>
  </si>
  <si>
    <t>Elektroinstalace - slaboproud</t>
  </si>
  <si>
    <t>742110001</t>
  </si>
  <si>
    <t>Montáž trubek elektroinstalačních plastových ohebných uložených pod omítku včetně zasekání</t>
  </si>
  <si>
    <t>19221900</t>
  </si>
  <si>
    <t>34571051</t>
  </si>
  <si>
    <t>trubka elektroinstalační ohebná EN 500 86-1141 D 22,9/28,5 mm</t>
  </si>
  <si>
    <t>-757315723</t>
  </si>
  <si>
    <t>3000*1,2 'Přepočtené koeficientem množství</t>
  </si>
  <si>
    <t>220270242</t>
  </si>
  <si>
    <t>Montáž vodiče sdělovacího izolovaného pro vnitřní instalaci včetně zatažení vodičů do trubek nebo lišt, montáž, manipulace s vodičem uložený do trubkovodu nebo lišty U do 4 x 0,8 mm</t>
  </si>
  <si>
    <t>-250292361</t>
  </si>
  <si>
    <t>220 R 05</t>
  </si>
  <si>
    <t>datový kabel pro strukturovanou montáž Cat5e</t>
  </si>
  <si>
    <t>256</t>
  </si>
  <si>
    <t>-1298743341</t>
  </si>
  <si>
    <t>3000*1,1 'Přepočtené koeficientem množství</t>
  </si>
  <si>
    <t>220 R 06</t>
  </si>
  <si>
    <t>telefonní kabel JYTY 2x1</t>
  </si>
  <si>
    <t>244161907</t>
  </si>
  <si>
    <t>2000*1,1 'Přepočtené koeficientem množství</t>
  </si>
  <si>
    <t>220 R 07</t>
  </si>
  <si>
    <t xml:space="preserve">koaxiální kabel </t>
  </si>
  <si>
    <t>-4223779</t>
  </si>
  <si>
    <t>2100*1,1 'Přepočtené koeficientem množství</t>
  </si>
  <si>
    <t>220 R 08</t>
  </si>
  <si>
    <t xml:space="preserve">kabel J-Y(ST)Y 1x2x0,8 červený </t>
  </si>
  <si>
    <t>-1783218621</t>
  </si>
  <si>
    <t>4800*1,1 'Přepočtené koeficientem množství</t>
  </si>
  <si>
    <t>742110011</t>
  </si>
  <si>
    <t>Montáž trubek elektroinstalačních plastových tuhých pro vnitřní rozvody uložených volně na příchytky</t>
  </si>
  <si>
    <t>74182024</t>
  </si>
  <si>
    <t>34571001</t>
  </si>
  <si>
    <t>lišta elektroinstalační hranatá 15 x 10</t>
  </si>
  <si>
    <t>-468391016</t>
  </si>
  <si>
    <t>4000*1,05 'Přepočtené koeficientem množství</t>
  </si>
  <si>
    <t>742330042</t>
  </si>
  <si>
    <t>Montáž strukturované kabeláže zásuvek datových pod omítku, do nábytku, do parapetního žlabu nebo podlahové krabice dvouzásuvky</t>
  </si>
  <si>
    <t>615842327</t>
  </si>
  <si>
    <t>"1.NP- PC +TEL"    40+9</t>
  </si>
  <si>
    <t>"3.NP - PC+TEL"    35+11</t>
  </si>
  <si>
    <t>37451241</t>
  </si>
  <si>
    <t>zásuvka data 1xRJ45 bílá</t>
  </si>
  <si>
    <t>2007584592</t>
  </si>
  <si>
    <t>37451231</t>
  </si>
  <si>
    <t>zásuvka telefonní bílá</t>
  </si>
  <si>
    <t>1151874562</t>
  </si>
  <si>
    <t>742420121</t>
  </si>
  <si>
    <t>Montáž společné televizní antény televizní zásuvky koncové nebo průběžné</t>
  </si>
  <si>
    <t>-373073777</t>
  </si>
  <si>
    <t>"3.NP" 5</t>
  </si>
  <si>
    <t>37451121</t>
  </si>
  <si>
    <t>zásuvka tv+r bílá</t>
  </si>
  <si>
    <t>-955206503</t>
  </si>
  <si>
    <t>9,52380952380952*1,05 'Přepočtené koeficientem množství</t>
  </si>
  <si>
    <t>ESLA R 05</t>
  </si>
  <si>
    <t xml:space="preserve">D+M venkovního zvonku na chodbě u WC invalidy - specifikace dle PD </t>
  </si>
  <si>
    <t>2054373049</t>
  </si>
  <si>
    <t>742350003</t>
  </si>
  <si>
    <t>Montáž zařízení pro tělesně postižené volacího tlačítka do výšky 900 mm a táhla do výšky 150 mm</t>
  </si>
  <si>
    <t>-1777349415</t>
  </si>
  <si>
    <t>ESLA R 04</t>
  </si>
  <si>
    <t xml:space="preserve">Tahový spínač se šnůrkou pro ovládání optické signalizace - specifikace dle PD </t>
  </si>
  <si>
    <t>-1435895319</t>
  </si>
  <si>
    <t>742310006</t>
  </si>
  <si>
    <t>Montáž domovního telefonu nástěnného audio/video telefonu</t>
  </si>
  <si>
    <t>483746922</t>
  </si>
  <si>
    <t>"1.NP" 2</t>
  </si>
  <si>
    <t>ESLA R 07</t>
  </si>
  <si>
    <t>přístroj telefonní domácí  a hovorové tablo - specifikace dle PD a TZ</t>
  </si>
  <si>
    <t>-1183726138</t>
  </si>
  <si>
    <t>ESLA R 06</t>
  </si>
  <si>
    <t xml:space="preserve">Napojení slaboproudých rozvodů do stávajícího SLP rozvaděče - RACK , umístěného v 1.PP řešeného objektu </t>
  </si>
  <si>
    <t>1393545447</t>
  </si>
  <si>
    <t>ESLA R 01</t>
  </si>
  <si>
    <t xml:space="preserve">D+M tlačítka - požární poplach EPS - specifikace dle PD </t>
  </si>
  <si>
    <t>1928350026</t>
  </si>
  <si>
    <t>ESLA R 02</t>
  </si>
  <si>
    <t>D+M požární čidlo okruhu EPS - specifikace dle PD</t>
  </si>
  <si>
    <t>452370152</t>
  </si>
  <si>
    <t>"1.NP"6</t>
  </si>
  <si>
    <t>ESLA R 03</t>
  </si>
  <si>
    <t xml:space="preserve">Napojení tlačítek a čidel do stávající ústředny EPS , včetně zprovoznění a označení hlásičů požáru </t>
  </si>
  <si>
    <t>219972345</t>
  </si>
  <si>
    <t>ESLA R 08</t>
  </si>
  <si>
    <t>-1553289149</t>
  </si>
  <si>
    <t>ESLA R 09</t>
  </si>
  <si>
    <t xml:space="preserve">Stavební přípomoce pro elektroinstalaci slaboproud - vysekání rýh pro montáž trubek a kabelů a zhotovení průchodů zdivem </t>
  </si>
  <si>
    <t>-1343053016</t>
  </si>
  <si>
    <t>ESLA R 10</t>
  </si>
  <si>
    <t xml:space="preserve">Prověření napojení na stávající rozvody slaboproudu </t>
  </si>
  <si>
    <t>1177190781</t>
  </si>
  <si>
    <t>998742102</t>
  </si>
  <si>
    <t>Přesun hmot pro slaboproud stanovený z hmotnosti přesunovaného materiálu vodorovná dopravní vzdálenost do 50 m v objektech výšky přes 6 do 12 m</t>
  </si>
  <si>
    <t>339908382</t>
  </si>
  <si>
    <t xml:space="preserve">08 - Ostatní a vedlejší náklady 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</si>
  <si>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</si>
  <si>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</si>
  <si>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</si>
  <si>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</si>
  <si>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</si>
  <si>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</si>
  <si>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</si>
  <si>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</si>
  <si>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</si>
  <si>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</si>
  <si>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</si>
  <si>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</si>
  <si>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-1822290225</t>
  </si>
  <si>
    <t>VRN3</t>
  </si>
  <si>
    <t>Zařízení staveniště</t>
  </si>
  <si>
    <t>030001000</t>
  </si>
  <si>
    <t>71281139</t>
  </si>
  <si>
    <t>032803000</t>
  </si>
  <si>
    <t>Ostatní vybavení staveniště - mobilní WC</t>
  </si>
  <si>
    <t>1341282740</t>
  </si>
  <si>
    <t>032903000</t>
  </si>
  <si>
    <t>Náklady na provoz a údržbu vybavení staveniště</t>
  </si>
  <si>
    <t>-1162190045</t>
  </si>
  <si>
    <t>034503000</t>
  </si>
  <si>
    <t>Informační tabule na staveništi</t>
  </si>
  <si>
    <t>1836987326</t>
  </si>
  <si>
    <t>039103000</t>
  </si>
  <si>
    <t>Rozebrání, bourání a odvoz zařízení staveniště</t>
  </si>
  <si>
    <t>-1344479210</t>
  </si>
  <si>
    <t>VRN5</t>
  </si>
  <si>
    <t>Finanční náklady</t>
  </si>
  <si>
    <t>051002000</t>
  </si>
  <si>
    <t>Pojistné</t>
  </si>
  <si>
    <t>-1934906712</t>
  </si>
  <si>
    <t>VRN9</t>
  </si>
  <si>
    <t>Ostatní náklady</t>
  </si>
  <si>
    <t>094002000</t>
  </si>
  <si>
    <t>Ostatní náklady související s výstavbou - textilní rohože a OSB desky na ochránění ponechaných konstrukcí a povrchů (schodiště)</t>
  </si>
  <si>
    <t>-1577914205</t>
  </si>
  <si>
    <t>R-3</t>
  </si>
  <si>
    <t>Každodenní úklid veřejných prostor znečištěných stavebním provozem</t>
  </si>
  <si>
    <t>den</t>
  </si>
  <si>
    <t>262144</t>
  </si>
  <si>
    <t>1503722175</t>
  </si>
  <si>
    <t>"doba práce, tj.3 měsíce - počet dnů"90</t>
  </si>
  <si>
    <t>SEZNAM FIGUR</t>
  </si>
  <si>
    <t>Výměra</t>
  </si>
  <si>
    <t xml:space="preserve"> 01</t>
  </si>
  <si>
    <t>Malba_sten</t>
  </si>
  <si>
    <t>Malba sten</t>
  </si>
  <si>
    <t>Malba_stropy</t>
  </si>
  <si>
    <t>Malba stropy</t>
  </si>
  <si>
    <t>SDK_podhled</t>
  </si>
  <si>
    <t>plocha stropů - SDK</t>
  </si>
  <si>
    <t>steny_o1</t>
  </si>
  <si>
    <t>stěny omítka</t>
  </si>
  <si>
    <t>stěny_vntřní</t>
  </si>
  <si>
    <t xml:space="preserve">plocha stěn celkem </t>
  </si>
  <si>
    <t>Stěny_výtah_1</t>
  </si>
  <si>
    <t>Stěny výtahu</t>
  </si>
  <si>
    <t>strop_1</t>
  </si>
  <si>
    <t>plocha stropů</t>
  </si>
  <si>
    <t>stropy</t>
  </si>
  <si>
    <t xml:space="preserve">plocha stropů - štuk </t>
  </si>
  <si>
    <t xml:space="preserve"> 02</t>
  </si>
  <si>
    <t>Použití figury:</t>
  </si>
  <si>
    <t>Montáž podlah keramických velkoformátových pro mechanické zatížení hladkých lepených flexi rychletuhnoucím lepidlem do 4ks/m2</t>
  </si>
  <si>
    <t>Potěr cementový samonivelační litý C30 tl do 50 mm</t>
  </si>
  <si>
    <t>Vysátí podkladu před pokládkou dlažby</t>
  </si>
  <si>
    <t>Nátěr penetrační na podlahu</t>
  </si>
  <si>
    <t>Samonivelační stěrka podlah pevnosti 30 MPa tl 5 mm</t>
  </si>
  <si>
    <t>Izolace pod dlažbu nátěrem nebo stěrkou ve dvou vrstvách</t>
  </si>
  <si>
    <t>Montáž obkladů vnitřních keramických velkoformátových hladkých do 6 ks/m2 lepených flexibilním lepidlem</t>
  </si>
  <si>
    <t>Izolace pod obklad nátěrem nebo stěrkou ve dvou vrstvách</t>
  </si>
  <si>
    <t>Vápenocementová omítka štuková dvouvrstvá vnitřních stěn nanášená strojně</t>
  </si>
  <si>
    <t>Cementový postřik vnitřních stěn nanášený celoplošně strojně</t>
  </si>
  <si>
    <t>Potažení vnitřních stěn sklovláknitým pletivem vtlačeným do tenkovrstvé hmoty</t>
  </si>
  <si>
    <t>Základní silikátová jednonásobná penetrace podkladu v místnostech výšky do 5,00m</t>
  </si>
  <si>
    <t>Dvojnásobné bílé malby ze směsí za mokra výborně otěruvzdorných v místnostech výšky do 5,00 m</t>
  </si>
  <si>
    <t>Příplatek k cenám 2x maleb ze směsí za mokra otěruvzdorných za barevnou malbu v světlém odstínu</t>
  </si>
  <si>
    <t>Základní silikátová jednonásobná penetrace podkladu v místnostech výšky do 3,80m</t>
  </si>
  <si>
    <t>Lepení elektrostaticky vodivých pásů z PVC standardním lepidlem</t>
  </si>
  <si>
    <t>Broušení betonového podkladu povlakových podlah</t>
  </si>
  <si>
    <t>Vysátí podkladu povlakových podlah</t>
  </si>
  <si>
    <t>Vodou ředitelná penetrace savého podkladu povlakových podlah ředěná v poměru 1:3</t>
  </si>
  <si>
    <t>Vyrovnání podkladu povlakových podlah stěrkou pevnosti 30 MPa tl 5 mm</t>
  </si>
  <si>
    <t>SDK_c</t>
  </si>
  <si>
    <t xml:space="preserve">SDK - nátěry </t>
  </si>
  <si>
    <t>Stěny_c</t>
  </si>
  <si>
    <t xml:space="preserve">Stěny celkem </t>
  </si>
  <si>
    <t>Stěny_scho</t>
  </si>
  <si>
    <t xml:space="preserve">Stěny schodišťové konstrukce </t>
  </si>
  <si>
    <t>Stěny_výtah</t>
  </si>
  <si>
    <t>Strop_1PP</t>
  </si>
  <si>
    <t>plocha stropů - 1.PP</t>
  </si>
  <si>
    <t>Stropy_1</t>
  </si>
  <si>
    <t>Stropy celkem bez SDK</t>
  </si>
  <si>
    <t xml:space="preserve"> 03</t>
  </si>
  <si>
    <t>počet WC</t>
  </si>
  <si>
    <t xml:space="preserve">počet WC - invalidé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</si>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</sst>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7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49" fontId="43" fillId="0" borderId="0" xfId="0" applyNumberFormat="1" applyFont="1" applyBorder="1" applyAlignment="1">
      <alignment horizontal="left" vertical="center" wrapText="1"/>
    </xf>
    <xf numFmtId="49" fontId="43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26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3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2019/19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Stavební úpravy části 1.NP a 3.NP pavilonu A2 ON Trutnov_FINAL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p.p.č.st.803/1,k.ú.Trutnov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8. 11. 2019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40.0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Královehradecký kraj,Pivovarské náměstí1245/2,HK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Projecticon s.r.o.,A.Kopeckého 151,Nový Hrádek 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ROUND(SUM(AG55:AG62),2)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ROUND(SUM(AS55:AS62),2)</f>
        <v>0</v>
      </c>
      <c r="AT54" s="108">
        <f>ROUND(SUM(AV54:AW54),2)</f>
        <v>0</v>
      </c>
      <c r="AU54" s="109">
        <f>ROUND(SUM(AU55:AU62),5)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ROUND(SUM(AZ55:AZ62),2)</f>
        <v>0</v>
      </c>
      <c r="BA54" s="108">
        <f>ROUND(SUM(BA55:BA62),2)</f>
        <v>0</v>
      </c>
      <c r="BB54" s="108">
        <f>ROUND(SUM(BB55:BB62),2)</f>
        <v>0</v>
      </c>
      <c r="BC54" s="108">
        <f>ROUND(SUM(BC55:BC62),2)</f>
        <v>0</v>
      </c>
      <c r="BD54" s="110">
        <f>ROUND(SUM(BD55:BD62),2)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Bourací práce 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'01 - Bourací práce '!P92</f>
        <v>0</v>
      </c>
      <c r="AV55" s="122">
        <f>'01 - Bourací práce '!J33</f>
        <v>0</v>
      </c>
      <c r="AW55" s="122">
        <f>'01 - Bourací práce '!J34</f>
        <v>0</v>
      </c>
      <c r="AX55" s="122">
        <f>'01 - Bourací práce '!J35</f>
        <v>0</v>
      </c>
      <c r="AY55" s="122">
        <f>'01 - Bourací práce '!J36</f>
        <v>0</v>
      </c>
      <c r="AZ55" s="122">
        <f>'01 - Bourací práce '!F33</f>
        <v>0</v>
      </c>
      <c r="BA55" s="122">
        <f>'01 - Bourací práce '!F34</f>
        <v>0</v>
      </c>
      <c r="BB55" s="122">
        <f>'01 - Bourací práce '!F35</f>
        <v>0</v>
      </c>
      <c r="BC55" s="122">
        <f>'01 - Bourací práce '!F36</f>
        <v>0</v>
      </c>
      <c r="BD55" s="124">
        <f>'01 - Bourací práce 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pans="1:91" s="7" customFormat="1" ht="16.5" customHeight="1">
      <c r="A56" s="113" t="s">
        <v>76</v>
      </c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Stavební část 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'02 - Stavební část '!P92</f>
        <v>0</v>
      </c>
      <c r="AV56" s="122">
        <f>'02 - Stavební část '!J33</f>
        <v>0</v>
      </c>
      <c r="AW56" s="122">
        <f>'02 - Stavební část '!J34</f>
        <v>0</v>
      </c>
      <c r="AX56" s="122">
        <f>'02 - Stavební část '!J35</f>
        <v>0</v>
      </c>
      <c r="AY56" s="122">
        <f>'02 - Stavební část '!J36</f>
        <v>0</v>
      </c>
      <c r="AZ56" s="122">
        <f>'02 - Stavební část '!F33</f>
        <v>0</v>
      </c>
      <c r="BA56" s="122">
        <f>'02 - Stavební část '!F34</f>
        <v>0</v>
      </c>
      <c r="BB56" s="122">
        <f>'02 - Stavební část '!F35</f>
        <v>0</v>
      </c>
      <c r="BC56" s="122">
        <f>'02 - Stavební část '!F36</f>
        <v>0</v>
      </c>
      <c r="BD56" s="124">
        <f>'02 - Stavební část '!F37</f>
        <v>0</v>
      </c>
      <c r="BE56" s="7"/>
      <c r="BT56" s="125" t="s">
        <v>80</v>
      </c>
      <c r="BV56" s="125" t="s">
        <v>74</v>
      </c>
      <c r="BW56" s="125" t="s">
        <v>85</v>
      </c>
      <c r="BX56" s="125" t="s">
        <v>5</v>
      </c>
      <c r="CL56" s="125" t="s">
        <v>19</v>
      </c>
      <c r="CM56" s="125" t="s">
        <v>82</v>
      </c>
    </row>
    <row r="57" spans="1:91" s="7" customFormat="1" ht="16.5" customHeight="1">
      <c r="A57" s="113" t="s">
        <v>76</v>
      </c>
      <c r="B57" s="114"/>
      <c r="C57" s="115"/>
      <c r="D57" s="116" t="s">
        <v>86</v>
      </c>
      <c r="E57" s="116"/>
      <c r="F57" s="116"/>
      <c r="G57" s="116"/>
      <c r="H57" s="116"/>
      <c r="I57" s="117"/>
      <c r="J57" s="116" t="s">
        <v>87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'03 - Zdravotně technické 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79</v>
      </c>
      <c r="AR57" s="120"/>
      <c r="AS57" s="121">
        <v>0</v>
      </c>
      <c r="AT57" s="122">
        <f>ROUND(SUM(AV57:AW57),2)</f>
        <v>0</v>
      </c>
      <c r="AU57" s="123">
        <f>'03 - Zdravotně technické ...'!P84</f>
        <v>0</v>
      </c>
      <c r="AV57" s="122">
        <f>'03 - Zdravotně technické ...'!J33</f>
        <v>0</v>
      </c>
      <c r="AW57" s="122">
        <f>'03 - Zdravotně technické ...'!J34</f>
        <v>0</v>
      </c>
      <c r="AX57" s="122">
        <f>'03 - Zdravotně technické ...'!J35</f>
        <v>0</v>
      </c>
      <c r="AY57" s="122">
        <f>'03 - Zdravotně technické ...'!J36</f>
        <v>0</v>
      </c>
      <c r="AZ57" s="122">
        <f>'03 - Zdravotně technické ...'!F33</f>
        <v>0</v>
      </c>
      <c r="BA57" s="122">
        <f>'03 - Zdravotně technické ...'!F34</f>
        <v>0</v>
      </c>
      <c r="BB57" s="122">
        <f>'03 - Zdravotně technické ...'!F35</f>
        <v>0</v>
      </c>
      <c r="BC57" s="122">
        <f>'03 - Zdravotně technické ...'!F36</f>
        <v>0</v>
      </c>
      <c r="BD57" s="124">
        <f>'03 - Zdravotně technické ...'!F37</f>
        <v>0</v>
      </c>
      <c r="BE57" s="7"/>
      <c r="BT57" s="125" t="s">
        <v>80</v>
      </c>
      <c r="BV57" s="125" t="s">
        <v>74</v>
      </c>
      <c r="BW57" s="125" t="s">
        <v>88</v>
      </c>
      <c r="BX57" s="125" t="s">
        <v>5</v>
      </c>
      <c r="CL57" s="125" t="s">
        <v>19</v>
      </c>
      <c r="CM57" s="125" t="s">
        <v>82</v>
      </c>
    </row>
    <row r="58" spans="1:91" s="7" customFormat="1" ht="16.5" customHeight="1">
      <c r="A58" s="113" t="s">
        <v>76</v>
      </c>
      <c r="B58" s="114"/>
      <c r="C58" s="115"/>
      <c r="D58" s="116" t="s">
        <v>89</v>
      </c>
      <c r="E58" s="116"/>
      <c r="F58" s="116"/>
      <c r="G58" s="116"/>
      <c r="H58" s="116"/>
      <c r="I58" s="117"/>
      <c r="J58" s="116" t="s">
        <v>90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'04 - Ústřední vytápění 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79</v>
      </c>
      <c r="AR58" s="120"/>
      <c r="AS58" s="121">
        <v>0</v>
      </c>
      <c r="AT58" s="122">
        <f>ROUND(SUM(AV58:AW58),2)</f>
        <v>0</v>
      </c>
      <c r="AU58" s="123">
        <f>'04 - Ústřední vytápění '!P84</f>
        <v>0</v>
      </c>
      <c r="AV58" s="122">
        <f>'04 - Ústřední vytápění '!J33</f>
        <v>0</v>
      </c>
      <c r="AW58" s="122">
        <f>'04 - Ústřední vytápění '!J34</f>
        <v>0</v>
      </c>
      <c r="AX58" s="122">
        <f>'04 - Ústřední vytápění '!J35</f>
        <v>0</v>
      </c>
      <c r="AY58" s="122">
        <f>'04 - Ústřední vytápění '!J36</f>
        <v>0</v>
      </c>
      <c r="AZ58" s="122">
        <f>'04 - Ústřední vytápění '!F33</f>
        <v>0</v>
      </c>
      <c r="BA58" s="122">
        <f>'04 - Ústřední vytápění '!F34</f>
        <v>0</v>
      </c>
      <c r="BB58" s="122">
        <f>'04 - Ústřední vytápění '!F35</f>
        <v>0</v>
      </c>
      <c r="BC58" s="122">
        <f>'04 - Ústřední vytápění '!F36</f>
        <v>0</v>
      </c>
      <c r="BD58" s="124">
        <f>'04 - Ústřední vytápění '!F37</f>
        <v>0</v>
      </c>
      <c r="BE58" s="7"/>
      <c r="BT58" s="125" t="s">
        <v>80</v>
      </c>
      <c r="BV58" s="125" t="s">
        <v>74</v>
      </c>
      <c r="BW58" s="125" t="s">
        <v>91</v>
      </c>
      <c r="BX58" s="125" t="s">
        <v>5</v>
      </c>
      <c r="CL58" s="125" t="s">
        <v>19</v>
      </c>
      <c r="CM58" s="125" t="s">
        <v>82</v>
      </c>
    </row>
    <row r="59" spans="1:91" s="7" customFormat="1" ht="16.5" customHeight="1">
      <c r="A59" s="113" t="s">
        <v>76</v>
      </c>
      <c r="B59" s="114"/>
      <c r="C59" s="115"/>
      <c r="D59" s="116" t="s">
        <v>92</v>
      </c>
      <c r="E59" s="116"/>
      <c r="F59" s="116"/>
      <c r="G59" s="116"/>
      <c r="H59" s="116"/>
      <c r="I59" s="117"/>
      <c r="J59" s="116" t="s">
        <v>93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'05 - Vzduchotechnika 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79</v>
      </c>
      <c r="AR59" s="120"/>
      <c r="AS59" s="121">
        <v>0</v>
      </c>
      <c r="AT59" s="122">
        <f>ROUND(SUM(AV59:AW59),2)</f>
        <v>0</v>
      </c>
      <c r="AU59" s="123">
        <f>'05 - Vzduchotechnika '!P81</f>
        <v>0</v>
      </c>
      <c r="AV59" s="122">
        <f>'05 - Vzduchotechnika '!J33</f>
        <v>0</v>
      </c>
      <c r="AW59" s="122">
        <f>'05 - Vzduchotechnika '!J34</f>
        <v>0</v>
      </c>
      <c r="AX59" s="122">
        <f>'05 - Vzduchotechnika '!J35</f>
        <v>0</v>
      </c>
      <c r="AY59" s="122">
        <f>'05 - Vzduchotechnika '!J36</f>
        <v>0</v>
      </c>
      <c r="AZ59" s="122">
        <f>'05 - Vzduchotechnika '!F33</f>
        <v>0</v>
      </c>
      <c r="BA59" s="122">
        <f>'05 - Vzduchotechnika '!F34</f>
        <v>0</v>
      </c>
      <c r="BB59" s="122">
        <f>'05 - Vzduchotechnika '!F35</f>
        <v>0</v>
      </c>
      <c r="BC59" s="122">
        <f>'05 - Vzduchotechnika '!F36</f>
        <v>0</v>
      </c>
      <c r="BD59" s="124">
        <f>'05 - Vzduchotechnika '!F37</f>
        <v>0</v>
      </c>
      <c r="BE59" s="7"/>
      <c r="BT59" s="125" t="s">
        <v>80</v>
      </c>
      <c r="BV59" s="125" t="s">
        <v>74</v>
      </c>
      <c r="BW59" s="125" t="s">
        <v>94</v>
      </c>
      <c r="BX59" s="125" t="s">
        <v>5</v>
      </c>
      <c r="CL59" s="125" t="s">
        <v>19</v>
      </c>
      <c r="CM59" s="125" t="s">
        <v>82</v>
      </c>
    </row>
    <row r="60" spans="1:91" s="7" customFormat="1" ht="16.5" customHeight="1">
      <c r="A60" s="113" t="s">
        <v>76</v>
      </c>
      <c r="B60" s="114"/>
      <c r="C60" s="115"/>
      <c r="D60" s="116" t="s">
        <v>95</v>
      </c>
      <c r="E60" s="116"/>
      <c r="F60" s="116"/>
      <c r="G60" s="116"/>
      <c r="H60" s="116"/>
      <c r="I60" s="117"/>
      <c r="J60" s="116" t="s">
        <v>96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'06 - Mediciální plyny 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79</v>
      </c>
      <c r="AR60" s="120"/>
      <c r="AS60" s="121">
        <v>0</v>
      </c>
      <c r="AT60" s="122">
        <f>ROUND(SUM(AV60:AW60),2)</f>
        <v>0</v>
      </c>
      <c r="AU60" s="123">
        <f>'06 - Mediciální plyny '!P81</f>
        <v>0</v>
      </c>
      <c r="AV60" s="122">
        <f>'06 - Mediciální plyny '!J33</f>
        <v>0</v>
      </c>
      <c r="AW60" s="122">
        <f>'06 - Mediciální plyny '!J34</f>
        <v>0</v>
      </c>
      <c r="AX60" s="122">
        <f>'06 - Mediciální plyny '!J35</f>
        <v>0</v>
      </c>
      <c r="AY60" s="122">
        <f>'06 - Mediciální plyny '!J36</f>
        <v>0</v>
      </c>
      <c r="AZ60" s="122">
        <f>'06 - Mediciální plyny '!F33</f>
        <v>0</v>
      </c>
      <c r="BA60" s="122">
        <f>'06 - Mediciální plyny '!F34</f>
        <v>0</v>
      </c>
      <c r="BB60" s="122">
        <f>'06 - Mediciální plyny '!F35</f>
        <v>0</v>
      </c>
      <c r="BC60" s="122">
        <f>'06 - Mediciální plyny '!F36</f>
        <v>0</v>
      </c>
      <c r="BD60" s="124">
        <f>'06 - Mediciální plyny '!F37</f>
        <v>0</v>
      </c>
      <c r="BE60" s="7"/>
      <c r="BT60" s="125" t="s">
        <v>80</v>
      </c>
      <c r="BV60" s="125" t="s">
        <v>74</v>
      </c>
      <c r="BW60" s="125" t="s">
        <v>97</v>
      </c>
      <c r="BX60" s="125" t="s">
        <v>5</v>
      </c>
      <c r="CL60" s="125" t="s">
        <v>19</v>
      </c>
      <c r="CM60" s="125" t="s">
        <v>82</v>
      </c>
    </row>
    <row r="61" spans="1:91" s="7" customFormat="1" ht="16.5" customHeight="1">
      <c r="A61" s="113" t="s">
        <v>76</v>
      </c>
      <c r="B61" s="114"/>
      <c r="C61" s="115"/>
      <c r="D61" s="116" t="s">
        <v>98</v>
      </c>
      <c r="E61" s="116"/>
      <c r="F61" s="116"/>
      <c r="G61" s="116"/>
      <c r="H61" s="116"/>
      <c r="I61" s="117"/>
      <c r="J61" s="116" t="s">
        <v>99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8">
        <f>'07 - Elektroinstalace '!J30</f>
        <v>0</v>
      </c>
      <c r="AH61" s="117"/>
      <c r="AI61" s="117"/>
      <c r="AJ61" s="117"/>
      <c r="AK61" s="117"/>
      <c r="AL61" s="117"/>
      <c r="AM61" s="117"/>
      <c r="AN61" s="118">
        <f>SUM(AG61,AT61)</f>
        <v>0</v>
      </c>
      <c r="AO61" s="117"/>
      <c r="AP61" s="117"/>
      <c r="AQ61" s="119" t="s">
        <v>79</v>
      </c>
      <c r="AR61" s="120"/>
      <c r="AS61" s="121">
        <v>0</v>
      </c>
      <c r="AT61" s="122">
        <f>ROUND(SUM(AV61:AW61),2)</f>
        <v>0</v>
      </c>
      <c r="AU61" s="123">
        <f>'07 - Elektroinstalace '!P82</f>
        <v>0</v>
      </c>
      <c r="AV61" s="122">
        <f>'07 - Elektroinstalace '!J33</f>
        <v>0</v>
      </c>
      <c r="AW61" s="122">
        <f>'07 - Elektroinstalace '!J34</f>
        <v>0</v>
      </c>
      <c r="AX61" s="122">
        <f>'07 - Elektroinstalace '!J35</f>
        <v>0</v>
      </c>
      <c r="AY61" s="122">
        <f>'07 - Elektroinstalace '!J36</f>
        <v>0</v>
      </c>
      <c r="AZ61" s="122">
        <f>'07 - Elektroinstalace '!F33</f>
        <v>0</v>
      </c>
      <c r="BA61" s="122">
        <f>'07 - Elektroinstalace '!F34</f>
        <v>0</v>
      </c>
      <c r="BB61" s="122">
        <f>'07 - Elektroinstalace '!F35</f>
        <v>0</v>
      </c>
      <c r="BC61" s="122">
        <f>'07 - Elektroinstalace '!F36</f>
        <v>0</v>
      </c>
      <c r="BD61" s="124">
        <f>'07 - Elektroinstalace '!F37</f>
        <v>0</v>
      </c>
      <c r="BE61" s="7"/>
      <c r="BT61" s="125" t="s">
        <v>80</v>
      </c>
      <c r="BV61" s="125" t="s">
        <v>74</v>
      </c>
      <c r="BW61" s="125" t="s">
        <v>100</v>
      </c>
      <c r="BX61" s="125" t="s">
        <v>5</v>
      </c>
      <c r="CL61" s="125" t="s">
        <v>19</v>
      </c>
      <c r="CM61" s="125" t="s">
        <v>82</v>
      </c>
    </row>
    <row r="62" spans="1:91" s="7" customFormat="1" ht="16.5" customHeight="1">
      <c r="A62" s="113" t="s">
        <v>76</v>
      </c>
      <c r="B62" s="114"/>
      <c r="C62" s="115"/>
      <c r="D62" s="116" t="s">
        <v>101</v>
      </c>
      <c r="E62" s="116"/>
      <c r="F62" s="116"/>
      <c r="G62" s="116"/>
      <c r="H62" s="116"/>
      <c r="I62" s="117"/>
      <c r="J62" s="116" t="s">
        <v>102</v>
      </c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8">
        <f>'08 - Ostatní a vedlejší n...'!J30</f>
        <v>0</v>
      </c>
      <c r="AH62" s="117"/>
      <c r="AI62" s="117"/>
      <c r="AJ62" s="117"/>
      <c r="AK62" s="117"/>
      <c r="AL62" s="117"/>
      <c r="AM62" s="117"/>
      <c r="AN62" s="118">
        <f>SUM(AG62,AT62)</f>
        <v>0</v>
      </c>
      <c r="AO62" s="117"/>
      <c r="AP62" s="117"/>
      <c r="AQ62" s="119" t="s">
        <v>79</v>
      </c>
      <c r="AR62" s="120"/>
      <c r="AS62" s="126">
        <v>0</v>
      </c>
      <c r="AT62" s="127">
        <f>ROUND(SUM(AV62:AW62),2)</f>
        <v>0</v>
      </c>
      <c r="AU62" s="128">
        <f>'08 - Ostatní a vedlejší n...'!P84</f>
        <v>0</v>
      </c>
      <c r="AV62" s="127">
        <f>'08 - Ostatní a vedlejší n...'!J33</f>
        <v>0</v>
      </c>
      <c r="AW62" s="127">
        <f>'08 - Ostatní a vedlejší n...'!J34</f>
        <v>0</v>
      </c>
      <c r="AX62" s="127">
        <f>'08 - Ostatní a vedlejší n...'!J35</f>
        <v>0</v>
      </c>
      <c r="AY62" s="127">
        <f>'08 - Ostatní a vedlejší n...'!J36</f>
        <v>0</v>
      </c>
      <c r="AZ62" s="127">
        <f>'08 - Ostatní a vedlejší n...'!F33</f>
        <v>0</v>
      </c>
      <c r="BA62" s="127">
        <f>'08 - Ostatní a vedlejší n...'!F34</f>
        <v>0</v>
      </c>
      <c r="BB62" s="127">
        <f>'08 - Ostatní a vedlejší n...'!F35</f>
        <v>0</v>
      </c>
      <c r="BC62" s="127">
        <f>'08 - Ostatní a vedlejší n...'!F36</f>
        <v>0</v>
      </c>
      <c r="BD62" s="129">
        <f>'08 - Ostatní a vedlejší n...'!F37</f>
        <v>0</v>
      </c>
      <c r="BE62" s="7"/>
      <c r="BT62" s="125" t="s">
        <v>80</v>
      </c>
      <c r="BV62" s="125" t="s">
        <v>74</v>
      </c>
      <c r="BW62" s="125" t="s">
        <v>103</v>
      </c>
      <c r="BX62" s="125" t="s">
        <v>5</v>
      </c>
      <c r="CL62" s="125" t="s">
        <v>19</v>
      </c>
      <c r="CM62" s="125" t="s">
        <v>82</v>
      </c>
    </row>
    <row r="63" spans="1:57" s="2" customFormat="1" ht="30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6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46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</sheetData>
  <sheetProtection password="CC35" sheet="1" objects="1" scenarios="1" formatColumns="0" formatRows="0"/>
  <mergeCells count="70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Bourací práce '!C2" display="/"/>
    <hyperlink ref="A56" location="'02 - Stavební část '!C2" display="/"/>
    <hyperlink ref="A57" location="'03 - Zdravotně technické ...'!C2" display="/"/>
    <hyperlink ref="A58" location="'04 - Ústřední vytápění '!C2" display="/"/>
    <hyperlink ref="A59" location="'05 - Vzduchotechnika '!C2" display="/"/>
    <hyperlink ref="A60" location="'06 - Mediciální plyny '!C2" display="/"/>
    <hyperlink ref="A61" location="'07 - Elektroinstalace '!C2" display="/"/>
    <hyperlink ref="A62" location="'08 - Ostatní a vedlejší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1"/>
      <c r="C3" s="132"/>
      <c r="D3" s="132"/>
      <c r="E3" s="132"/>
      <c r="F3" s="132"/>
      <c r="G3" s="132"/>
      <c r="H3" s="22"/>
    </row>
    <row r="4" spans="2:8" s="1" customFormat="1" ht="24.95" customHeight="1">
      <c r="B4" s="22"/>
      <c r="C4" s="134" t="s">
        <v>2067</v>
      </c>
      <c r="H4" s="22"/>
    </row>
    <row r="5" spans="2:8" s="1" customFormat="1" ht="12" customHeight="1">
      <c r="B5" s="22"/>
      <c r="C5" s="296" t="s">
        <v>13</v>
      </c>
      <c r="D5" s="146" t="s">
        <v>14</v>
      </c>
      <c r="E5" s="1"/>
      <c r="F5" s="1"/>
      <c r="H5" s="22"/>
    </row>
    <row r="6" spans="2:8" s="1" customFormat="1" ht="36.95" customHeight="1">
      <c r="B6" s="22"/>
      <c r="C6" s="297" t="s">
        <v>16</v>
      </c>
      <c r="D6" s="298" t="s">
        <v>17</v>
      </c>
      <c r="E6" s="1"/>
      <c r="F6" s="1"/>
      <c r="H6" s="22"/>
    </row>
    <row r="7" spans="2:8" s="1" customFormat="1" ht="16.5" customHeight="1">
      <c r="B7" s="22"/>
      <c r="C7" s="136" t="s">
        <v>23</v>
      </c>
      <c r="D7" s="143" t="str">
        <f>'Rekapitulace stavby'!AN8</f>
        <v>8. 11. 2019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92"/>
      <c r="B9" s="299"/>
      <c r="C9" s="300" t="s">
        <v>53</v>
      </c>
      <c r="D9" s="301" t="s">
        <v>54</v>
      </c>
      <c r="E9" s="301" t="s">
        <v>126</v>
      </c>
      <c r="F9" s="302" t="s">
        <v>2068</v>
      </c>
      <c r="G9" s="192"/>
      <c r="H9" s="299"/>
    </row>
    <row r="10" spans="1:8" s="2" customFormat="1" ht="26.4" customHeight="1">
      <c r="A10" s="40"/>
      <c r="B10" s="46"/>
      <c r="C10" s="303" t="s">
        <v>2069</v>
      </c>
      <c r="D10" s="303" t="s">
        <v>78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304" t="s">
        <v>2070</v>
      </c>
      <c r="D11" s="305" t="s">
        <v>2071</v>
      </c>
      <c r="E11" s="306" t="s">
        <v>19</v>
      </c>
      <c r="F11" s="307">
        <v>483</v>
      </c>
      <c r="G11" s="40"/>
      <c r="H11" s="46"/>
    </row>
    <row r="12" spans="1:8" s="2" customFormat="1" ht="16.8" customHeight="1">
      <c r="A12" s="40"/>
      <c r="B12" s="46"/>
      <c r="C12" s="304" t="s">
        <v>2072</v>
      </c>
      <c r="D12" s="305" t="s">
        <v>2073</v>
      </c>
      <c r="E12" s="306" t="s">
        <v>19</v>
      </c>
      <c r="F12" s="307">
        <v>119.63</v>
      </c>
      <c r="G12" s="40"/>
      <c r="H12" s="46"/>
    </row>
    <row r="13" spans="1:8" s="2" customFormat="1" ht="16.8" customHeight="1">
      <c r="A13" s="40"/>
      <c r="B13" s="46"/>
      <c r="C13" s="304" t="s">
        <v>2074</v>
      </c>
      <c r="D13" s="305" t="s">
        <v>2075</v>
      </c>
      <c r="E13" s="306" t="s">
        <v>19</v>
      </c>
      <c r="F13" s="307">
        <v>221.17</v>
      </c>
      <c r="G13" s="40"/>
      <c r="H13" s="46"/>
    </row>
    <row r="14" spans="1:8" s="2" customFormat="1" ht="16.8" customHeight="1">
      <c r="A14" s="40"/>
      <c r="B14" s="46"/>
      <c r="C14" s="304" t="s">
        <v>2076</v>
      </c>
      <c r="D14" s="305" t="s">
        <v>2077</v>
      </c>
      <c r="E14" s="306" t="s">
        <v>19</v>
      </c>
      <c r="F14" s="307">
        <v>385</v>
      </c>
      <c r="G14" s="40"/>
      <c r="H14" s="46"/>
    </row>
    <row r="15" spans="1:8" s="2" customFormat="1" ht="16.8" customHeight="1">
      <c r="A15" s="40"/>
      <c r="B15" s="46"/>
      <c r="C15" s="304" t="s">
        <v>2078</v>
      </c>
      <c r="D15" s="305" t="s">
        <v>2079</v>
      </c>
      <c r="E15" s="306" t="s">
        <v>19</v>
      </c>
      <c r="F15" s="307">
        <v>529.964</v>
      </c>
      <c r="G15" s="40"/>
      <c r="H15" s="46"/>
    </row>
    <row r="16" spans="1:8" s="2" customFormat="1" ht="16.8" customHeight="1">
      <c r="A16" s="40"/>
      <c r="B16" s="46"/>
      <c r="C16" s="304" t="s">
        <v>2080</v>
      </c>
      <c r="D16" s="305" t="s">
        <v>2081</v>
      </c>
      <c r="E16" s="306" t="s">
        <v>19</v>
      </c>
      <c r="F16" s="307">
        <v>98</v>
      </c>
      <c r="G16" s="40"/>
      <c r="H16" s="46"/>
    </row>
    <row r="17" spans="1:8" s="2" customFormat="1" ht="16.8" customHeight="1">
      <c r="A17" s="40"/>
      <c r="B17" s="46"/>
      <c r="C17" s="304" t="s">
        <v>2082</v>
      </c>
      <c r="D17" s="305" t="s">
        <v>2083</v>
      </c>
      <c r="E17" s="306" t="s">
        <v>19</v>
      </c>
      <c r="F17" s="307">
        <v>119.63</v>
      </c>
      <c r="G17" s="40"/>
      <c r="H17" s="46"/>
    </row>
    <row r="18" spans="1:8" s="2" customFormat="1" ht="16.8" customHeight="1">
      <c r="A18" s="40"/>
      <c r="B18" s="46"/>
      <c r="C18" s="304" t="s">
        <v>2084</v>
      </c>
      <c r="D18" s="305" t="s">
        <v>2085</v>
      </c>
      <c r="E18" s="306" t="s">
        <v>19</v>
      </c>
      <c r="F18" s="307">
        <v>19.32</v>
      </c>
      <c r="G18" s="40"/>
      <c r="H18" s="46"/>
    </row>
    <row r="19" spans="1:8" s="2" customFormat="1" ht="26.4" customHeight="1">
      <c r="A19" s="40"/>
      <c r="B19" s="46"/>
      <c r="C19" s="303" t="s">
        <v>2086</v>
      </c>
      <c r="D19" s="303" t="s">
        <v>84</v>
      </c>
      <c r="E19" s="40"/>
      <c r="F19" s="40"/>
      <c r="G19" s="40"/>
      <c r="H19" s="46"/>
    </row>
    <row r="20" spans="1:8" s="2" customFormat="1" ht="16.8" customHeight="1">
      <c r="A20" s="40"/>
      <c r="B20" s="46"/>
      <c r="C20" s="304" t="s">
        <v>513</v>
      </c>
      <c r="D20" s="305" t="s">
        <v>514</v>
      </c>
      <c r="E20" s="306" t="s">
        <v>19</v>
      </c>
      <c r="F20" s="307">
        <v>86</v>
      </c>
      <c r="G20" s="40"/>
      <c r="H20" s="46"/>
    </row>
    <row r="21" spans="1:8" s="2" customFormat="1" ht="16.8" customHeight="1">
      <c r="A21" s="40"/>
      <c r="B21" s="46"/>
      <c r="C21" s="308" t="s">
        <v>19</v>
      </c>
      <c r="D21" s="308" t="s">
        <v>1099</v>
      </c>
      <c r="E21" s="19" t="s">
        <v>19</v>
      </c>
      <c r="F21" s="309">
        <v>86</v>
      </c>
      <c r="G21" s="40"/>
      <c r="H21" s="46"/>
    </row>
    <row r="22" spans="1:8" s="2" customFormat="1" ht="16.8" customHeight="1">
      <c r="A22" s="40"/>
      <c r="B22" s="46"/>
      <c r="C22" s="308" t="s">
        <v>513</v>
      </c>
      <c r="D22" s="308" t="s">
        <v>153</v>
      </c>
      <c r="E22" s="19" t="s">
        <v>19</v>
      </c>
      <c r="F22" s="309">
        <v>86</v>
      </c>
      <c r="G22" s="40"/>
      <c r="H22" s="46"/>
    </row>
    <row r="23" spans="1:8" s="2" customFormat="1" ht="16.8" customHeight="1">
      <c r="A23" s="40"/>
      <c r="B23" s="46"/>
      <c r="C23" s="310" t="s">
        <v>2087</v>
      </c>
      <c r="D23" s="40"/>
      <c r="E23" s="40"/>
      <c r="F23" s="40"/>
      <c r="G23" s="40"/>
      <c r="H23" s="46"/>
    </row>
    <row r="24" spans="1:8" s="2" customFormat="1" ht="12">
      <c r="A24" s="40"/>
      <c r="B24" s="46"/>
      <c r="C24" s="308" t="s">
        <v>1096</v>
      </c>
      <c r="D24" s="308" t="s">
        <v>2088</v>
      </c>
      <c r="E24" s="19" t="s">
        <v>145</v>
      </c>
      <c r="F24" s="309">
        <v>158.49</v>
      </c>
      <c r="G24" s="40"/>
      <c r="H24" s="46"/>
    </row>
    <row r="25" spans="1:8" s="2" customFormat="1" ht="16.8" customHeight="1">
      <c r="A25" s="40"/>
      <c r="B25" s="46"/>
      <c r="C25" s="308" t="s">
        <v>754</v>
      </c>
      <c r="D25" s="308" t="s">
        <v>2089</v>
      </c>
      <c r="E25" s="19" t="s">
        <v>145</v>
      </c>
      <c r="F25" s="309">
        <v>864.62</v>
      </c>
      <c r="G25" s="40"/>
      <c r="H25" s="46"/>
    </row>
    <row r="26" spans="1:8" s="2" customFormat="1" ht="16.8" customHeight="1">
      <c r="A26" s="40"/>
      <c r="B26" s="46"/>
      <c r="C26" s="308" t="s">
        <v>1084</v>
      </c>
      <c r="D26" s="308" t="s">
        <v>2090</v>
      </c>
      <c r="E26" s="19" t="s">
        <v>145</v>
      </c>
      <c r="F26" s="309">
        <v>158.49</v>
      </c>
      <c r="G26" s="40"/>
      <c r="H26" s="46"/>
    </row>
    <row r="27" spans="1:8" s="2" customFormat="1" ht="16.8" customHeight="1">
      <c r="A27" s="40"/>
      <c r="B27" s="46"/>
      <c r="C27" s="308" t="s">
        <v>1088</v>
      </c>
      <c r="D27" s="308" t="s">
        <v>2091</v>
      </c>
      <c r="E27" s="19" t="s">
        <v>145</v>
      </c>
      <c r="F27" s="309">
        <v>158.49</v>
      </c>
      <c r="G27" s="40"/>
      <c r="H27" s="46"/>
    </row>
    <row r="28" spans="1:8" s="2" customFormat="1" ht="16.8" customHeight="1">
      <c r="A28" s="40"/>
      <c r="B28" s="46"/>
      <c r="C28" s="308" t="s">
        <v>1092</v>
      </c>
      <c r="D28" s="308" t="s">
        <v>2092</v>
      </c>
      <c r="E28" s="19" t="s">
        <v>145</v>
      </c>
      <c r="F28" s="309">
        <v>158.49</v>
      </c>
      <c r="G28" s="40"/>
      <c r="H28" s="46"/>
    </row>
    <row r="29" spans="1:8" s="2" customFormat="1" ht="16.8" customHeight="1">
      <c r="A29" s="40"/>
      <c r="B29" s="46"/>
      <c r="C29" s="308" t="s">
        <v>1080</v>
      </c>
      <c r="D29" s="308" t="s">
        <v>2093</v>
      </c>
      <c r="E29" s="19" t="s">
        <v>145</v>
      </c>
      <c r="F29" s="309">
        <v>158.49</v>
      </c>
      <c r="G29" s="40"/>
      <c r="H29" s="46"/>
    </row>
    <row r="30" spans="1:8" s="2" customFormat="1" ht="12">
      <c r="A30" s="40"/>
      <c r="B30" s="46"/>
      <c r="C30" s="308" t="s">
        <v>1102</v>
      </c>
      <c r="D30" s="308" t="s">
        <v>1103</v>
      </c>
      <c r="E30" s="19" t="s">
        <v>145</v>
      </c>
      <c r="F30" s="309">
        <v>183.057</v>
      </c>
      <c r="G30" s="40"/>
      <c r="H30" s="46"/>
    </row>
    <row r="31" spans="1:8" s="2" customFormat="1" ht="16.8" customHeight="1">
      <c r="A31" s="40"/>
      <c r="B31" s="46"/>
      <c r="C31" s="304" t="s">
        <v>516</v>
      </c>
      <c r="D31" s="305" t="s">
        <v>517</v>
      </c>
      <c r="E31" s="306" t="s">
        <v>19</v>
      </c>
      <c r="F31" s="307">
        <v>72.49</v>
      </c>
      <c r="G31" s="40"/>
      <c r="H31" s="46"/>
    </row>
    <row r="32" spans="1:8" s="2" customFormat="1" ht="16.8" customHeight="1">
      <c r="A32" s="40"/>
      <c r="B32" s="46"/>
      <c r="C32" s="308" t="s">
        <v>19</v>
      </c>
      <c r="D32" s="308" t="s">
        <v>1100</v>
      </c>
      <c r="E32" s="19" t="s">
        <v>19</v>
      </c>
      <c r="F32" s="309">
        <v>72.49</v>
      </c>
      <c r="G32" s="40"/>
      <c r="H32" s="46"/>
    </row>
    <row r="33" spans="1:8" s="2" customFormat="1" ht="16.8" customHeight="1">
      <c r="A33" s="40"/>
      <c r="B33" s="46"/>
      <c r="C33" s="308" t="s">
        <v>516</v>
      </c>
      <c r="D33" s="308" t="s">
        <v>153</v>
      </c>
      <c r="E33" s="19" t="s">
        <v>19</v>
      </c>
      <c r="F33" s="309">
        <v>72.49</v>
      </c>
      <c r="G33" s="40"/>
      <c r="H33" s="46"/>
    </row>
    <row r="34" spans="1:8" s="2" customFormat="1" ht="16.8" customHeight="1">
      <c r="A34" s="40"/>
      <c r="B34" s="46"/>
      <c r="C34" s="310" t="s">
        <v>2087</v>
      </c>
      <c r="D34" s="40"/>
      <c r="E34" s="40"/>
      <c r="F34" s="40"/>
      <c r="G34" s="40"/>
      <c r="H34" s="46"/>
    </row>
    <row r="35" spans="1:8" s="2" customFormat="1" ht="12">
      <c r="A35" s="40"/>
      <c r="B35" s="46"/>
      <c r="C35" s="308" t="s">
        <v>1096</v>
      </c>
      <c r="D35" s="308" t="s">
        <v>2088</v>
      </c>
      <c r="E35" s="19" t="s">
        <v>145</v>
      </c>
      <c r="F35" s="309">
        <v>158.49</v>
      </c>
      <c r="G35" s="40"/>
      <c r="H35" s="46"/>
    </row>
    <row r="36" spans="1:8" s="2" customFormat="1" ht="16.8" customHeight="1">
      <c r="A36" s="40"/>
      <c r="B36" s="46"/>
      <c r="C36" s="308" t="s">
        <v>754</v>
      </c>
      <c r="D36" s="308" t="s">
        <v>2089</v>
      </c>
      <c r="E36" s="19" t="s">
        <v>145</v>
      </c>
      <c r="F36" s="309">
        <v>864.62</v>
      </c>
      <c r="G36" s="40"/>
      <c r="H36" s="46"/>
    </row>
    <row r="37" spans="1:8" s="2" customFormat="1" ht="16.8" customHeight="1">
      <c r="A37" s="40"/>
      <c r="B37" s="46"/>
      <c r="C37" s="308" t="s">
        <v>1084</v>
      </c>
      <c r="D37" s="308" t="s">
        <v>2090</v>
      </c>
      <c r="E37" s="19" t="s">
        <v>145</v>
      </c>
      <c r="F37" s="309">
        <v>158.49</v>
      </c>
      <c r="G37" s="40"/>
      <c r="H37" s="46"/>
    </row>
    <row r="38" spans="1:8" s="2" customFormat="1" ht="16.8" customHeight="1">
      <c r="A38" s="40"/>
      <c r="B38" s="46"/>
      <c r="C38" s="308" t="s">
        <v>1088</v>
      </c>
      <c r="D38" s="308" t="s">
        <v>2091</v>
      </c>
      <c r="E38" s="19" t="s">
        <v>145</v>
      </c>
      <c r="F38" s="309">
        <v>158.49</v>
      </c>
      <c r="G38" s="40"/>
      <c r="H38" s="46"/>
    </row>
    <row r="39" spans="1:8" s="2" customFormat="1" ht="16.8" customHeight="1">
      <c r="A39" s="40"/>
      <c r="B39" s="46"/>
      <c r="C39" s="308" t="s">
        <v>1092</v>
      </c>
      <c r="D39" s="308" t="s">
        <v>2092</v>
      </c>
      <c r="E39" s="19" t="s">
        <v>145</v>
      </c>
      <c r="F39" s="309">
        <v>158.49</v>
      </c>
      <c r="G39" s="40"/>
      <c r="H39" s="46"/>
    </row>
    <row r="40" spans="1:8" s="2" customFormat="1" ht="16.8" customHeight="1">
      <c r="A40" s="40"/>
      <c r="B40" s="46"/>
      <c r="C40" s="308" t="s">
        <v>1080</v>
      </c>
      <c r="D40" s="308" t="s">
        <v>2093</v>
      </c>
      <c r="E40" s="19" t="s">
        <v>145</v>
      </c>
      <c r="F40" s="309">
        <v>158.49</v>
      </c>
      <c r="G40" s="40"/>
      <c r="H40" s="46"/>
    </row>
    <row r="41" spans="1:8" s="2" customFormat="1" ht="12">
      <c r="A41" s="40"/>
      <c r="B41" s="46"/>
      <c r="C41" s="308" t="s">
        <v>1102</v>
      </c>
      <c r="D41" s="308" t="s">
        <v>1103</v>
      </c>
      <c r="E41" s="19" t="s">
        <v>145</v>
      </c>
      <c r="F41" s="309">
        <v>183.057</v>
      </c>
      <c r="G41" s="40"/>
      <c r="H41" s="46"/>
    </row>
    <row r="42" spans="1:8" s="2" customFormat="1" ht="16.8" customHeight="1">
      <c r="A42" s="40"/>
      <c r="B42" s="46"/>
      <c r="C42" s="304" t="s">
        <v>519</v>
      </c>
      <c r="D42" s="305" t="s">
        <v>520</v>
      </c>
      <c r="E42" s="306" t="s">
        <v>19</v>
      </c>
      <c r="F42" s="307">
        <v>209.062</v>
      </c>
      <c r="G42" s="40"/>
      <c r="H42" s="46"/>
    </row>
    <row r="43" spans="1:8" s="2" customFormat="1" ht="16.8" customHeight="1">
      <c r="A43" s="40"/>
      <c r="B43" s="46"/>
      <c r="C43" s="308" t="s">
        <v>19</v>
      </c>
      <c r="D43" s="308" t="s">
        <v>632</v>
      </c>
      <c r="E43" s="19" t="s">
        <v>19</v>
      </c>
      <c r="F43" s="309">
        <v>0</v>
      </c>
      <c r="G43" s="40"/>
      <c r="H43" s="46"/>
    </row>
    <row r="44" spans="1:8" s="2" customFormat="1" ht="16.8" customHeight="1">
      <c r="A44" s="40"/>
      <c r="B44" s="46"/>
      <c r="C44" s="308" t="s">
        <v>19</v>
      </c>
      <c r="D44" s="308" t="s">
        <v>701</v>
      </c>
      <c r="E44" s="19" t="s">
        <v>19</v>
      </c>
      <c r="F44" s="309">
        <v>17.724</v>
      </c>
      <c r="G44" s="40"/>
      <c r="H44" s="46"/>
    </row>
    <row r="45" spans="1:8" s="2" customFormat="1" ht="16.8" customHeight="1">
      <c r="A45" s="40"/>
      <c r="B45" s="46"/>
      <c r="C45" s="308" t="s">
        <v>19</v>
      </c>
      <c r="D45" s="308" t="s">
        <v>702</v>
      </c>
      <c r="E45" s="19" t="s">
        <v>19</v>
      </c>
      <c r="F45" s="309">
        <v>9.45</v>
      </c>
      <c r="G45" s="40"/>
      <c r="H45" s="46"/>
    </row>
    <row r="46" spans="1:8" s="2" customFormat="1" ht="16.8" customHeight="1">
      <c r="A46" s="40"/>
      <c r="B46" s="46"/>
      <c r="C46" s="308" t="s">
        <v>19</v>
      </c>
      <c r="D46" s="308" t="s">
        <v>703</v>
      </c>
      <c r="E46" s="19" t="s">
        <v>19</v>
      </c>
      <c r="F46" s="309">
        <v>14.023</v>
      </c>
      <c r="G46" s="40"/>
      <c r="H46" s="46"/>
    </row>
    <row r="47" spans="1:8" s="2" customFormat="1" ht="16.8" customHeight="1">
      <c r="A47" s="40"/>
      <c r="B47" s="46"/>
      <c r="C47" s="308" t="s">
        <v>19</v>
      </c>
      <c r="D47" s="308" t="s">
        <v>704</v>
      </c>
      <c r="E47" s="19" t="s">
        <v>19</v>
      </c>
      <c r="F47" s="309">
        <v>3.15</v>
      </c>
      <c r="G47" s="40"/>
      <c r="H47" s="46"/>
    </row>
    <row r="48" spans="1:8" s="2" customFormat="1" ht="16.8" customHeight="1">
      <c r="A48" s="40"/>
      <c r="B48" s="46"/>
      <c r="C48" s="308" t="s">
        <v>19</v>
      </c>
      <c r="D48" s="308" t="s">
        <v>705</v>
      </c>
      <c r="E48" s="19" t="s">
        <v>19</v>
      </c>
      <c r="F48" s="309">
        <v>3.15</v>
      </c>
      <c r="G48" s="40"/>
      <c r="H48" s="46"/>
    </row>
    <row r="49" spans="1:8" s="2" customFormat="1" ht="16.8" customHeight="1">
      <c r="A49" s="40"/>
      <c r="B49" s="46"/>
      <c r="C49" s="308" t="s">
        <v>19</v>
      </c>
      <c r="D49" s="308" t="s">
        <v>706</v>
      </c>
      <c r="E49" s="19" t="s">
        <v>19</v>
      </c>
      <c r="F49" s="309">
        <v>16.61</v>
      </c>
      <c r="G49" s="40"/>
      <c r="H49" s="46"/>
    </row>
    <row r="50" spans="1:8" s="2" customFormat="1" ht="16.8" customHeight="1">
      <c r="A50" s="40"/>
      <c r="B50" s="46"/>
      <c r="C50" s="308" t="s">
        <v>19</v>
      </c>
      <c r="D50" s="308" t="s">
        <v>707</v>
      </c>
      <c r="E50" s="19" t="s">
        <v>19</v>
      </c>
      <c r="F50" s="309">
        <v>9.205</v>
      </c>
      <c r="G50" s="40"/>
      <c r="H50" s="46"/>
    </row>
    <row r="51" spans="1:8" s="2" customFormat="1" ht="16.8" customHeight="1">
      <c r="A51" s="40"/>
      <c r="B51" s="46"/>
      <c r="C51" s="308" t="s">
        <v>19</v>
      </c>
      <c r="D51" s="308" t="s">
        <v>708</v>
      </c>
      <c r="E51" s="19" t="s">
        <v>19</v>
      </c>
      <c r="F51" s="309">
        <v>0.235</v>
      </c>
      <c r="G51" s="40"/>
      <c r="H51" s="46"/>
    </row>
    <row r="52" spans="1:8" s="2" customFormat="1" ht="16.8" customHeight="1">
      <c r="A52" s="40"/>
      <c r="B52" s="46"/>
      <c r="C52" s="308" t="s">
        <v>19</v>
      </c>
      <c r="D52" s="308" t="s">
        <v>709</v>
      </c>
      <c r="E52" s="19" t="s">
        <v>19</v>
      </c>
      <c r="F52" s="309">
        <v>4.2</v>
      </c>
      <c r="G52" s="40"/>
      <c r="H52" s="46"/>
    </row>
    <row r="53" spans="1:8" s="2" customFormat="1" ht="16.8" customHeight="1">
      <c r="A53" s="40"/>
      <c r="B53" s="46"/>
      <c r="C53" s="308" t="s">
        <v>19</v>
      </c>
      <c r="D53" s="308" t="s">
        <v>710</v>
      </c>
      <c r="E53" s="19" t="s">
        <v>19</v>
      </c>
      <c r="F53" s="309">
        <v>7.35</v>
      </c>
      <c r="G53" s="40"/>
      <c r="H53" s="46"/>
    </row>
    <row r="54" spans="1:8" s="2" customFormat="1" ht="16.8" customHeight="1">
      <c r="A54" s="40"/>
      <c r="B54" s="46"/>
      <c r="C54" s="308" t="s">
        <v>19</v>
      </c>
      <c r="D54" s="308" t="s">
        <v>711</v>
      </c>
      <c r="E54" s="19" t="s">
        <v>19</v>
      </c>
      <c r="F54" s="309">
        <v>4.2</v>
      </c>
      <c r="G54" s="40"/>
      <c r="H54" s="46"/>
    </row>
    <row r="55" spans="1:8" s="2" customFormat="1" ht="16.8" customHeight="1">
      <c r="A55" s="40"/>
      <c r="B55" s="46"/>
      <c r="C55" s="308" t="s">
        <v>19</v>
      </c>
      <c r="D55" s="308" t="s">
        <v>712</v>
      </c>
      <c r="E55" s="19" t="s">
        <v>19</v>
      </c>
      <c r="F55" s="309">
        <v>3.15</v>
      </c>
      <c r="G55" s="40"/>
      <c r="H55" s="46"/>
    </row>
    <row r="56" spans="1:8" s="2" customFormat="1" ht="16.8" customHeight="1">
      <c r="A56" s="40"/>
      <c r="B56" s="46"/>
      <c r="C56" s="308" t="s">
        <v>19</v>
      </c>
      <c r="D56" s="308" t="s">
        <v>713</v>
      </c>
      <c r="E56" s="19" t="s">
        <v>19</v>
      </c>
      <c r="F56" s="309">
        <v>4.2</v>
      </c>
      <c r="G56" s="40"/>
      <c r="H56" s="46"/>
    </row>
    <row r="57" spans="1:8" s="2" customFormat="1" ht="16.8" customHeight="1">
      <c r="A57" s="40"/>
      <c r="B57" s="46"/>
      <c r="C57" s="308" t="s">
        <v>19</v>
      </c>
      <c r="D57" s="308" t="s">
        <v>714</v>
      </c>
      <c r="E57" s="19" t="s">
        <v>19</v>
      </c>
      <c r="F57" s="309">
        <v>4.2</v>
      </c>
      <c r="G57" s="40"/>
      <c r="H57" s="46"/>
    </row>
    <row r="58" spans="1:8" s="2" customFormat="1" ht="16.8" customHeight="1">
      <c r="A58" s="40"/>
      <c r="B58" s="46"/>
      <c r="C58" s="308" t="s">
        <v>19</v>
      </c>
      <c r="D58" s="308" t="s">
        <v>715</v>
      </c>
      <c r="E58" s="19" t="s">
        <v>19</v>
      </c>
      <c r="F58" s="309">
        <v>3.15</v>
      </c>
      <c r="G58" s="40"/>
      <c r="H58" s="46"/>
    </row>
    <row r="59" spans="1:8" s="2" customFormat="1" ht="16.8" customHeight="1">
      <c r="A59" s="40"/>
      <c r="B59" s="46"/>
      <c r="C59" s="308" t="s">
        <v>19</v>
      </c>
      <c r="D59" s="308" t="s">
        <v>716</v>
      </c>
      <c r="E59" s="19" t="s">
        <v>19</v>
      </c>
      <c r="F59" s="309">
        <v>26.542</v>
      </c>
      <c r="G59" s="40"/>
      <c r="H59" s="46"/>
    </row>
    <row r="60" spans="1:8" s="2" customFormat="1" ht="16.8" customHeight="1">
      <c r="A60" s="40"/>
      <c r="B60" s="46"/>
      <c r="C60" s="308" t="s">
        <v>19</v>
      </c>
      <c r="D60" s="308" t="s">
        <v>717</v>
      </c>
      <c r="E60" s="19" t="s">
        <v>19</v>
      </c>
      <c r="F60" s="309">
        <v>8.393</v>
      </c>
      <c r="G60" s="40"/>
      <c r="H60" s="46"/>
    </row>
    <row r="61" spans="1:8" s="2" customFormat="1" ht="16.8" customHeight="1">
      <c r="A61" s="40"/>
      <c r="B61" s="46"/>
      <c r="C61" s="308" t="s">
        <v>19</v>
      </c>
      <c r="D61" s="308" t="s">
        <v>718</v>
      </c>
      <c r="E61" s="19" t="s">
        <v>19</v>
      </c>
      <c r="F61" s="309">
        <v>13.853</v>
      </c>
      <c r="G61" s="40"/>
      <c r="H61" s="46"/>
    </row>
    <row r="62" spans="1:8" s="2" customFormat="1" ht="16.8" customHeight="1">
      <c r="A62" s="40"/>
      <c r="B62" s="46"/>
      <c r="C62" s="308" t="s">
        <v>19</v>
      </c>
      <c r="D62" s="308" t="s">
        <v>719</v>
      </c>
      <c r="E62" s="19" t="s">
        <v>19</v>
      </c>
      <c r="F62" s="309">
        <v>4.926</v>
      </c>
      <c r="G62" s="40"/>
      <c r="H62" s="46"/>
    </row>
    <row r="63" spans="1:8" s="2" customFormat="1" ht="16.8" customHeight="1">
      <c r="A63" s="40"/>
      <c r="B63" s="46"/>
      <c r="C63" s="308" t="s">
        <v>19</v>
      </c>
      <c r="D63" s="308" t="s">
        <v>720</v>
      </c>
      <c r="E63" s="19" t="s">
        <v>19</v>
      </c>
      <c r="F63" s="309">
        <v>4.95</v>
      </c>
      <c r="G63" s="40"/>
      <c r="H63" s="46"/>
    </row>
    <row r="64" spans="1:8" s="2" customFormat="1" ht="16.8" customHeight="1">
      <c r="A64" s="40"/>
      <c r="B64" s="46"/>
      <c r="C64" s="308" t="s">
        <v>19</v>
      </c>
      <c r="D64" s="308" t="s">
        <v>721</v>
      </c>
      <c r="E64" s="19" t="s">
        <v>19</v>
      </c>
      <c r="F64" s="309">
        <v>13.321</v>
      </c>
      <c r="G64" s="40"/>
      <c r="H64" s="46"/>
    </row>
    <row r="65" spans="1:8" s="2" customFormat="1" ht="16.8" customHeight="1">
      <c r="A65" s="40"/>
      <c r="B65" s="46"/>
      <c r="C65" s="308" t="s">
        <v>19</v>
      </c>
      <c r="D65" s="308" t="s">
        <v>722</v>
      </c>
      <c r="E65" s="19" t="s">
        <v>19</v>
      </c>
      <c r="F65" s="309">
        <v>18.618</v>
      </c>
      <c r="G65" s="40"/>
      <c r="H65" s="46"/>
    </row>
    <row r="66" spans="1:8" s="2" customFormat="1" ht="16.8" customHeight="1">
      <c r="A66" s="40"/>
      <c r="B66" s="46"/>
      <c r="C66" s="308" t="s">
        <v>19</v>
      </c>
      <c r="D66" s="308" t="s">
        <v>723</v>
      </c>
      <c r="E66" s="19" t="s">
        <v>19</v>
      </c>
      <c r="F66" s="309">
        <v>9.212</v>
      </c>
      <c r="G66" s="40"/>
      <c r="H66" s="46"/>
    </row>
    <row r="67" spans="1:8" s="2" customFormat="1" ht="16.8" customHeight="1">
      <c r="A67" s="40"/>
      <c r="B67" s="46"/>
      <c r="C67" s="308" t="s">
        <v>19</v>
      </c>
      <c r="D67" s="308" t="s">
        <v>724</v>
      </c>
      <c r="E67" s="19" t="s">
        <v>19</v>
      </c>
      <c r="F67" s="309">
        <v>5.25</v>
      </c>
      <c r="G67" s="40"/>
      <c r="H67" s="46"/>
    </row>
    <row r="68" spans="1:8" s="2" customFormat="1" ht="16.8" customHeight="1">
      <c r="A68" s="40"/>
      <c r="B68" s="46"/>
      <c r="C68" s="308" t="s">
        <v>519</v>
      </c>
      <c r="D68" s="308" t="s">
        <v>153</v>
      </c>
      <c r="E68" s="19" t="s">
        <v>19</v>
      </c>
      <c r="F68" s="309">
        <v>209.062</v>
      </c>
      <c r="G68" s="40"/>
      <c r="H68" s="46"/>
    </row>
    <row r="69" spans="1:8" s="2" customFormat="1" ht="16.8" customHeight="1">
      <c r="A69" s="40"/>
      <c r="B69" s="46"/>
      <c r="C69" s="310" t="s">
        <v>2087</v>
      </c>
      <c r="D69" s="40"/>
      <c r="E69" s="40"/>
      <c r="F69" s="40"/>
      <c r="G69" s="40"/>
      <c r="H69" s="46"/>
    </row>
    <row r="70" spans="1:8" s="2" customFormat="1" ht="12">
      <c r="A70" s="40"/>
      <c r="B70" s="46"/>
      <c r="C70" s="308" t="s">
        <v>1204</v>
      </c>
      <c r="D70" s="308" t="s">
        <v>2094</v>
      </c>
      <c r="E70" s="19" t="s">
        <v>145</v>
      </c>
      <c r="F70" s="309">
        <v>453.702</v>
      </c>
      <c r="G70" s="40"/>
      <c r="H70" s="46"/>
    </row>
    <row r="71" spans="1:8" s="2" customFormat="1" ht="16.8" customHeight="1">
      <c r="A71" s="40"/>
      <c r="B71" s="46"/>
      <c r="C71" s="308" t="s">
        <v>1200</v>
      </c>
      <c r="D71" s="308" t="s">
        <v>2095</v>
      </c>
      <c r="E71" s="19" t="s">
        <v>145</v>
      </c>
      <c r="F71" s="309">
        <v>453.702</v>
      </c>
      <c r="G71" s="40"/>
      <c r="H71" s="46"/>
    </row>
    <row r="72" spans="1:8" s="2" customFormat="1" ht="16.8" customHeight="1">
      <c r="A72" s="40"/>
      <c r="B72" s="46"/>
      <c r="C72" s="308" t="s">
        <v>1208</v>
      </c>
      <c r="D72" s="308" t="s">
        <v>1209</v>
      </c>
      <c r="E72" s="19" t="s">
        <v>145</v>
      </c>
      <c r="F72" s="309">
        <v>626.108</v>
      </c>
      <c r="G72" s="40"/>
      <c r="H72" s="46"/>
    </row>
    <row r="73" spans="1:8" s="2" customFormat="1" ht="16.8" customHeight="1">
      <c r="A73" s="40"/>
      <c r="B73" s="46"/>
      <c r="C73" s="304" t="s">
        <v>522</v>
      </c>
      <c r="D73" s="305" t="s">
        <v>523</v>
      </c>
      <c r="E73" s="306" t="s">
        <v>19</v>
      </c>
      <c r="F73" s="307">
        <v>244.64</v>
      </c>
      <c r="G73" s="40"/>
      <c r="H73" s="46"/>
    </row>
    <row r="74" spans="1:8" s="2" customFormat="1" ht="16.8" customHeight="1">
      <c r="A74" s="40"/>
      <c r="B74" s="46"/>
      <c r="C74" s="308" t="s">
        <v>19</v>
      </c>
      <c r="D74" s="308" t="s">
        <v>726</v>
      </c>
      <c r="E74" s="19" t="s">
        <v>19</v>
      </c>
      <c r="F74" s="309">
        <v>1.59</v>
      </c>
      <c r="G74" s="40"/>
      <c r="H74" s="46"/>
    </row>
    <row r="75" spans="1:8" s="2" customFormat="1" ht="16.8" customHeight="1">
      <c r="A75" s="40"/>
      <c r="B75" s="46"/>
      <c r="C75" s="308" t="s">
        <v>19</v>
      </c>
      <c r="D75" s="308" t="s">
        <v>727</v>
      </c>
      <c r="E75" s="19" t="s">
        <v>19</v>
      </c>
      <c r="F75" s="309">
        <v>3.15</v>
      </c>
      <c r="G75" s="40"/>
      <c r="H75" s="46"/>
    </row>
    <row r="76" spans="1:8" s="2" customFormat="1" ht="16.8" customHeight="1">
      <c r="A76" s="40"/>
      <c r="B76" s="46"/>
      <c r="C76" s="308" t="s">
        <v>19</v>
      </c>
      <c r="D76" s="308" t="s">
        <v>728</v>
      </c>
      <c r="E76" s="19" t="s">
        <v>19</v>
      </c>
      <c r="F76" s="309">
        <v>3.15</v>
      </c>
      <c r="G76" s="40"/>
      <c r="H76" s="46"/>
    </row>
    <row r="77" spans="1:8" s="2" customFormat="1" ht="16.8" customHeight="1">
      <c r="A77" s="40"/>
      <c r="B77" s="46"/>
      <c r="C77" s="308" t="s">
        <v>19</v>
      </c>
      <c r="D77" s="308" t="s">
        <v>729</v>
      </c>
      <c r="E77" s="19" t="s">
        <v>19</v>
      </c>
      <c r="F77" s="309">
        <v>28.567</v>
      </c>
      <c r="G77" s="40"/>
      <c r="H77" s="46"/>
    </row>
    <row r="78" spans="1:8" s="2" customFormat="1" ht="16.8" customHeight="1">
      <c r="A78" s="40"/>
      <c r="B78" s="46"/>
      <c r="C78" s="308" t="s">
        <v>19</v>
      </c>
      <c r="D78" s="308" t="s">
        <v>730</v>
      </c>
      <c r="E78" s="19" t="s">
        <v>19</v>
      </c>
      <c r="F78" s="309">
        <v>3.15</v>
      </c>
      <c r="G78" s="40"/>
      <c r="H78" s="46"/>
    </row>
    <row r="79" spans="1:8" s="2" customFormat="1" ht="16.8" customHeight="1">
      <c r="A79" s="40"/>
      <c r="B79" s="46"/>
      <c r="C79" s="308" t="s">
        <v>19</v>
      </c>
      <c r="D79" s="308" t="s">
        <v>731</v>
      </c>
      <c r="E79" s="19" t="s">
        <v>19</v>
      </c>
      <c r="F79" s="309">
        <v>45.556</v>
      </c>
      <c r="G79" s="40"/>
      <c r="H79" s="46"/>
    </row>
    <row r="80" spans="1:8" s="2" customFormat="1" ht="16.8" customHeight="1">
      <c r="A80" s="40"/>
      <c r="B80" s="46"/>
      <c r="C80" s="308" t="s">
        <v>19</v>
      </c>
      <c r="D80" s="308" t="s">
        <v>732</v>
      </c>
      <c r="E80" s="19" t="s">
        <v>19</v>
      </c>
      <c r="F80" s="309">
        <v>4.2</v>
      </c>
      <c r="G80" s="40"/>
      <c r="H80" s="46"/>
    </row>
    <row r="81" spans="1:8" s="2" customFormat="1" ht="16.8" customHeight="1">
      <c r="A81" s="40"/>
      <c r="B81" s="46"/>
      <c r="C81" s="308" t="s">
        <v>19</v>
      </c>
      <c r="D81" s="308" t="s">
        <v>733</v>
      </c>
      <c r="E81" s="19" t="s">
        <v>19</v>
      </c>
      <c r="F81" s="309">
        <v>4.98</v>
      </c>
      <c r="G81" s="40"/>
      <c r="H81" s="46"/>
    </row>
    <row r="82" spans="1:8" s="2" customFormat="1" ht="16.8" customHeight="1">
      <c r="A82" s="40"/>
      <c r="B82" s="46"/>
      <c r="C82" s="308" t="s">
        <v>19</v>
      </c>
      <c r="D82" s="308" t="s">
        <v>734</v>
      </c>
      <c r="E82" s="19" t="s">
        <v>19</v>
      </c>
      <c r="F82" s="309">
        <v>4.35</v>
      </c>
      <c r="G82" s="40"/>
      <c r="H82" s="46"/>
    </row>
    <row r="83" spans="1:8" s="2" customFormat="1" ht="16.8" customHeight="1">
      <c r="A83" s="40"/>
      <c r="B83" s="46"/>
      <c r="C83" s="308" t="s">
        <v>19</v>
      </c>
      <c r="D83" s="308" t="s">
        <v>735</v>
      </c>
      <c r="E83" s="19" t="s">
        <v>19</v>
      </c>
      <c r="F83" s="309">
        <v>5.7</v>
      </c>
      <c r="G83" s="40"/>
      <c r="H83" s="46"/>
    </row>
    <row r="84" spans="1:8" s="2" customFormat="1" ht="16.8" customHeight="1">
      <c r="A84" s="40"/>
      <c r="B84" s="46"/>
      <c r="C84" s="308" t="s">
        <v>19</v>
      </c>
      <c r="D84" s="308" t="s">
        <v>736</v>
      </c>
      <c r="E84" s="19" t="s">
        <v>19</v>
      </c>
      <c r="F84" s="309">
        <v>1.8</v>
      </c>
      <c r="G84" s="40"/>
      <c r="H84" s="46"/>
    </row>
    <row r="85" spans="1:8" s="2" customFormat="1" ht="16.8" customHeight="1">
      <c r="A85" s="40"/>
      <c r="B85" s="46"/>
      <c r="C85" s="308" t="s">
        <v>19</v>
      </c>
      <c r="D85" s="308" t="s">
        <v>737</v>
      </c>
      <c r="E85" s="19" t="s">
        <v>19</v>
      </c>
      <c r="F85" s="309">
        <v>9.36</v>
      </c>
      <c r="G85" s="40"/>
      <c r="H85" s="46"/>
    </row>
    <row r="86" spans="1:8" s="2" customFormat="1" ht="16.8" customHeight="1">
      <c r="A86" s="40"/>
      <c r="B86" s="46"/>
      <c r="C86" s="308" t="s">
        <v>19</v>
      </c>
      <c r="D86" s="308" t="s">
        <v>738</v>
      </c>
      <c r="E86" s="19" t="s">
        <v>19</v>
      </c>
      <c r="F86" s="309">
        <v>7.952</v>
      </c>
      <c r="G86" s="40"/>
      <c r="H86" s="46"/>
    </row>
    <row r="87" spans="1:8" s="2" customFormat="1" ht="16.8" customHeight="1">
      <c r="A87" s="40"/>
      <c r="B87" s="46"/>
      <c r="C87" s="308" t="s">
        <v>19</v>
      </c>
      <c r="D87" s="308" t="s">
        <v>739</v>
      </c>
      <c r="E87" s="19" t="s">
        <v>19</v>
      </c>
      <c r="F87" s="309">
        <v>14.581</v>
      </c>
      <c r="G87" s="40"/>
      <c r="H87" s="46"/>
    </row>
    <row r="88" spans="1:8" s="2" customFormat="1" ht="16.8" customHeight="1">
      <c r="A88" s="40"/>
      <c r="B88" s="46"/>
      <c r="C88" s="308" t="s">
        <v>19</v>
      </c>
      <c r="D88" s="308" t="s">
        <v>740</v>
      </c>
      <c r="E88" s="19" t="s">
        <v>19</v>
      </c>
      <c r="F88" s="309">
        <v>9.569</v>
      </c>
      <c r="G88" s="40"/>
      <c r="H88" s="46"/>
    </row>
    <row r="89" spans="1:8" s="2" customFormat="1" ht="16.8" customHeight="1">
      <c r="A89" s="40"/>
      <c r="B89" s="46"/>
      <c r="C89" s="308" t="s">
        <v>19</v>
      </c>
      <c r="D89" s="308" t="s">
        <v>741</v>
      </c>
      <c r="E89" s="19" t="s">
        <v>19</v>
      </c>
      <c r="F89" s="309">
        <v>9.688</v>
      </c>
      <c r="G89" s="40"/>
      <c r="H89" s="46"/>
    </row>
    <row r="90" spans="1:8" s="2" customFormat="1" ht="16.8" customHeight="1">
      <c r="A90" s="40"/>
      <c r="B90" s="46"/>
      <c r="C90" s="308" t="s">
        <v>19</v>
      </c>
      <c r="D90" s="308" t="s">
        <v>742</v>
      </c>
      <c r="E90" s="19" t="s">
        <v>19</v>
      </c>
      <c r="F90" s="309">
        <v>47.388</v>
      </c>
      <c r="G90" s="40"/>
      <c r="H90" s="46"/>
    </row>
    <row r="91" spans="1:8" s="2" customFormat="1" ht="16.8" customHeight="1">
      <c r="A91" s="40"/>
      <c r="B91" s="46"/>
      <c r="C91" s="308" t="s">
        <v>19</v>
      </c>
      <c r="D91" s="308" t="s">
        <v>743</v>
      </c>
      <c r="E91" s="19" t="s">
        <v>19</v>
      </c>
      <c r="F91" s="309">
        <v>39.909</v>
      </c>
      <c r="G91" s="40"/>
      <c r="H91" s="46"/>
    </row>
    <row r="92" spans="1:8" s="2" customFormat="1" ht="16.8" customHeight="1">
      <c r="A92" s="40"/>
      <c r="B92" s="46"/>
      <c r="C92" s="308" t="s">
        <v>522</v>
      </c>
      <c r="D92" s="308" t="s">
        <v>153</v>
      </c>
      <c r="E92" s="19" t="s">
        <v>19</v>
      </c>
      <c r="F92" s="309">
        <v>244.64</v>
      </c>
      <c r="G92" s="40"/>
      <c r="H92" s="46"/>
    </row>
    <row r="93" spans="1:8" s="2" customFormat="1" ht="16.8" customHeight="1">
      <c r="A93" s="40"/>
      <c r="B93" s="46"/>
      <c r="C93" s="310" t="s">
        <v>2087</v>
      </c>
      <c r="D93" s="40"/>
      <c r="E93" s="40"/>
      <c r="F93" s="40"/>
      <c r="G93" s="40"/>
      <c r="H93" s="46"/>
    </row>
    <row r="94" spans="1:8" s="2" customFormat="1" ht="12">
      <c r="A94" s="40"/>
      <c r="B94" s="46"/>
      <c r="C94" s="308" t="s">
        <v>1204</v>
      </c>
      <c r="D94" s="308" t="s">
        <v>2094</v>
      </c>
      <c r="E94" s="19" t="s">
        <v>145</v>
      </c>
      <c r="F94" s="309">
        <v>453.702</v>
      </c>
      <c r="G94" s="40"/>
      <c r="H94" s="46"/>
    </row>
    <row r="95" spans="1:8" s="2" customFormat="1" ht="16.8" customHeight="1">
      <c r="A95" s="40"/>
      <c r="B95" s="46"/>
      <c r="C95" s="308" t="s">
        <v>1200</v>
      </c>
      <c r="D95" s="308" t="s">
        <v>2095</v>
      </c>
      <c r="E95" s="19" t="s">
        <v>145</v>
      </c>
      <c r="F95" s="309">
        <v>453.702</v>
      </c>
      <c r="G95" s="40"/>
      <c r="H95" s="46"/>
    </row>
    <row r="96" spans="1:8" s="2" customFormat="1" ht="16.8" customHeight="1">
      <c r="A96" s="40"/>
      <c r="B96" s="46"/>
      <c r="C96" s="308" t="s">
        <v>1208</v>
      </c>
      <c r="D96" s="308" t="s">
        <v>1209</v>
      </c>
      <c r="E96" s="19" t="s">
        <v>145</v>
      </c>
      <c r="F96" s="309">
        <v>626.108</v>
      </c>
      <c r="G96" s="40"/>
      <c r="H96" s="46"/>
    </row>
    <row r="97" spans="1:8" s="2" customFormat="1" ht="16.8" customHeight="1">
      <c r="A97" s="40"/>
      <c r="B97" s="46"/>
      <c r="C97" s="304" t="s">
        <v>525</v>
      </c>
      <c r="D97" s="305" t="s">
        <v>526</v>
      </c>
      <c r="E97" s="306" t="s">
        <v>19</v>
      </c>
      <c r="F97" s="307">
        <v>1413.863</v>
      </c>
      <c r="G97" s="40"/>
      <c r="H97" s="46"/>
    </row>
    <row r="98" spans="1:8" s="2" customFormat="1" ht="16.8" customHeight="1">
      <c r="A98" s="40"/>
      <c r="B98" s="46"/>
      <c r="C98" s="308" t="s">
        <v>19</v>
      </c>
      <c r="D98" s="308" t="s">
        <v>632</v>
      </c>
      <c r="E98" s="19" t="s">
        <v>19</v>
      </c>
      <c r="F98" s="309">
        <v>0</v>
      </c>
      <c r="G98" s="40"/>
      <c r="H98" s="46"/>
    </row>
    <row r="99" spans="1:8" s="2" customFormat="1" ht="16.8" customHeight="1">
      <c r="A99" s="40"/>
      <c r="B99" s="46"/>
      <c r="C99" s="308" t="s">
        <v>19</v>
      </c>
      <c r="D99" s="308" t="s">
        <v>633</v>
      </c>
      <c r="E99" s="19" t="s">
        <v>19</v>
      </c>
      <c r="F99" s="309">
        <v>38.454</v>
      </c>
      <c r="G99" s="40"/>
      <c r="H99" s="46"/>
    </row>
    <row r="100" spans="1:8" s="2" customFormat="1" ht="16.8" customHeight="1">
      <c r="A100" s="40"/>
      <c r="B100" s="46"/>
      <c r="C100" s="308" t="s">
        <v>19</v>
      </c>
      <c r="D100" s="308" t="s">
        <v>634</v>
      </c>
      <c r="E100" s="19" t="s">
        <v>19</v>
      </c>
      <c r="F100" s="309">
        <v>39.936</v>
      </c>
      <c r="G100" s="40"/>
      <c r="H100" s="46"/>
    </row>
    <row r="101" spans="1:8" s="2" customFormat="1" ht="16.8" customHeight="1">
      <c r="A101" s="40"/>
      <c r="B101" s="46"/>
      <c r="C101" s="308" t="s">
        <v>19</v>
      </c>
      <c r="D101" s="308" t="s">
        <v>635</v>
      </c>
      <c r="E101" s="19" t="s">
        <v>19</v>
      </c>
      <c r="F101" s="309">
        <v>122.48</v>
      </c>
      <c r="G101" s="40"/>
      <c r="H101" s="46"/>
    </row>
    <row r="102" spans="1:8" s="2" customFormat="1" ht="16.8" customHeight="1">
      <c r="A102" s="40"/>
      <c r="B102" s="46"/>
      <c r="C102" s="308" t="s">
        <v>19</v>
      </c>
      <c r="D102" s="308" t="s">
        <v>636</v>
      </c>
      <c r="E102" s="19" t="s">
        <v>19</v>
      </c>
      <c r="F102" s="309">
        <v>69.858</v>
      </c>
      <c r="G102" s="40"/>
      <c r="H102" s="46"/>
    </row>
    <row r="103" spans="1:8" s="2" customFormat="1" ht="16.8" customHeight="1">
      <c r="A103" s="40"/>
      <c r="B103" s="46"/>
      <c r="C103" s="308" t="s">
        <v>19</v>
      </c>
      <c r="D103" s="308" t="s">
        <v>637</v>
      </c>
      <c r="E103" s="19" t="s">
        <v>19</v>
      </c>
      <c r="F103" s="309">
        <v>63.168</v>
      </c>
      <c r="G103" s="40"/>
      <c r="H103" s="46"/>
    </row>
    <row r="104" spans="1:8" s="2" customFormat="1" ht="16.8" customHeight="1">
      <c r="A104" s="40"/>
      <c r="B104" s="46"/>
      <c r="C104" s="308" t="s">
        <v>19</v>
      </c>
      <c r="D104" s="308" t="s">
        <v>638</v>
      </c>
      <c r="E104" s="19" t="s">
        <v>19</v>
      </c>
      <c r="F104" s="309">
        <v>47.204</v>
      </c>
      <c r="G104" s="40"/>
      <c r="H104" s="46"/>
    </row>
    <row r="105" spans="1:8" s="2" customFormat="1" ht="16.8" customHeight="1">
      <c r="A105" s="40"/>
      <c r="B105" s="46"/>
      <c r="C105" s="308" t="s">
        <v>19</v>
      </c>
      <c r="D105" s="308" t="s">
        <v>639</v>
      </c>
      <c r="E105" s="19" t="s">
        <v>19</v>
      </c>
      <c r="F105" s="309">
        <v>65.97</v>
      </c>
      <c r="G105" s="40"/>
      <c r="H105" s="46"/>
    </row>
    <row r="106" spans="1:8" s="2" customFormat="1" ht="16.8" customHeight="1">
      <c r="A106" s="40"/>
      <c r="B106" s="46"/>
      <c r="C106" s="308" t="s">
        <v>19</v>
      </c>
      <c r="D106" s="308" t="s">
        <v>640</v>
      </c>
      <c r="E106" s="19" t="s">
        <v>19</v>
      </c>
      <c r="F106" s="309">
        <v>16.074</v>
      </c>
      <c r="G106" s="40"/>
      <c r="H106" s="46"/>
    </row>
    <row r="107" spans="1:8" s="2" customFormat="1" ht="16.8" customHeight="1">
      <c r="A107" s="40"/>
      <c r="B107" s="46"/>
      <c r="C107" s="308" t="s">
        <v>19</v>
      </c>
      <c r="D107" s="308" t="s">
        <v>641</v>
      </c>
      <c r="E107" s="19" t="s">
        <v>19</v>
      </c>
      <c r="F107" s="309">
        <v>43.667</v>
      </c>
      <c r="G107" s="40"/>
      <c r="H107" s="46"/>
    </row>
    <row r="108" spans="1:8" s="2" customFormat="1" ht="16.8" customHeight="1">
      <c r="A108" s="40"/>
      <c r="B108" s="46"/>
      <c r="C108" s="308" t="s">
        <v>19</v>
      </c>
      <c r="D108" s="308" t="s">
        <v>642</v>
      </c>
      <c r="E108" s="19" t="s">
        <v>19</v>
      </c>
      <c r="F108" s="309">
        <v>67.867</v>
      </c>
      <c r="G108" s="40"/>
      <c r="H108" s="46"/>
    </row>
    <row r="109" spans="1:8" s="2" customFormat="1" ht="16.8" customHeight="1">
      <c r="A109" s="40"/>
      <c r="B109" s="46"/>
      <c r="C109" s="308" t="s">
        <v>19</v>
      </c>
      <c r="D109" s="308" t="s">
        <v>643</v>
      </c>
      <c r="E109" s="19" t="s">
        <v>19</v>
      </c>
      <c r="F109" s="309">
        <v>49.988</v>
      </c>
      <c r="G109" s="40"/>
      <c r="H109" s="46"/>
    </row>
    <row r="110" spans="1:8" s="2" customFormat="1" ht="16.8" customHeight="1">
      <c r="A110" s="40"/>
      <c r="B110" s="46"/>
      <c r="C110" s="308" t="s">
        <v>19</v>
      </c>
      <c r="D110" s="308" t="s">
        <v>644</v>
      </c>
      <c r="E110" s="19" t="s">
        <v>19</v>
      </c>
      <c r="F110" s="309">
        <v>90.011</v>
      </c>
      <c r="G110" s="40"/>
      <c r="H110" s="46"/>
    </row>
    <row r="111" spans="1:8" s="2" customFormat="1" ht="16.8" customHeight="1">
      <c r="A111" s="40"/>
      <c r="B111" s="46"/>
      <c r="C111" s="308" t="s">
        <v>19</v>
      </c>
      <c r="D111" s="308" t="s">
        <v>645</v>
      </c>
      <c r="E111" s="19" t="s">
        <v>19</v>
      </c>
      <c r="F111" s="309">
        <v>11.305</v>
      </c>
      <c r="G111" s="40"/>
      <c r="H111" s="46"/>
    </row>
    <row r="112" spans="1:8" s="2" customFormat="1" ht="16.8" customHeight="1">
      <c r="A112" s="40"/>
      <c r="B112" s="46"/>
      <c r="C112" s="308" t="s">
        <v>19</v>
      </c>
      <c r="D112" s="308" t="s">
        <v>646</v>
      </c>
      <c r="E112" s="19" t="s">
        <v>19</v>
      </c>
      <c r="F112" s="309">
        <v>9.006</v>
      </c>
      <c r="G112" s="40"/>
      <c r="H112" s="46"/>
    </row>
    <row r="113" spans="1:8" s="2" customFormat="1" ht="16.8" customHeight="1">
      <c r="A113" s="40"/>
      <c r="B113" s="46"/>
      <c r="C113" s="308" t="s">
        <v>19</v>
      </c>
      <c r="D113" s="308" t="s">
        <v>647</v>
      </c>
      <c r="E113" s="19" t="s">
        <v>19</v>
      </c>
      <c r="F113" s="309">
        <v>40.864</v>
      </c>
      <c r="G113" s="40"/>
      <c r="H113" s="46"/>
    </row>
    <row r="114" spans="1:8" s="2" customFormat="1" ht="16.8" customHeight="1">
      <c r="A114" s="40"/>
      <c r="B114" s="46"/>
      <c r="C114" s="308" t="s">
        <v>19</v>
      </c>
      <c r="D114" s="308" t="s">
        <v>648</v>
      </c>
      <c r="E114" s="19" t="s">
        <v>19</v>
      </c>
      <c r="F114" s="309">
        <v>37.664</v>
      </c>
      <c r="G114" s="40"/>
      <c r="H114" s="46"/>
    </row>
    <row r="115" spans="1:8" s="2" customFormat="1" ht="16.8" customHeight="1">
      <c r="A115" s="40"/>
      <c r="B115" s="46"/>
      <c r="C115" s="308" t="s">
        <v>19</v>
      </c>
      <c r="D115" s="308" t="s">
        <v>649</v>
      </c>
      <c r="E115" s="19" t="s">
        <v>19</v>
      </c>
      <c r="F115" s="309">
        <v>70.673</v>
      </c>
      <c r="G115" s="40"/>
      <c r="H115" s="46"/>
    </row>
    <row r="116" spans="1:8" s="2" customFormat="1" ht="16.8" customHeight="1">
      <c r="A116" s="40"/>
      <c r="B116" s="46"/>
      <c r="C116" s="308" t="s">
        <v>19</v>
      </c>
      <c r="D116" s="308" t="s">
        <v>650</v>
      </c>
      <c r="E116" s="19" t="s">
        <v>19</v>
      </c>
      <c r="F116" s="309">
        <v>49.064</v>
      </c>
      <c r="G116" s="40"/>
      <c r="H116" s="46"/>
    </row>
    <row r="117" spans="1:8" s="2" customFormat="1" ht="16.8" customHeight="1">
      <c r="A117" s="40"/>
      <c r="B117" s="46"/>
      <c r="C117" s="308" t="s">
        <v>19</v>
      </c>
      <c r="D117" s="308" t="s">
        <v>651</v>
      </c>
      <c r="E117" s="19" t="s">
        <v>19</v>
      </c>
      <c r="F117" s="309">
        <v>71.467</v>
      </c>
      <c r="G117" s="40"/>
      <c r="H117" s="46"/>
    </row>
    <row r="118" spans="1:8" s="2" customFormat="1" ht="16.8" customHeight="1">
      <c r="A118" s="40"/>
      <c r="B118" s="46"/>
      <c r="C118" s="308" t="s">
        <v>19</v>
      </c>
      <c r="D118" s="308" t="s">
        <v>652</v>
      </c>
      <c r="E118" s="19" t="s">
        <v>19</v>
      </c>
      <c r="F118" s="309">
        <v>38.187</v>
      </c>
      <c r="G118" s="40"/>
      <c r="H118" s="46"/>
    </row>
    <row r="119" spans="1:8" s="2" customFormat="1" ht="16.8" customHeight="1">
      <c r="A119" s="40"/>
      <c r="B119" s="46"/>
      <c r="C119" s="308" t="s">
        <v>19</v>
      </c>
      <c r="D119" s="308" t="s">
        <v>653</v>
      </c>
      <c r="E119" s="19" t="s">
        <v>19</v>
      </c>
      <c r="F119" s="309">
        <v>65.317</v>
      </c>
      <c r="G119" s="40"/>
      <c r="H119" s="46"/>
    </row>
    <row r="120" spans="1:8" s="2" customFormat="1" ht="16.8" customHeight="1">
      <c r="A120" s="40"/>
      <c r="B120" s="46"/>
      <c r="C120" s="308" t="s">
        <v>19</v>
      </c>
      <c r="D120" s="308" t="s">
        <v>654</v>
      </c>
      <c r="E120" s="19" t="s">
        <v>19</v>
      </c>
      <c r="F120" s="309">
        <v>18.304</v>
      </c>
      <c r="G120" s="40"/>
      <c r="H120" s="46"/>
    </row>
    <row r="121" spans="1:8" s="2" customFormat="1" ht="16.8" customHeight="1">
      <c r="A121" s="40"/>
      <c r="B121" s="46"/>
      <c r="C121" s="308" t="s">
        <v>19</v>
      </c>
      <c r="D121" s="308" t="s">
        <v>655</v>
      </c>
      <c r="E121" s="19" t="s">
        <v>19</v>
      </c>
      <c r="F121" s="309">
        <v>19.008</v>
      </c>
      <c r="G121" s="40"/>
      <c r="H121" s="46"/>
    </row>
    <row r="122" spans="1:8" s="2" customFormat="1" ht="16.8" customHeight="1">
      <c r="A122" s="40"/>
      <c r="B122" s="46"/>
      <c r="C122" s="308" t="s">
        <v>19</v>
      </c>
      <c r="D122" s="308" t="s">
        <v>656</v>
      </c>
      <c r="E122" s="19" t="s">
        <v>19</v>
      </c>
      <c r="F122" s="309">
        <v>34.344</v>
      </c>
      <c r="G122" s="40"/>
      <c r="H122" s="46"/>
    </row>
    <row r="123" spans="1:8" s="2" customFormat="1" ht="16.8" customHeight="1">
      <c r="A123" s="40"/>
      <c r="B123" s="46"/>
      <c r="C123" s="308" t="s">
        <v>19</v>
      </c>
      <c r="D123" s="308" t="s">
        <v>657</v>
      </c>
      <c r="E123" s="19" t="s">
        <v>19</v>
      </c>
      <c r="F123" s="309">
        <v>15.029</v>
      </c>
      <c r="G123" s="40"/>
      <c r="H123" s="46"/>
    </row>
    <row r="124" spans="1:8" s="2" customFormat="1" ht="16.8" customHeight="1">
      <c r="A124" s="40"/>
      <c r="B124" s="46"/>
      <c r="C124" s="308" t="s">
        <v>19</v>
      </c>
      <c r="D124" s="308" t="s">
        <v>658</v>
      </c>
      <c r="E124" s="19" t="s">
        <v>19</v>
      </c>
      <c r="F124" s="309">
        <v>15.029</v>
      </c>
      <c r="G124" s="40"/>
      <c r="H124" s="46"/>
    </row>
    <row r="125" spans="1:8" s="2" customFormat="1" ht="16.8" customHeight="1">
      <c r="A125" s="40"/>
      <c r="B125" s="46"/>
      <c r="C125" s="308" t="s">
        <v>19</v>
      </c>
      <c r="D125" s="308" t="s">
        <v>659</v>
      </c>
      <c r="E125" s="19" t="s">
        <v>19</v>
      </c>
      <c r="F125" s="309">
        <v>16.701</v>
      </c>
      <c r="G125" s="40"/>
      <c r="H125" s="46"/>
    </row>
    <row r="126" spans="1:8" s="2" customFormat="1" ht="16.8" customHeight="1">
      <c r="A126" s="40"/>
      <c r="B126" s="46"/>
      <c r="C126" s="308" t="s">
        <v>19</v>
      </c>
      <c r="D126" s="308" t="s">
        <v>660</v>
      </c>
      <c r="E126" s="19" t="s">
        <v>19</v>
      </c>
      <c r="F126" s="309">
        <v>29.714</v>
      </c>
      <c r="G126" s="40"/>
      <c r="H126" s="46"/>
    </row>
    <row r="127" spans="1:8" s="2" customFormat="1" ht="16.8" customHeight="1">
      <c r="A127" s="40"/>
      <c r="B127" s="46"/>
      <c r="C127" s="308" t="s">
        <v>19</v>
      </c>
      <c r="D127" s="308" t="s">
        <v>661</v>
      </c>
      <c r="E127" s="19" t="s">
        <v>19</v>
      </c>
      <c r="F127" s="309">
        <v>62.827</v>
      </c>
      <c r="G127" s="40"/>
      <c r="H127" s="46"/>
    </row>
    <row r="128" spans="1:8" s="2" customFormat="1" ht="16.8" customHeight="1">
      <c r="A128" s="40"/>
      <c r="B128" s="46"/>
      <c r="C128" s="308" t="s">
        <v>19</v>
      </c>
      <c r="D128" s="308" t="s">
        <v>662</v>
      </c>
      <c r="E128" s="19" t="s">
        <v>19</v>
      </c>
      <c r="F128" s="309">
        <v>13.3</v>
      </c>
      <c r="G128" s="40"/>
      <c r="H128" s="46"/>
    </row>
    <row r="129" spans="1:8" s="2" customFormat="1" ht="16.8" customHeight="1">
      <c r="A129" s="40"/>
      <c r="B129" s="46"/>
      <c r="C129" s="308" t="s">
        <v>19</v>
      </c>
      <c r="D129" s="308" t="s">
        <v>663</v>
      </c>
      <c r="E129" s="19" t="s">
        <v>19</v>
      </c>
      <c r="F129" s="309">
        <v>18.449</v>
      </c>
      <c r="G129" s="40"/>
      <c r="H129" s="46"/>
    </row>
    <row r="130" spans="1:8" s="2" customFormat="1" ht="16.8" customHeight="1">
      <c r="A130" s="40"/>
      <c r="B130" s="46"/>
      <c r="C130" s="308" t="s">
        <v>19</v>
      </c>
      <c r="D130" s="308" t="s">
        <v>664</v>
      </c>
      <c r="E130" s="19" t="s">
        <v>19</v>
      </c>
      <c r="F130" s="309">
        <v>62.934</v>
      </c>
      <c r="G130" s="40"/>
      <c r="H130" s="46"/>
    </row>
    <row r="131" spans="1:8" s="2" customFormat="1" ht="16.8" customHeight="1">
      <c r="A131" s="40"/>
      <c r="B131" s="46"/>
      <c r="C131" s="308" t="s">
        <v>525</v>
      </c>
      <c r="D131" s="308" t="s">
        <v>153</v>
      </c>
      <c r="E131" s="19" t="s">
        <v>19</v>
      </c>
      <c r="F131" s="309">
        <v>1413.863</v>
      </c>
      <c r="G131" s="40"/>
      <c r="H131" s="46"/>
    </row>
    <row r="132" spans="1:8" s="2" customFormat="1" ht="16.8" customHeight="1">
      <c r="A132" s="40"/>
      <c r="B132" s="46"/>
      <c r="C132" s="310" t="s">
        <v>2087</v>
      </c>
      <c r="D132" s="40"/>
      <c r="E132" s="40"/>
      <c r="F132" s="40"/>
      <c r="G132" s="40"/>
      <c r="H132" s="46"/>
    </row>
    <row r="133" spans="1:8" s="2" customFormat="1" ht="16.8" customHeight="1">
      <c r="A133" s="40"/>
      <c r="B133" s="46"/>
      <c r="C133" s="308" t="s">
        <v>629</v>
      </c>
      <c r="D133" s="308" t="s">
        <v>2096</v>
      </c>
      <c r="E133" s="19" t="s">
        <v>145</v>
      </c>
      <c r="F133" s="309">
        <v>2626.952</v>
      </c>
      <c r="G133" s="40"/>
      <c r="H133" s="46"/>
    </row>
    <row r="134" spans="1:8" s="2" customFormat="1" ht="16.8" customHeight="1">
      <c r="A134" s="40"/>
      <c r="B134" s="46"/>
      <c r="C134" s="308" t="s">
        <v>611</v>
      </c>
      <c r="D134" s="308" t="s">
        <v>2097</v>
      </c>
      <c r="E134" s="19" t="s">
        <v>145</v>
      </c>
      <c r="F134" s="309">
        <v>2626.952</v>
      </c>
      <c r="G134" s="40"/>
      <c r="H134" s="46"/>
    </row>
    <row r="135" spans="1:8" s="2" customFormat="1" ht="16.8" customHeight="1">
      <c r="A135" s="40"/>
      <c r="B135" s="46"/>
      <c r="C135" s="308" t="s">
        <v>626</v>
      </c>
      <c r="D135" s="308" t="s">
        <v>2098</v>
      </c>
      <c r="E135" s="19" t="s">
        <v>145</v>
      </c>
      <c r="F135" s="309">
        <v>2626.952</v>
      </c>
      <c r="G135" s="40"/>
      <c r="H135" s="46"/>
    </row>
    <row r="136" spans="1:8" s="2" customFormat="1" ht="16.8" customHeight="1">
      <c r="A136" s="40"/>
      <c r="B136" s="46"/>
      <c r="C136" s="308" t="s">
        <v>1240</v>
      </c>
      <c r="D136" s="308" t="s">
        <v>2099</v>
      </c>
      <c r="E136" s="19" t="s">
        <v>145</v>
      </c>
      <c r="F136" s="309">
        <v>1413.863</v>
      </c>
      <c r="G136" s="40"/>
      <c r="H136" s="46"/>
    </row>
    <row r="137" spans="1:8" s="2" customFormat="1" ht="12">
      <c r="A137" s="40"/>
      <c r="B137" s="46"/>
      <c r="C137" s="308" t="s">
        <v>1248</v>
      </c>
      <c r="D137" s="308" t="s">
        <v>2100</v>
      </c>
      <c r="E137" s="19" t="s">
        <v>145</v>
      </c>
      <c r="F137" s="309">
        <v>1413.863</v>
      </c>
      <c r="G137" s="40"/>
      <c r="H137" s="46"/>
    </row>
    <row r="138" spans="1:8" s="2" customFormat="1" ht="12">
      <c r="A138" s="40"/>
      <c r="B138" s="46"/>
      <c r="C138" s="308" t="s">
        <v>1252</v>
      </c>
      <c r="D138" s="308" t="s">
        <v>2101</v>
      </c>
      <c r="E138" s="19" t="s">
        <v>145</v>
      </c>
      <c r="F138" s="309">
        <v>2626.952</v>
      </c>
      <c r="G138" s="40"/>
      <c r="H138" s="46"/>
    </row>
    <row r="139" spans="1:8" s="2" customFormat="1" ht="16.8" customHeight="1">
      <c r="A139" s="40"/>
      <c r="B139" s="46"/>
      <c r="C139" s="304" t="s">
        <v>528</v>
      </c>
      <c r="D139" s="305" t="s">
        <v>529</v>
      </c>
      <c r="E139" s="306" t="s">
        <v>19</v>
      </c>
      <c r="F139" s="307">
        <v>1213.089</v>
      </c>
      <c r="G139" s="40"/>
      <c r="H139" s="46"/>
    </row>
    <row r="140" spans="1:8" s="2" customFormat="1" ht="16.8" customHeight="1">
      <c r="A140" s="40"/>
      <c r="B140" s="46"/>
      <c r="C140" s="308" t="s">
        <v>19</v>
      </c>
      <c r="D140" s="308" t="s">
        <v>665</v>
      </c>
      <c r="E140" s="19" t="s">
        <v>19</v>
      </c>
      <c r="F140" s="309">
        <v>0</v>
      </c>
      <c r="G140" s="40"/>
      <c r="H140" s="46"/>
    </row>
    <row r="141" spans="1:8" s="2" customFormat="1" ht="16.8" customHeight="1">
      <c r="A141" s="40"/>
      <c r="B141" s="46"/>
      <c r="C141" s="308" t="s">
        <v>19</v>
      </c>
      <c r="D141" s="308" t="s">
        <v>666</v>
      </c>
      <c r="E141" s="19" t="s">
        <v>19</v>
      </c>
      <c r="F141" s="309">
        <v>79.933</v>
      </c>
      <c r="G141" s="40"/>
      <c r="H141" s="46"/>
    </row>
    <row r="142" spans="1:8" s="2" customFormat="1" ht="16.8" customHeight="1">
      <c r="A142" s="40"/>
      <c r="B142" s="46"/>
      <c r="C142" s="308" t="s">
        <v>19</v>
      </c>
      <c r="D142" s="308" t="s">
        <v>667</v>
      </c>
      <c r="E142" s="19" t="s">
        <v>19</v>
      </c>
      <c r="F142" s="309">
        <v>95.893</v>
      </c>
      <c r="G142" s="40"/>
      <c r="H142" s="46"/>
    </row>
    <row r="143" spans="1:8" s="2" customFormat="1" ht="16.8" customHeight="1">
      <c r="A143" s="40"/>
      <c r="B143" s="46"/>
      <c r="C143" s="308" t="s">
        <v>19</v>
      </c>
      <c r="D143" s="308" t="s">
        <v>668</v>
      </c>
      <c r="E143" s="19" t="s">
        <v>19</v>
      </c>
      <c r="F143" s="309">
        <v>28.305</v>
      </c>
      <c r="G143" s="40"/>
      <c r="H143" s="46"/>
    </row>
    <row r="144" spans="1:8" s="2" customFormat="1" ht="16.8" customHeight="1">
      <c r="A144" s="40"/>
      <c r="B144" s="46"/>
      <c r="C144" s="308" t="s">
        <v>19</v>
      </c>
      <c r="D144" s="308" t="s">
        <v>669</v>
      </c>
      <c r="E144" s="19" t="s">
        <v>19</v>
      </c>
      <c r="F144" s="309">
        <v>26.696</v>
      </c>
      <c r="G144" s="40"/>
      <c r="H144" s="46"/>
    </row>
    <row r="145" spans="1:8" s="2" customFormat="1" ht="16.8" customHeight="1">
      <c r="A145" s="40"/>
      <c r="B145" s="46"/>
      <c r="C145" s="308" t="s">
        <v>19</v>
      </c>
      <c r="D145" s="308" t="s">
        <v>670</v>
      </c>
      <c r="E145" s="19" t="s">
        <v>19</v>
      </c>
      <c r="F145" s="309">
        <v>76.472</v>
      </c>
      <c r="G145" s="40"/>
      <c r="H145" s="46"/>
    </row>
    <row r="146" spans="1:8" s="2" customFormat="1" ht="16.8" customHeight="1">
      <c r="A146" s="40"/>
      <c r="B146" s="46"/>
      <c r="C146" s="308" t="s">
        <v>19</v>
      </c>
      <c r="D146" s="308" t="s">
        <v>671</v>
      </c>
      <c r="E146" s="19" t="s">
        <v>19</v>
      </c>
      <c r="F146" s="309">
        <v>53.837</v>
      </c>
      <c r="G146" s="40"/>
      <c r="H146" s="46"/>
    </row>
    <row r="147" spans="1:8" s="2" customFormat="1" ht="16.8" customHeight="1">
      <c r="A147" s="40"/>
      <c r="B147" s="46"/>
      <c r="C147" s="308" t="s">
        <v>19</v>
      </c>
      <c r="D147" s="308" t="s">
        <v>672</v>
      </c>
      <c r="E147" s="19" t="s">
        <v>19</v>
      </c>
      <c r="F147" s="309">
        <v>43.923</v>
      </c>
      <c r="G147" s="40"/>
      <c r="H147" s="46"/>
    </row>
    <row r="148" spans="1:8" s="2" customFormat="1" ht="16.8" customHeight="1">
      <c r="A148" s="40"/>
      <c r="B148" s="46"/>
      <c r="C148" s="308" t="s">
        <v>19</v>
      </c>
      <c r="D148" s="308" t="s">
        <v>673</v>
      </c>
      <c r="E148" s="19" t="s">
        <v>19</v>
      </c>
      <c r="F148" s="309">
        <v>64.464</v>
      </c>
      <c r="G148" s="40"/>
      <c r="H148" s="46"/>
    </row>
    <row r="149" spans="1:8" s="2" customFormat="1" ht="16.8" customHeight="1">
      <c r="A149" s="40"/>
      <c r="B149" s="46"/>
      <c r="C149" s="308" t="s">
        <v>19</v>
      </c>
      <c r="D149" s="308" t="s">
        <v>674</v>
      </c>
      <c r="E149" s="19" t="s">
        <v>19</v>
      </c>
      <c r="F149" s="309">
        <v>36.103</v>
      </c>
      <c r="G149" s="40"/>
      <c r="H149" s="46"/>
    </row>
    <row r="150" spans="1:8" s="2" customFormat="1" ht="16.8" customHeight="1">
      <c r="A150" s="40"/>
      <c r="B150" s="46"/>
      <c r="C150" s="308" t="s">
        <v>19</v>
      </c>
      <c r="D150" s="308" t="s">
        <v>675</v>
      </c>
      <c r="E150" s="19" t="s">
        <v>19</v>
      </c>
      <c r="F150" s="309">
        <v>60.714</v>
      </c>
      <c r="G150" s="40"/>
      <c r="H150" s="46"/>
    </row>
    <row r="151" spans="1:8" s="2" customFormat="1" ht="16.8" customHeight="1">
      <c r="A151" s="40"/>
      <c r="B151" s="46"/>
      <c r="C151" s="308" t="s">
        <v>19</v>
      </c>
      <c r="D151" s="308" t="s">
        <v>676</v>
      </c>
      <c r="E151" s="19" t="s">
        <v>19</v>
      </c>
      <c r="F151" s="309">
        <v>18.538</v>
      </c>
      <c r="G151" s="40"/>
      <c r="H151" s="46"/>
    </row>
    <row r="152" spans="1:8" s="2" customFormat="1" ht="16.8" customHeight="1">
      <c r="A152" s="40"/>
      <c r="B152" s="46"/>
      <c r="C152" s="308" t="s">
        <v>19</v>
      </c>
      <c r="D152" s="308" t="s">
        <v>677</v>
      </c>
      <c r="E152" s="19" t="s">
        <v>19</v>
      </c>
      <c r="F152" s="309">
        <v>80.147</v>
      </c>
      <c r="G152" s="40"/>
      <c r="H152" s="46"/>
    </row>
    <row r="153" spans="1:8" s="2" customFormat="1" ht="16.8" customHeight="1">
      <c r="A153" s="40"/>
      <c r="B153" s="46"/>
      <c r="C153" s="308" t="s">
        <v>19</v>
      </c>
      <c r="D153" s="308" t="s">
        <v>678</v>
      </c>
      <c r="E153" s="19" t="s">
        <v>19</v>
      </c>
      <c r="F153" s="309">
        <v>31.616</v>
      </c>
      <c r="G153" s="40"/>
      <c r="H153" s="46"/>
    </row>
    <row r="154" spans="1:8" s="2" customFormat="1" ht="16.8" customHeight="1">
      <c r="A154" s="40"/>
      <c r="B154" s="46"/>
      <c r="C154" s="308" t="s">
        <v>19</v>
      </c>
      <c r="D154" s="308" t="s">
        <v>679</v>
      </c>
      <c r="E154" s="19" t="s">
        <v>19</v>
      </c>
      <c r="F154" s="309">
        <v>50.542</v>
      </c>
      <c r="G154" s="40"/>
      <c r="H154" s="46"/>
    </row>
    <row r="155" spans="1:8" s="2" customFormat="1" ht="16.8" customHeight="1">
      <c r="A155" s="40"/>
      <c r="B155" s="46"/>
      <c r="C155" s="308" t="s">
        <v>19</v>
      </c>
      <c r="D155" s="308" t="s">
        <v>680</v>
      </c>
      <c r="E155" s="19" t="s">
        <v>19</v>
      </c>
      <c r="F155" s="309">
        <v>39.537</v>
      </c>
      <c r="G155" s="40"/>
      <c r="H155" s="46"/>
    </row>
    <row r="156" spans="1:8" s="2" customFormat="1" ht="16.8" customHeight="1">
      <c r="A156" s="40"/>
      <c r="B156" s="46"/>
      <c r="C156" s="308" t="s">
        <v>19</v>
      </c>
      <c r="D156" s="308" t="s">
        <v>681</v>
      </c>
      <c r="E156" s="19" t="s">
        <v>19</v>
      </c>
      <c r="F156" s="309">
        <v>63.278</v>
      </c>
      <c r="G156" s="40"/>
      <c r="H156" s="46"/>
    </row>
    <row r="157" spans="1:8" s="2" customFormat="1" ht="16.8" customHeight="1">
      <c r="A157" s="40"/>
      <c r="B157" s="46"/>
      <c r="C157" s="308" t="s">
        <v>19</v>
      </c>
      <c r="D157" s="308" t="s">
        <v>682</v>
      </c>
      <c r="E157" s="19" t="s">
        <v>19</v>
      </c>
      <c r="F157" s="309">
        <v>38.204</v>
      </c>
      <c r="G157" s="40"/>
      <c r="H157" s="46"/>
    </row>
    <row r="158" spans="1:8" s="2" customFormat="1" ht="16.8" customHeight="1">
      <c r="A158" s="40"/>
      <c r="B158" s="46"/>
      <c r="C158" s="308" t="s">
        <v>19</v>
      </c>
      <c r="D158" s="308" t="s">
        <v>683</v>
      </c>
      <c r="E158" s="19" t="s">
        <v>19</v>
      </c>
      <c r="F158" s="309">
        <v>63.793</v>
      </c>
      <c r="G158" s="40"/>
      <c r="H158" s="46"/>
    </row>
    <row r="159" spans="1:8" s="2" customFormat="1" ht="16.8" customHeight="1">
      <c r="A159" s="40"/>
      <c r="B159" s="46"/>
      <c r="C159" s="308" t="s">
        <v>19</v>
      </c>
      <c r="D159" s="308" t="s">
        <v>684</v>
      </c>
      <c r="E159" s="19" t="s">
        <v>19</v>
      </c>
      <c r="F159" s="309">
        <v>37.66</v>
      </c>
      <c r="G159" s="40"/>
      <c r="H159" s="46"/>
    </row>
    <row r="160" spans="1:8" s="2" customFormat="1" ht="16.8" customHeight="1">
      <c r="A160" s="40"/>
      <c r="B160" s="46"/>
      <c r="C160" s="308" t="s">
        <v>19</v>
      </c>
      <c r="D160" s="308" t="s">
        <v>685</v>
      </c>
      <c r="E160" s="19" t="s">
        <v>19</v>
      </c>
      <c r="F160" s="309">
        <v>57.226</v>
      </c>
      <c r="G160" s="40"/>
      <c r="H160" s="46"/>
    </row>
    <row r="161" spans="1:8" s="2" customFormat="1" ht="16.8" customHeight="1">
      <c r="A161" s="40"/>
      <c r="B161" s="46"/>
      <c r="C161" s="308" t="s">
        <v>19</v>
      </c>
      <c r="D161" s="308" t="s">
        <v>686</v>
      </c>
      <c r="E161" s="19" t="s">
        <v>19</v>
      </c>
      <c r="F161" s="309">
        <v>39.292</v>
      </c>
      <c r="G161" s="40"/>
      <c r="H161" s="46"/>
    </row>
    <row r="162" spans="1:8" s="2" customFormat="1" ht="16.8" customHeight="1">
      <c r="A162" s="40"/>
      <c r="B162" s="46"/>
      <c r="C162" s="308" t="s">
        <v>19</v>
      </c>
      <c r="D162" s="308" t="s">
        <v>687</v>
      </c>
      <c r="E162" s="19" t="s">
        <v>19</v>
      </c>
      <c r="F162" s="309">
        <v>33.784</v>
      </c>
      <c r="G162" s="40"/>
      <c r="H162" s="46"/>
    </row>
    <row r="163" spans="1:8" s="2" customFormat="1" ht="16.8" customHeight="1">
      <c r="A163" s="40"/>
      <c r="B163" s="46"/>
      <c r="C163" s="308" t="s">
        <v>19</v>
      </c>
      <c r="D163" s="308" t="s">
        <v>688</v>
      </c>
      <c r="E163" s="19" t="s">
        <v>19</v>
      </c>
      <c r="F163" s="309">
        <v>6.526</v>
      </c>
      <c r="G163" s="40"/>
      <c r="H163" s="46"/>
    </row>
    <row r="164" spans="1:8" s="2" customFormat="1" ht="16.8" customHeight="1">
      <c r="A164" s="40"/>
      <c r="B164" s="46"/>
      <c r="C164" s="308" t="s">
        <v>19</v>
      </c>
      <c r="D164" s="308" t="s">
        <v>689</v>
      </c>
      <c r="E164" s="19" t="s">
        <v>19</v>
      </c>
      <c r="F164" s="309">
        <v>9.88</v>
      </c>
      <c r="G164" s="40"/>
      <c r="H164" s="46"/>
    </row>
    <row r="165" spans="1:8" s="2" customFormat="1" ht="16.8" customHeight="1">
      <c r="A165" s="40"/>
      <c r="B165" s="46"/>
      <c r="C165" s="308" t="s">
        <v>19</v>
      </c>
      <c r="D165" s="308" t="s">
        <v>690</v>
      </c>
      <c r="E165" s="19" t="s">
        <v>19</v>
      </c>
      <c r="F165" s="309">
        <v>6.63</v>
      </c>
      <c r="G165" s="40"/>
      <c r="H165" s="46"/>
    </row>
    <row r="166" spans="1:8" s="2" customFormat="1" ht="16.8" customHeight="1">
      <c r="A166" s="40"/>
      <c r="B166" s="46"/>
      <c r="C166" s="308" t="s">
        <v>19</v>
      </c>
      <c r="D166" s="308" t="s">
        <v>691</v>
      </c>
      <c r="E166" s="19" t="s">
        <v>19</v>
      </c>
      <c r="F166" s="309">
        <v>16.978</v>
      </c>
      <c r="G166" s="40"/>
      <c r="H166" s="46"/>
    </row>
    <row r="167" spans="1:8" s="2" customFormat="1" ht="16.8" customHeight="1">
      <c r="A167" s="40"/>
      <c r="B167" s="46"/>
      <c r="C167" s="308" t="s">
        <v>19</v>
      </c>
      <c r="D167" s="308" t="s">
        <v>692</v>
      </c>
      <c r="E167" s="19" t="s">
        <v>19</v>
      </c>
      <c r="F167" s="309">
        <v>26.949</v>
      </c>
      <c r="G167" s="40"/>
      <c r="H167" s="46"/>
    </row>
    <row r="168" spans="1:8" s="2" customFormat="1" ht="16.8" customHeight="1">
      <c r="A168" s="40"/>
      <c r="B168" s="46"/>
      <c r="C168" s="308" t="s">
        <v>19</v>
      </c>
      <c r="D168" s="308" t="s">
        <v>693</v>
      </c>
      <c r="E168" s="19" t="s">
        <v>19</v>
      </c>
      <c r="F168" s="309">
        <v>26.169</v>
      </c>
      <c r="G168" s="40"/>
      <c r="H168" s="46"/>
    </row>
    <row r="169" spans="1:8" s="2" customFormat="1" ht="16.8" customHeight="1">
      <c r="A169" s="40"/>
      <c r="B169" s="46"/>
      <c r="C169" s="308" t="s">
        <v>528</v>
      </c>
      <c r="D169" s="308" t="s">
        <v>153</v>
      </c>
      <c r="E169" s="19" t="s">
        <v>19</v>
      </c>
      <c r="F169" s="309">
        <v>1213.089</v>
      </c>
      <c r="G169" s="40"/>
      <c r="H169" s="46"/>
    </row>
    <row r="170" spans="1:8" s="2" customFormat="1" ht="16.8" customHeight="1">
      <c r="A170" s="40"/>
      <c r="B170" s="46"/>
      <c r="C170" s="310" t="s">
        <v>2087</v>
      </c>
      <c r="D170" s="40"/>
      <c r="E170" s="40"/>
      <c r="F170" s="40"/>
      <c r="G170" s="40"/>
      <c r="H170" s="46"/>
    </row>
    <row r="171" spans="1:8" s="2" customFormat="1" ht="16.8" customHeight="1">
      <c r="A171" s="40"/>
      <c r="B171" s="46"/>
      <c r="C171" s="308" t="s">
        <v>629</v>
      </c>
      <c r="D171" s="308" t="s">
        <v>2096</v>
      </c>
      <c r="E171" s="19" t="s">
        <v>145</v>
      </c>
      <c r="F171" s="309">
        <v>2626.952</v>
      </c>
      <c r="G171" s="40"/>
      <c r="H171" s="46"/>
    </row>
    <row r="172" spans="1:8" s="2" customFormat="1" ht="16.8" customHeight="1">
      <c r="A172" s="40"/>
      <c r="B172" s="46"/>
      <c r="C172" s="308" t="s">
        <v>611</v>
      </c>
      <c r="D172" s="308" t="s">
        <v>2097</v>
      </c>
      <c r="E172" s="19" t="s">
        <v>145</v>
      </c>
      <c r="F172" s="309">
        <v>2626.952</v>
      </c>
      <c r="G172" s="40"/>
      <c r="H172" s="46"/>
    </row>
    <row r="173" spans="1:8" s="2" customFormat="1" ht="16.8" customHeight="1">
      <c r="A173" s="40"/>
      <c r="B173" s="46"/>
      <c r="C173" s="308" t="s">
        <v>626</v>
      </c>
      <c r="D173" s="308" t="s">
        <v>2098</v>
      </c>
      <c r="E173" s="19" t="s">
        <v>145</v>
      </c>
      <c r="F173" s="309">
        <v>2626.952</v>
      </c>
      <c r="G173" s="40"/>
      <c r="H173" s="46"/>
    </row>
    <row r="174" spans="1:8" s="2" customFormat="1" ht="16.8" customHeight="1">
      <c r="A174" s="40"/>
      <c r="B174" s="46"/>
      <c r="C174" s="308" t="s">
        <v>1236</v>
      </c>
      <c r="D174" s="308" t="s">
        <v>2102</v>
      </c>
      <c r="E174" s="19" t="s">
        <v>145</v>
      </c>
      <c r="F174" s="309">
        <v>1213.089</v>
      </c>
      <c r="G174" s="40"/>
      <c r="H174" s="46"/>
    </row>
    <row r="175" spans="1:8" s="2" customFormat="1" ht="12">
      <c r="A175" s="40"/>
      <c r="B175" s="46"/>
      <c r="C175" s="308" t="s">
        <v>1244</v>
      </c>
      <c r="D175" s="308" t="s">
        <v>1245</v>
      </c>
      <c r="E175" s="19" t="s">
        <v>145</v>
      </c>
      <c r="F175" s="309">
        <v>1213.089</v>
      </c>
      <c r="G175" s="40"/>
      <c r="H175" s="46"/>
    </row>
    <row r="176" spans="1:8" s="2" customFormat="1" ht="12">
      <c r="A176" s="40"/>
      <c r="B176" s="46"/>
      <c r="C176" s="308" t="s">
        <v>1252</v>
      </c>
      <c r="D176" s="308" t="s">
        <v>2101</v>
      </c>
      <c r="E176" s="19" t="s">
        <v>145</v>
      </c>
      <c r="F176" s="309">
        <v>2626.952</v>
      </c>
      <c r="G176" s="40"/>
      <c r="H176" s="46"/>
    </row>
    <row r="177" spans="1:8" s="2" customFormat="1" ht="16.8" customHeight="1">
      <c r="A177" s="40"/>
      <c r="B177" s="46"/>
      <c r="C177" s="304" t="s">
        <v>531</v>
      </c>
      <c r="D177" s="305" t="s">
        <v>532</v>
      </c>
      <c r="E177" s="306" t="s">
        <v>19</v>
      </c>
      <c r="F177" s="307">
        <v>357.45</v>
      </c>
      <c r="G177" s="40"/>
      <c r="H177" s="46"/>
    </row>
    <row r="178" spans="1:8" s="2" customFormat="1" ht="16.8" customHeight="1">
      <c r="A178" s="40"/>
      <c r="B178" s="46"/>
      <c r="C178" s="308" t="s">
        <v>19</v>
      </c>
      <c r="D178" s="308" t="s">
        <v>1160</v>
      </c>
      <c r="E178" s="19" t="s">
        <v>19</v>
      </c>
      <c r="F178" s="309">
        <v>0</v>
      </c>
      <c r="G178" s="40"/>
      <c r="H178" s="46"/>
    </row>
    <row r="179" spans="1:8" s="2" customFormat="1" ht="16.8" customHeight="1">
      <c r="A179" s="40"/>
      <c r="B179" s="46"/>
      <c r="C179" s="308" t="s">
        <v>19</v>
      </c>
      <c r="D179" s="308" t="s">
        <v>1161</v>
      </c>
      <c r="E179" s="19" t="s">
        <v>19</v>
      </c>
      <c r="F179" s="309">
        <v>196.61</v>
      </c>
      <c r="G179" s="40"/>
      <c r="H179" s="46"/>
    </row>
    <row r="180" spans="1:8" s="2" customFormat="1" ht="16.8" customHeight="1">
      <c r="A180" s="40"/>
      <c r="B180" s="46"/>
      <c r="C180" s="308" t="s">
        <v>19</v>
      </c>
      <c r="D180" s="308" t="s">
        <v>1162</v>
      </c>
      <c r="E180" s="19" t="s">
        <v>19</v>
      </c>
      <c r="F180" s="309">
        <v>160.84</v>
      </c>
      <c r="G180" s="40"/>
      <c r="H180" s="46"/>
    </row>
    <row r="181" spans="1:8" s="2" customFormat="1" ht="16.8" customHeight="1">
      <c r="A181" s="40"/>
      <c r="B181" s="46"/>
      <c r="C181" s="308" t="s">
        <v>531</v>
      </c>
      <c r="D181" s="308" t="s">
        <v>153</v>
      </c>
      <c r="E181" s="19" t="s">
        <v>19</v>
      </c>
      <c r="F181" s="309">
        <v>357.45</v>
      </c>
      <c r="G181" s="40"/>
      <c r="H181" s="46"/>
    </row>
    <row r="182" spans="1:8" s="2" customFormat="1" ht="16.8" customHeight="1">
      <c r="A182" s="40"/>
      <c r="B182" s="46"/>
      <c r="C182" s="310" t="s">
        <v>2087</v>
      </c>
      <c r="D182" s="40"/>
      <c r="E182" s="40"/>
      <c r="F182" s="40"/>
      <c r="G182" s="40"/>
      <c r="H182" s="46"/>
    </row>
    <row r="183" spans="1:8" s="2" customFormat="1" ht="16.8" customHeight="1">
      <c r="A183" s="40"/>
      <c r="B183" s="46"/>
      <c r="C183" s="308" t="s">
        <v>1157</v>
      </c>
      <c r="D183" s="308" t="s">
        <v>2103</v>
      </c>
      <c r="E183" s="19" t="s">
        <v>145</v>
      </c>
      <c r="F183" s="309">
        <v>706.13</v>
      </c>
      <c r="G183" s="40"/>
      <c r="H183" s="46"/>
    </row>
    <row r="184" spans="1:8" s="2" customFormat="1" ht="16.8" customHeight="1">
      <c r="A184" s="40"/>
      <c r="B184" s="46"/>
      <c r="C184" s="308" t="s">
        <v>754</v>
      </c>
      <c r="D184" s="308" t="s">
        <v>2089</v>
      </c>
      <c r="E184" s="19" t="s">
        <v>145</v>
      </c>
      <c r="F184" s="309">
        <v>864.62</v>
      </c>
      <c r="G184" s="40"/>
      <c r="H184" s="46"/>
    </row>
    <row r="185" spans="1:8" s="2" customFormat="1" ht="16.8" customHeight="1">
      <c r="A185" s="40"/>
      <c r="B185" s="46"/>
      <c r="C185" s="308" t="s">
        <v>1141</v>
      </c>
      <c r="D185" s="308" t="s">
        <v>2104</v>
      </c>
      <c r="E185" s="19" t="s">
        <v>145</v>
      </c>
      <c r="F185" s="309">
        <v>706.13</v>
      </c>
      <c r="G185" s="40"/>
      <c r="H185" s="46"/>
    </row>
    <row r="186" spans="1:8" s="2" customFormat="1" ht="16.8" customHeight="1">
      <c r="A186" s="40"/>
      <c r="B186" s="46"/>
      <c r="C186" s="308" t="s">
        <v>1145</v>
      </c>
      <c r="D186" s="308" t="s">
        <v>2105</v>
      </c>
      <c r="E186" s="19" t="s">
        <v>145</v>
      </c>
      <c r="F186" s="309">
        <v>706.13</v>
      </c>
      <c r="G186" s="40"/>
      <c r="H186" s="46"/>
    </row>
    <row r="187" spans="1:8" s="2" customFormat="1" ht="16.8" customHeight="1">
      <c r="A187" s="40"/>
      <c r="B187" s="46"/>
      <c r="C187" s="308" t="s">
        <v>1149</v>
      </c>
      <c r="D187" s="308" t="s">
        <v>2106</v>
      </c>
      <c r="E187" s="19" t="s">
        <v>145</v>
      </c>
      <c r="F187" s="309">
        <v>706.13</v>
      </c>
      <c r="G187" s="40"/>
      <c r="H187" s="46"/>
    </row>
    <row r="188" spans="1:8" s="2" customFormat="1" ht="16.8" customHeight="1">
      <c r="A188" s="40"/>
      <c r="B188" s="46"/>
      <c r="C188" s="308" t="s">
        <v>1153</v>
      </c>
      <c r="D188" s="308" t="s">
        <v>2107</v>
      </c>
      <c r="E188" s="19" t="s">
        <v>145</v>
      </c>
      <c r="F188" s="309">
        <v>706.13</v>
      </c>
      <c r="G188" s="40"/>
      <c r="H188" s="46"/>
    </row>
    <row r="189" spans="1:8" s="2" customFormat="1" ht="12">
      <c r="A189" s="40"/>
      <c r="B189" s="46"/>
      <c r="C189" s="308" t="s">
        <v>1167</v>
      </c>
      <c r="D189" s="308" t="s">
        <v>1168</v>
      </c>
      <c r="E189" s="19" t="s">
        <v>145</v>
      </c>
      <c r="F189" s="309">
        <v>854.417</v>
      </c>
      <c r="G189" s="40"/>
      <c r="H189" s="46"/>
    </row>
    <row r="190" spans="1:8" s="2" customFormat="1" ht="16.8" customHeight="1">
      <c r="A190" s="40"/>
      <c r="B190" s="46"/>
      <c r="C190" s="304" t="s">
        <v>535</v>
      </c>
      <c r="D190" s="305" t="s">
        <v>536</v>
      </c>
      <c r="E190" s="306" t="s">
        <v>19</v>
      </c>
      <c r="F190" s="307">
        <v>348.68</v>
      </c>
      <c r="G190" s="40"/>
      <c r="H190" s="46"/>
    </row>
    <row r="191" spans="1:8" s="2" customFormat="1" ht="16.8" customHeight="1">
      <c r="A191" s="40"/>
      <c r="B191" s="46"/>
      <c r="C191" s="308" t="s">
        <v>19</v>
      </c>
      <c r="D191" s="308" t="s">
        <v>1163</v>
      </c>
      <c r="E191" s="19" t="s">
        <v>19</v>
      </c>
      <c r="F191" s="309">
        <v>0</v>
      </c>
      <c r="G191" s="40"/>
      <c r="H191" s="46"/>
    </row>
    <row r="192" spans="1:8" s="2" customFormat="1" ht="16.8" customHeight="1">
      <c r="A192" s="40"/>
      <c r="B192" s="46"/>
      <c r="C192" s="308" t="s">
        <v>19</v>
      </c>
      <c r="D192" s="308" t="s">
        <v>1164</v>
      </c>
      <c r="E192" s="19" t="s">
        <v>19</v>
      </c>
      <c r="F192" s="309">
        <v>191.43</v>
      </c>
      <c r="G192" s="40"/>
      <c r="H192" s="46"/>
    </row>
    <row r="193" spans="1:8" s="2" customFormat="1" ht="16.8" customHeight="1">
      <c r="A193" s="40"/>
      <c r="B193" s="46"/>
      <c r="C193" s="308" t="s">
        <v>19</v>
      </c>
      <c r="D193" s="308" t="s">
        <v>1165</v>
      </c>
      <c r="E193" s="19" t="s">
        <v>19</v>
      </c>
      <c r="F193" s="309">
        <v>157.25</v>
      </c>
      <c r="G193" s="40"/>
      <c r="H193" s="46"/>
    </row>
    <row r="194" spans="1:8" s="2" customFormat="1" ht="16.8" customHeight="1">
      <c r="A194" s="40"/>
      <c r="B194" s="46"/>
      <c r="C194" s="308" t="s">
        <v>535</v>
      </c>
      <c r="D194" s="308" t="s">
        <v>153</v>
      </c>
      <c r="E194" s="19" t="s">
        <v>19</v>
      </c>
      <c r="F194" s="309">
        <v>348.68</v>
      </c>
      <c r="G194" s="40"/>
      <c r="H194" s="46"/>
    </row>
    <row r="195" spans="1:8" s="2" customFormat="1" ht="16.8" customHeight="1">
      <c r="A195" s="40"/>
      <c r="B195" s="46"/>
      <c r="C195" s="310" t="s">
        <v>2087</v>
      </c>
      <c r="D195" s="40"/>
      <c r="E195" s="40"/>
      <c r="F195" s="40"/>
      <c r="G195" s="40"/>
      <c r="H195" s="46"/>
    </row>
    <row r="196" spans="1:8" s="2" customFormat="1" ht="16.8" customHeight="1">
      <c r="A196" s="40"/>
      <c r="B196" s="46"/>
      <c r="C196" s="308" t="s">
        <v>1157</v>
      </c>
      <c r="D196" s="308" t="s">
        <v>2103</v>
      </c>
      <c r="E196" s="19" t="s">
        <v>145</v>
      </c>
      <c r="F196" s="309">
        <v>706.13</v>
      </c>
      <c r="G196" s="40"/>
      <c r="H196" s="46"/>
    </row>
    <row r="197" spans="1:8" s="2" customFormat="1" ht="16.8" customHeight="1">
      <c r="A197" s="40"/>
      <c r="B197" s="46"/>
      <c r="C197" s="308" t="s">
        <v>754</v>
      </c>
      <c r="D197" s="308" t="s">
        <v>2089</v>
      </c>
      <c r="E197" s="19" t="s">
        <v>145</v>
      </c>
      <c r="F197" s="309">
        <v>864.62</v>
      </c>
      <c r="G197" s="40"/>
      <c r="H197" s="46"/>
    </row>
    <row r="198" spans="1:8" s="2" customFormat="1" ht="16.8" customHeight="1">
      <c r="A198" s="40"/>
      <c r="B198" s="46"/>
      <c r="C198" s="308" t="s">
        <v>1141</v>
      </c>
      <c r="D198" s="308" t="s">
        <v>2104</v>
      </c>
      <c r="E198" s="19" t="s">
        <v>145</v>
      </c>
      <c r="F198" s="309">
        <v>706.13</v>
      </c>
      <c r="G198" s="40"/>
      <c r="H198" s="46"/>
    </row>
    <row r="199" spans="1:8" s="2" customFormat="1" ht="16.8" customHeight="1">
      <c r="A199" s="40"/>
      <c r="B199" s="46"/>
      <c r="C199" s="308" t="s">
        <v>1145</v>
      </c>
      <c r="D199" s="308" t="s">
        <v>2105</v>
      </c>
      <c r="E199" s="19" t="s">
        <v>145</v>
      </c>
      <c r="F199" s="309">
        <v>706.13</v>
      </c>
      <c r="G199" s="40"/>
      <c r="H199" s="46"/>
    </row>
    <row r="200" spans="1:8" s="2" customFormat="1" ht="16.8" customHeight="1">
      <c r="A200" s="40"/>
      <c r="B200" s="46"/>
      <c r="C200" s="308" t="s">
        <v>1149</v>
      </c>
      <c r="D200" s="308" t="s">
        <v>2106</v>
      </c>
      <c r="E200" s="19" t="s">
        <v>145</v>
      </c>
      <c r="F200" s="309">
        <v>706.13</v>
      </c>
      <c r="G200" s="40"/>
      <c r="H200" s="46"/>
    </row>
    <row r="201" spans="1:8" s="2" customFormat="1" ht="16.8" customHeight="1">
      <c r="A201" s="40"/>
      <c r="B201" s="46"/>
      <c r="C201" s="308" t="s">
        <v>1153</v>
      </c>
      <c r="D201" s="308" t="s">
        <v>2107</v>
      </c>
      <c r="E201" s="19" t="s">
        <v>145</v>
      </c>
      <c r="F201" s="309">
        <v>706.13</v>
      </c>
      <c r="G201" s="40"/>
      <c r="H201" s="46"/>
    </row>
    <row r="202" spans="1:8" s="2" customFormat="1" ht="12">
      <c r="A202" s="40"/>
      <c r="B202" s="46"/>
      <c r="C202" s="308" t="s">
        <v>1167</v>
      </c>
      <c r="D202" s="308" t="s">
        <v>1168</v>
      </c>
      <c r="E202" s="19" t="s">
        <v>145</v>
      </c>
      <c r="F202" s="309">
        <v>854.417</v>
      </c>
      <c r="G202" s="40"/>
      <c r="H202" s="46"/>
    </row>
    <row r="203" spans="1:8" s="2" customFormat="1" ht="16.8" customHeight="1">
      <c r="A203" s="40"/>
      <c r="B203" s="46"/>
      <c r="C203" s="304" t="s">
        <v>2108</v>
      </c>
      <c r="D203" s="305" t="s">
        <v>2109</v>
      </c>
      <c r="E203" s="306" t="s">
        <v>19</v>
      </c>
      <c r="F203" s="307">
        <v>149.29</v>
      </c>
      <c r="G203" s="40"/>
      <c r="H203" s="46"/>
    </row>
    <row r="204" spans="1:8" s="2" customFormat="1" ht="16.8" customHeight="1">
      <c r="A204" s="40"/>
      <c r="B204" s="46"/>
      <c r="C204" s="304" t="s">
        <v>2074</v>
      </c>
      <c r="D204" s="305" t="s">
        <v>2075</v>
      </c>
      <c r="E204" s="306" t="s">
        <v>19</v>
      </c>
      <c r="F204" s="307">
        <v>221.17</v>
      </c>
      <c r="G204" s="40"/>
      <c r="H204" s="46"/>
    </row>
    <row r="205" spans="1:8" s="2" customFormat="1" ht="16.8" customHeight="1">
      <c r="A205" s="40"/>
      <c r="B205" s="46"/>
      <c r="C205" s="304" t="s">
        <v>2110</v>
      </c>
      <c r="D205" s="305" t="s">
        <v>2111</v>
      </c>
      <c r="E205" s="306" t="s">
        <v>19</v>
      </c>
      <c r="F205" s="307">
        <v>6530.59</v>
      </c>
      <c r="G205" s="40"/>
      <c r="H205" s="46"/>
    </row>
    <row r="206" spans="1:8" s="2" customFormat="1" ht="16.8" customHeight="1">
      <c r="A206" s="40"/>
      <c r="B206" s="46"/>
      <c r="C206" s="304" t="s">
        <v>2076</v>
      </c>
      <c r="D206" s="305" t="s">
        <v>2077</v>
      </c>
      <c r="E206" s="306" t="s">
        <v>19</v>
      </c>
      <c r="F206" s="307">
        <v>1075</v>
      </c>
      <c r="G206" s="40"/>
      <c r="H206" s="46"/>
    </row>
    <row r="207" spans="1:8" s="2" customFormat="1" ht="16.8" customHeight="1">
      <c r="A207" s="40"/>
      <c r="B207" s="46"/>
      <c r="C207" s="304" t="s">
        <v>2112</v>
      </c>
      <c r="D207" s="305" t="s">
        <v>2113</v>
      </c>
      <c r="E207" s="306" t="s">
        <v>19</v>
      </c>
      <c r="F207" s="307">
        <v>165</v>
      </c>
      <c r="G207" s="40"/>
      <c r="H207" s="46"/>
    </row>
    <row r="208" spans="1:8" s="2" customFormat="1" ht="16.8" customHeight="1">
      <c r="A208" s="40"/>
      <c r="B208" s="46"/>
      <c r="C208" s="304" t="s">
        <v>2078</v>
      </c>
      <c r="D208" s="305" t="s">
        <v>2079</v>
      </c>
      <c r="E208" s="306" t="s">
        <v>19</v>
      </c>
      <c r="F208" s="307">
        <v>529.964</v>
      </c>
      <c r="G208" s="40"/>
      <c r="H208" s="46"/>
    </row>
    <row r="209" spans="1:8" s="2" customFormat="1" ht="16.8" customHeight="1">
      <c r="A209" s="40"/>
      <c r="B209" s="46"/>
      <c r="C209" s="304" t="s">
        <v>2114</v>
      </c>
      <c r="D209" s="305" t="s">
        <v>2081</v>
      </c>
      <c r="E209" s="306" t="s">
        <v>19</v>
      </c>
      <c r="F209" s="307">
        <v>120.191</v>
      </c>
      <c r="G209" s="40"/>
      <c r="H209" s="46"/>
    </row>
    <row r="210" spans="1:8" s="2" customFormat="1" ht="16.8" customHeight="1">
      <c r="A210" s="40"/>
      <c r="B210" s="46"/>
      <c r="C210" s="304" t="s">
        <v>2115</v>
      </c>
      <c r="D210" s="305" t="s">
        <v>2116</v>
      </c>
      <c r="E210" s="306" t="s">
        <v>19</v>
      </c>
      <c r="F210" s="307">
        <v>612.04</v>
      </c>
      <c r="G210" s="40"/>
      <c r="H210" s="46"/>
    </row>
    <row r="211" spans="1:8" s="2" customFormat="1" ht="16.8" customHeight="1">
      <c r="A211" s="40"/>
      <c r="B211" s="46"/>
      <c r="C211" s="304" t="s">
        <v>2084</v>
      </c>
      <c r="D211" s="305" t="s">
        <v>2085</v>
      </c>
      <c r="E211" s="306" t="s">
        <v>19</v>
      </c>
      <c r="F211" s="307">
        <v>19.32</v>
      </c>
      <c r="G211" s="40"/>
      <c r="H211" s="46"/>
    </row>
    <row r="212" spans="1:8" s="2" customFormat="1" ht="16.8" customHeight="1">
      <c r="A212" s="40"/>
      <c r="B212" s="46"/>
      <c r="C212" s="304" t="s">
        <v>2117</v>
      </c>
      <c r="D212" s="305" t="s">
        <v>2118</v>
      </c>
      <c r="E212" s="306" t="s">
        <v>19</v>
      </c>
      <c r="F212" s="307">
        <v>2255.64</v>
      </c>
      <c r="G212" s="40"/>
      <c r="H212" s="46"/>
    </row>
    <row r="213" spans="1:8" s="2" customFormat="1" ht="26.4" customHeight="1">
      <c r="A213" s="40"/>
      <c r="B213" s="46"/>
      <c r="C213" s="303" t="s">
        <v>2119</v>
      </c>
      <c r="D213" s="303" t="s">
        <v>87</v>
      </c>
      <c r="E213" s="40"/>
      <c r="F213" s="40"/>
      <c r="G213" s="40"/>
      <c r="H213" s="46"/>
    </row>
    <row r="214" spans="1:8" s="2" customFormat="1" ht="16.8" customHeight="1">
      <c r="A214" s="40"/>
      <c r="B214" s="46"/>
      <c r="C214" s="304" t="s">
        <v>1373</v>
      </c>
      <c r="D214" s="305" t="s">
        <v>2120</v>
      </c>
      <c r="E214" s="306" t="s">
        <v>19</v>
      </c>
      <c r="F214" s="307">
        <v>12</v>
      </c>
      <c r="G214" s="40"/>
      <c r="H214" s="46"/>
    </row>
    <row r="215" spans="1:8" s="2" customFormat="1" ht="16.8" customHeight="1">
      <c r="A215" s="40"/>
      <c r="B215" s="46"/>
      <c r="C215" s="308" t="s">
        <v>19</v>
      </c>
      <c r="D215" s="308" t="s">
        <v>405</v>
      </c>
      <c r="E215" s="19" t="s">
        <v>19</v>
      </c>
      <c r="F215" s="309">
        <v>5</v>
      </c>
      <c r="G215" s="40"/>
      <c r="H215" s="46"/>
    </row>
    <row r="216" spans="1:8" s="2" customFormat="1" ht="16.8" customHeight="1">
      <c r="A216" s="40"/>
      <c r="B216" s="46"/>
      <c r="C216" s="308" t="s">
        <v>19</v>
      </c>
      <c r="D216" s="308" t="s">
        <v>1187</v>
      </c>
      <c r="E216" s="19" t="s">
        <v>19</v>
      </c>
      <c r="F216" s="309">
        <v>7</v>
      </c>
      <c r="G216" s="40"/>
      <c r="H216" s="46"/>
    </row>
    <row r="217" spans="1:8" s="2" customFormat="1" ht="16.8" customHeight="1">
      <c r="A217" s="40"/>
      <c r="B217" s="46"/>
      <c r="C217" s="308" t="s">
        <v>1373</v>
      </c>
      <c r="D217" s="308" t="s">
        <v>158</v>
      </c>
      <c r="E217" s="19" t="s">
        <v>19</v>
      </c>
      <c r="F217" s="309">
        <v>12</v>
      </c>
      <c r="G217" s="40"/>
      <c r="H217" s="46"/>
    </row>
    <row r="218" spans="1:8" s="2" customFormat="1" ht="16.8" customHeight="1">
      <c r="A218" s="40"/>
      <c r="B218" s="46"/>
      <c r="C218" s="304" t="s">
        <v>1377</v>
      </c>
      <c r="D218" s="305" t="s">
        <v>2121</v>
      </c>
      <c r="E218" s="306" t="s">
        <v>19</v>
      </c>
      <c r="F218" s="307">
        <v>1</v>
      </c>
      <c r="G218" s="40"/>
      <c r="H218" s="46"/>
    </row>
    <row r="219" spans="1:8" s="2" customFormat="1" ht="16.8" customHeight="1">
      <c r="A219" s="40"/>
      <c r="B219" s="46"/>
      <c r="C219" s="308" t="s">
        <v>19</v>
      </c>
      <c r="D219" s="308" t="s">
        <v>411</v>
      </c>
      <c r="E219" s="19" t="s">
        <v>19</v>
      </c>
      <c r="F219" s="309">
        <v>1</v>
      </c>
      <c r="G219" s="40"/>
      <c r="H219" s="46"/>
    </row>
    <row r="220" spans="1:8" s="2" customFormat="1" ht="16.8" customHeight="1">
      <c r="A220" s="40"/>
      <c r="B220" s="46"/>
      <c r="C220" s="308" t="s">
        <v>1377</v>
      </c>
      <c r="D220" s="308" t="s">
        <v>158</v>
      </c>
      <c r="E220" s="19" t="s">
        <v>19</v>
      </c>
      <c r="F220" s="309">
        <v>1</v>
      </c>
      <c r="G220" s="40"/>
      <c r="H220" s="46"/>
    </row>
    <row r="221" spans="1:8" s="2" customFormat="1" ht="7.4" customHeight="1">
      <c r="A221" s="40"/>
      <c r="B221" s="166"/>
      <c r="C221" s="167"/>
      <c r="D221" s="167"/>
      <c r="E221" s="167"/>
      <c r="F221" s="167"/>
      <c r="G221" s="167"/>
      <c r="H221" s="46"/>
    </row>
    <row r="222" spans="1:8" s="2" customFormat="1" ht="12">
      <c r="A222" s="40"/>
      <c r="B222" s="40"/>
      <c r="C222" s="40"/>
      <c r="D222" s="40"/>
      <c r="E222" s="40"/>
      <c r="F222" s="40"/>
      <c r="G222" s="40"/>
      <c r="H222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11" customWidth="1"/>
    <col min="2" max="2" width="1.7109375" style="311" customWidth="1"/>
    <col min="3" max="4" width="5.00390625" style="311" customWidth="1"/>
    <col min="5" max="5" width="11.7109375" style="311" customWidth="1"/>
    <col min="6" max="6" width="9.140625" style="311" customWidth="1"/>
    <col min="7" max="7" width="5.00390625" style="311" customWidth="1"/>
    <col min="8" max="8" width="77.8515625" style="311" customWidth="1"/>
    <col min="9" max="10" width="20.00390625" style="311" customWidth="1"/>
    <col min="11" max="11" width="1.7109375" style="311" customWidth="1"/>
  </cols>
  <sheetData>
    <row r="1" s="1" customFormat="1" ht="37.5" customHeight="1"/>
    <row r="2" spans="2:11" s="1" customFormat="1" ht="7.5" customHeight="1">
      <c r="B2" s="312"/>
      <c r="C2" s="313"/>
      <c r="D2" s="313"/>
      <c r="E2" s="313"/>
      <c r="F2" s="313"/>
      <c r="G2" s="313"/>
      <c r="H2" s="313"/>
      <c r="I2" s="313"/>
      <c r="J2" s="313"/>
      <c r="K2" s="314"/>
    </row>
    <row r="3" spans="2:11" s="17" customFormat="1" ht="45" customHeight="1">
      <c r="B3" s="315"/>
      <c r="C3" s="316" t="s">
        <v>2122</v>
      </c>
      <c r="D3" s="316"/>
      <c r="E3" s="316"/>
      <c r="F3" s="316"/>
      <c r="G3" s="316"/>
      <c r="H3" s="316"/>
      <c r="I3" s="316"/>
      <c r="J3" s="316"/>
      <c r="K3" s="317"/>
    </row>
    <row r="4" spans="2:11" s="1" customFormat="1" ht="25.5" customHeight="1">
      <c r="B4" s="318"/>
      <c r="C4" s="319" t="s">
        <v>2123</v>
      </c>
      <c r="D4" s="319"/>
      <c r="E4" s="319"/>
      <c r="F4" s="319"/>
      <c r="G4" s="319"/>
      <c r="H4" s="319"/>
      <c r="I4" s="319"/>
      <c r="J4" s="319"/>
      <c r="K4" s="320"/>
    </row>
    <row r="5" spans="2:11" s="1" customFormat="1" ht="5.25" customHeight="1">
      <c r="B5" s="318"/>
      <c r="C5" s="321"/>
      <c r="D5" s="321"/>
      <c r="E5" s="321"/>
      <c r="F5" s="321"/>
      <c r="G5" s="321"/>
      <c r="H5" s="321"/>
      <c r="I5" s="321"/>
      <c r="J5" s="321"/>
      <c r="K5" s="320"/>
    </row>
    <row r="6" spans="2:11" s="1" customFormat="1" ht="15" customHeight="1">
      <c r="B6" s="318"/>
      <c r="C6" s="322" t="s">
        <v>2124</v>
      </c>
      <c r="D6" s="322"/>
      <c r="E6" s="322"/>
      <c r="F6" s="322"/>
      <c r="G6" s="322"/>
      <c r="H6" s="322"/>
      <c r="I6" s="322"/>
      <c r="J6" s="322"/>
      <c r="K6" s="320"/>
    </row>
    <row r="7" spans="2:11" s="1" customFormat="1" ht="15" customHeight="1">
      <c r="B7" s="323"/>
      <c r="C7" s="322" t="s">
        <v>2125</v>
      </c>
      <c r="D7" s="322"/>
      <c r="E7" s="322"/>
      <c r="F7" s="322"/>
      <c r="G7" s="322"/>
      <c r="H7" s="322"/>
      <c r="I7" s="322"/>
      <c r="J7" s="322"/>
      <c r="K7" s="320"/>
    </row>
    <row r="8" spans="2:11" s="1" customFormat="1" ht="12.75" customHeight="1">
      <c r="B8" s="323"/>
      <c r="C8" s="322"/>
      <c r="D8" s="322"/>
      <c r="E8" s="322"/>
      <c r="F8" s="322"/>
      <c r="G8" s="322"/>
      <c r="H8" s="322"/>
      <c r="I8" s="322"/>
      <c r="J8" s="322"/>
      <c r="K8" s="320"/>
    </row>
    <row r="9" spans="2:11" s="1" customFormat="1" ht="15" customHeight="1">
      <c r="B9" s="323"/>
      <c r="C9" s="322" t="s">
        <v>2126</v>
      </c>
      <c r="D9" s="322"/>
      <c r="E9" s="322"/>
      <c r="F9" s="322"/>
      <c r="G9" s="322"/>
      <c r="H9" s="322"/>
      <c r="I9" s="322"/>
      <c r="J9" s="322"/>
      <c r="K9" s="320"/>
    </row>
    <row r="10" spans="2:11" s="1" customFormat="1" ht="15" customHeight="1">
      <c r="B10" s="323"/>
      <c r="C10" s="322"/>
      <c r="D10" s="322" t="s">
        <v>2127</v>
      </c>
      <c r="E10" s="322"/>
      <c r="F10" s="322"/>
      <c r="G10" s="322"/>
      <c r="H10" s="322"/>
      <c r="I10" s="322"/>
      <c r="J10" s="322"/>
      <c r="K10" s="320"/>
    </row>
    <row r="11" spans="2:11" s="1" customFormat="1" ht="15" customHeight="1">
      <c r="B11" s="323"/>
      <c r="C11" s="324"/>
      <c r="D11" s="322" t="s">
        <v>2128</v>
      </c>
      <c r="E11" s="322"/>
      <c r="F11" s="322"/>
      <c r="G11" s="322"/>
      <c r="H11" s="322"/>
      <c r="I11" s="322"/>
      <c r="J11" s="322"/>
      <c r="K11" s="320"/>
    </row>
    <row r="12" spans="2:11" s="1" customFormat="1" ht="15" customHeight="1">
      <c r="B12" s="323"/>
      <c r="C12" s="324"/>
      <c r="D12" s="322"/>
      <c r="E12" s="322"/>
      <c r="F12" s="322"/>
      <c r="G12" s="322"/>
      <c r="H12" s="322"/>
      <c r="I12" s="322"/>
      <c r="J12" s="322"/>
      <c r="K12" s="320"/>
    </row>
    <row r="13" spans="2:11" s="1" customFormat="1" ht="15" customHeight="1">
      <c r="B13" s="323"/>
      <c r="C13" s="324"/>
      <c r="D13" s="325" t="s">
        <v>2129</v>
      </c>
      <c r="E13" s="322"/>
      <c r="F13" s="322"/>
      <c r="G13" s="322"/>
      <c r="H13" s="322"/>
      <c r="I13" s="322"/>
      <c r="J13" s="322"/>
      <c r="K13" s="320"/>
    </row>
    <row r="14" spans="2:11" s="1" customFormat="1" ht="12.75" customHeight="1">
      <c r="B14" s="323"/>
      <c r="C14" s="324"/>
      <c r="D14" s="324"/>
      <c r="E14" s="324"/>
      <c r="F14" s="324"/>
      <c r="G14" s="324"/>
      <c r="H14" s="324"/>
      <c r="I14" s="324"/>
      <c r="J14" s="324"/>
      <c r="K14" s="320"/>
    </row>
    <row r="15" spans="2:11" s="1" customFormat="1" ht="15" customHeight="1">
      <c r="B15" s="323"/>
      <c r="C15" s="324"/>
      <c r="D15" s="322" t="s">
        <v>2130</v>
      </c>
      <c r="E15" s="322"/>
      <c r="F15" s="322"/>
      <c r="G15" s="322"/>
      <c r="H15" s="322"/>
      <c r="I15" s="322"/>
      <c r="J15" s="322"/>
      <c r="K15" s="320"/>
    </row>
    <row r="16" spans="2:11" s="1" customFormat="1" ht="15" customHeight="1">
      <c r="B16" s="323"/>
      <c r="C16" s="324"/>
      <c r="D16" s="322" t="s">
        <v>2131</v>
      </c>
      <c r="E16" s="322"/>
      <c r="F16" s="322"/>
      <c r="G16" s="322"/>
      <c r="H16" s="322"/>
      <c r="I16" s="322"/>
      <c r="J16" s="322"/>
      <c r="K16" s="320"/>
    </row>
    <row r="17" spans="2:11" s="1" customFormat="1" ht="15" customHeight="1">
      <c r="B17" s="323"/>
      <c r="C17" s="324"/>
      <c r="D17" s="322" t="s">
        <v>2132</v>
      </c>
      <c r="E17" s="322"/>
      <c r="F17" s="322"/>
      <c r="G17" s="322"/>
      <c r="H17" s="322"/>
      <c r="I17" s="322"/>
      <c r="J17" s="322"/>
      <c r="K17" s="320"/>
    </row>
    <row r="18" spans="2:11" s="1" customFormat="1" ht="15" customHeight="1">
      <c r="B18" s="323"/>
      <c r="C18" s="324"/>
      <c r="D18" s="324"/>
      <c r="E18" s="326" t="s">
        <v>79</v>
      </c>
      <c r="F18" s="322" t="s">
        <v>2133</v>
      </c>
      <c r="G18" s="322"/>
      <c r="H18" s="322"/>
      <c r="I18" s="322"/>
      <c r="J18" s="322"/>
      <c r="K18" s="320"/>
    </row>
    <row r="19" spans="2:11" s="1" customFormat="1" ht="15" customHeight="1">
      <c r="B19" s="323"/>
      <c r="C19" s="324"/>
      <c r="D19" s="324"/>
      <c r="E19" s="326" t="s">
        <v>2134</v>
      </c>
      <c r="F19" s="322" t="s">
        <v>2135</v>
      </c>
      <c r="G19" s="322"/>
      <c r="H19" s="322"/>
      <c r="I19" s="322"/>
      <c r="J19" s="322"/>
      <c r="K19" s="320"/>
    </row>
    <row r="20" spans="2:11" s="1" customFormat="1" ht="15" customHeight="1">
      <c r="B20" s="323"/>
      <c r="C20" s="324"/>
      <c r="D20" s="324"/>
      <c r="E20" s="326" t="s">
        <v>2136</v>
      </c>
      <c r="F20" s="322" t="s">
        <v>2137</v>
      </c>
      <c r="G20" s="322"/>
      <c r="H20" s="322"/>
      <c r="I20" s="322"/>
      <c r="J20" s="322"/>
      <c r="K20" s="320"/>
    </row>
    <row r="21" spans="2:11" s="1" customFormat="1" ht="15" customHeight="1">
      <c r="B21" s="323"/>
      <c r="C21" s="324"/>
      <c r="D21" s="324"/>
      <c r="E21" s="326" t="s">
        <v>2138</v>
      </c>
      <c r="F21" s="322" t="s">
        <v>2139</v>
      </c>
      <c r="G21" s="322"/>
      <c r="H21" s="322"/>
      <c r="I21" s="322"/>
      <c r="J21" s="322"/>
      <c r="K21" s="320"/>
    </row>
    <row r="22" spans="2:11" s="1" customFormat="1" ht="15" customHeight="1">
      <c r="B22" s="323"/>
      <c r="C22" s="324"/>
      <c r="D22" s="324"/>
      <c r="E22" s="326" t="s">
        <v>2140</v>
      </c>
      <c r="F22" s="322" t="s">
        <v>2141</v>
      </c>
      <c r="G22" s="322"/>
      <c r="H22" s="322"/>
      <c r="I22" s="322"/>
      <c r="J22" s="322"/>
      <c r="K22" s="320"/>
    </row>
    <row r="23" spans="2:11" s="1" customFormat="1" ht="15" customHeight="1">
      <c r="B23" s="323"/>
      <c r="C23" s="324"/>
      <c r="D23" s="324"/>
      <c r="E23" s="326" t="s">
        <v>2142</v>
      </c>
      <c r="F23" s="322" t="s">
        <v>2143</v>
      </c>
      <c r="G23" s="322"/>
      <c r="H23" s="322"/>
      <c r="I23" s="322"/>
      <c r="J23" s="322"/>
      <c r="K23" s="320"/>
    </row>
    <row r="24" spans="2:11" s="1" customFormat="1" ht="12.75" customHeight="1">
      <c r="B24" s="323"/>
      <c r="C24" s="324"/>
      <c r="D24" s="324"/>
      <c r="E24" s="324"/>
      <c r="F24" s="324"/>
      <c r="G24" s="324"/>
      <c r="H24" s="324"/>
      <c r="I24" s="324"/>
      <c r="J24" s="324"/>
      <c r="K24" s="320"/>
    </row>
    <row r="25" spans="2:11" s="1" customFormat="1" ht="15" customHeight="1">
      <c r="B25" s="323"/>
      <c r="C25" s="322" t="s">
        <v>2144</v>
      </c>
      <c r="D25" s="322"/>
      <c r="E25" s="322"/>
      <c r="F25" s="322"/>
      <c r="G25" s="322"/>
      <c r="H25" s="322"/>
      <c r="I25" s="322"/>
      <c r="J25" s="322"/>
      <c r="K25" s="320"/>
    </row>
    <row r="26" spans="2:11" s="1" customFormat="1" ht="15" customHeight="1">
      <c r="B26" s="323"/>
      <c r="C26" s="322" t="s">
        <v>2145</v>
      </c>
      <c r="D26" s="322"/>
      <c r="E26" s="322"/>
      <c r="F26" s="322"/>
      <c r="G26" s="322"/>
      <c r="H26" s="322"/>
      <c r="I26" s="322"/>
      <c r="J26" s="322"/>
      <c r="K26" s="320"/>
    </row>
    <row r="27" spans="2:11" s="1" customFormat="1" ht="15" customHeight="1">
      <c r="B27" s="323"/>
      <c r="C27" s="322"/>
      <c r="D27" s="322" t="s">
        <v>2146</v>
      </c>
      <c r="E27" s="322"/>
      <c r="F27" s="322"/>
      <c r="G27" s="322"/>
      <c r="H27" s="322"/>
      <c r="I27" s="322"/>
      <c r="J27" s="322"/>
      <c r="K27" s="320"/>
    </row>
    <row r="28" spans="2:11" s="1" customFormat="1" ht="15" customHeight="1">
      <c r="B28" s="323"/>
      <c r="C28" s="324"/>
      <c r="D28" s="322" t="s">
        <v>2147</v>
      </c>
      <c r="E28" s="322"/>
      <c r="F28" s="322"/>
      <c r="G28" s="322"/>
      <c r="H28" s="322"/>
      <c r="I28" s="322"/>
      <c r="J28" s="322"/>
      <c r="K28" s="320"/>
    </row>
    <row r="29" spans="2:11" s="1" customFormat="1" ht="12.75" customHeight="1">
      <c r="B29" s="323"/>
      <c r="C29" s="324"/>
      <c r="D29" s="324"/>
      <c r="E29" s="324"/>
      <c r="F29" s="324"/>
      <c r="G29" s="324"/>
      <c r="H29" s="324"/>
      <c r="I29" s="324"/>
      <c r="J29" s="324"/>
      <c r="K29" s="320"/>
    </row>
    <row r="30" spans="2:11" s="1" customFormat="1" ht="15" customHeight="1">
      <c r="B30" s="323"/>
      <c r="C30" s="324"/>
      <c r="D30" s="322" t="s">
        <v>2148</v>
      </c>
      <c r="E30" s="322"/>
      <c r="F30" s="322"/>
      <c r="G30" s="322"/>
      <c r="H30" s="322"/>
      <c r="I30" s="322"/>
      <c r="J30" s="322"/>
      <c r="K30" s="320"/>
    </row>
    <row r="31" spans="2:11" s="1" customFormat="1" ht="15" customHeight="1">
      <c r="B31" s="323"/>
      <c r="C31" s="324"/>
      <c r="D31" s="322" t="s">
        <v>2149</v>
      </c>
      <c r="E31" s="322"/>
      <c r="F31" s="322"/>
      <c r="G31" s="322"/>
      <c r="H31" s="322"/>
      <c r="I31" s="322"/>
      <c r="J31" s="322"/>
      <c r="K31" s="320"/>
    </row>
    <row r="32" spans="2:11" s="1" customFormat="1" ht="12.75" customHeight="1">
      <c r="B32" s="323"/>
      <c r="C32" s="324"/>
      <c r="D32" s="324"/>
      <c r="E32" s="324"/>
      <c r="F32" s="324"/>
      <c r="G32" s="324"/>
      <c r="H32" s="324"/>
      <c r="I32" s="324"/>
      <c r="J32" s="324"/>
      <c r="K32" s="320"/>
    </row>
    <row r="33" spans="2:11" s="1" customFormat="1" ht="15" customHeight="1">
      <c r="B33" s="323"/>
      <c r="C33" s="324"/>
      <c r="D33" s="322" t="s">
        <v>2150</v>
      </c>
      <c r="E33" s="322"/>
      <c r="F33" s="322"/>
      <c r="G33" s="322"/>
      <c r="H33" s="322"/>
      <c r="I33" s="322"/>
      <c r="J33" s="322"/>
      <c r="K33" s="320"/>
    </row>
    <row r="34" spans="2:11" s="1" customFormat="1" ht="15" customHeight="1">
      <c r="B34" s="323"/>
      <c r="C34" s="324"/>
      <c r="D34" s="322" t="s">
        <v>2151</v>
      </c>
      <c r="E34" s="322"/>
      <c r="F34" s="322"/>
      <c r="G34" s="322"/>
      <c r="H34" s="322"/>
      <c r="I34" s="322"/>
      <c r="J34" s="322"/>
      <c r="K34" s="320"/>
    </row>
    <row r="35" spans="2:11" s="1" customFormat="1" ht="15" customHeight="1">
      <c r="B35" s="323"/>
      <c r="C35" s="324"/>
      <c r="D35" s="322" t="s">
        <v>2152</v>
      </c>
      <c r="E35" s="322"/>
      <c r="F35" s="322"/>
      <c r="G35" s="322"/>
      <c r="H35" s="322"/>
      <c r="I35" s="322"/>
      <c r="J35" s="322"/>
      <c r="K35" s="320"/>
    </row>
    <row r="36" spans="2:11" s="1" customFormat="1" ht="15" customHeight="1">
      <c r="B36" s="323"/>
      <c r="C36" s="324"/>
      <c r="D36" s="322"/>
      <c r="E36" s="325" t="s">
        <v>125</v>
      </c>
      <c r="F36" s="322"/>
      <c r="G36" s="322" t="s">
        <v>2153</v>
      </c>
      <c r="H36" s="322"/>
      <c r="I36" s="322"/>
      <c r="J36" s="322"/>
      <c r="K36" s="320"/>
    </row>
    <row r="37" spans="2:11" s="1" customFormat="1" ht="30.75" customHeight="1">
      <c r="B37" s="323"/>
      <c r="C37" s="324"/>
      <c r="D37" s="322"/>
      <c r="E37" s="325" t="s">
        <v>2154</v>
      </c>
      <c r="F37" s="322"/>
      <c r="G37" s="322" t="s">
        <v>2155</v>
      </c>
      <c r="H37" s="322"/>
      <c r="I37" s="322"/>
      <c r="J37" s="322"/>
      <c r="K37" s="320"/>
    </row>
    <row r="38" spans="2:11" s="1" customFormat="1" ht="15" customHeight="1">
      <c r="B38" s="323"/>
      <c r="C38" s="324"/>
      <c r="D38" s="322"/>
      <c r="E38" s="325" t="s">
        <v>53</v>
      </c>
      <c r="F38" s="322"/>
      <c r="G38" s="322" t="s">
        <v>2156</v>
      </c>
      <c r="H38" s="322"/>
      <c r="I38" s="322"/>
      <c r="J38" s="322"/>
      <c r="K38" s="320"/>
    </row>
    <row r="39" spans="2:11" s="1" customFormat="1" ht="15" customHeight="1">
      <c r="B39" s="323"/>
      <c r="C39" s="324"/>
      <c r="D39" s="322"/>
      <c r="E39" s="325" t="s">
        <v>54</v>
      </c>
      <c r="F39" s="322"/>
      <c r="G39" s="322" t="s">
        <v>2157</v>
      </c>
      <c r="H39" s="322"/>
      <c r="I39" s="322"/>
      <c r="J39" s="322"/>
      <c r="K39" s="320"/>
    </row>
    <row r="40" spans="2:11" s="1" customFormat="1" ht="15" customHeight="1">
      <c r="B40" s="323"/>
      <c r="C40" s="324"/>
      <c r="D40" s="322"/>
      <c r="E40" s="325" t="s">
        <v>126</v>
      </c>
      <c r="F40" s="322"/>
      <c r="G40" s="322" t="s">
        <v>2158</v>
      </c>
      <c r="H40" s="322"/>
      <c r="I40" s="322"/>
      <c r="J40" s="322"/>
      <c r="K40" s="320"/>
    </row>
    <row r="41" spans="2:11" s="1" customFormat="1" ht="15" customHeight="1">
      <c r="B41" s="323"/>
      <c r="C41" s="324"/>
      <c r="D41" s="322"/>
      <c r="E41" s="325" t="s">
        <v>127</v>
      </c>
      <c r="F41" s="322"/>
      <c r="G41" s="322" t="s">
        <v>2159</v>
      </c>
      <c r="H41" s="322"/>
      <c r="I41" s="322"/>
      <c r="J41" s="322"/>
      <c r="K41" s="320"/>
    </row>
    <row r="42" spans="2:11" s="1" customFormat="1" ht="15" customHeight="1">
      <c r="B42" s="323"/>
      <c r="C42" s="324"/>
      <c r="D42" s="322"/>
      <c r="E42" s="325" t="s">
        <v>2160</v>
      </c>
      <c r="F42" s="322"/>
      <c r="G42" s="322" t="s">
        <v>2161</v>
      </c>
      <c r="H42" s="322"/>
      <c r="I42" s="322"/>
      <c r="J42" s="322"/>
      <c r="K42" s="320"/>
    </row>
    <row r="43" spans="2:11" s="1" customFormat="1" ht="15" customHeight="1">
      <c r="B43" s="323"/>
      <c r="C43" s="324"/>
      <c r="D43" s="322"/>
      <c r="E43" s="325"/>
      <c r="F43" s="322"/>
      <c r="G43" s="322" t="s">
        <v>2162</v>
      </c>
      <c r="H43" s="322"/>
      <c r="I43" s="322"/>
      <c r="J43" s="322"/>
      <c r="K43" s="320"/>
    </row>
    <row r="44" spans="2:11" s="1" customFormat="1" ht="15" customHeight="1">
      <c r="B44" s="323"/>
      <c r="C44" s="324"/>
      <c r="D44" s="322"/>
      <c r="E44" s="325" t="s">
        <v>2163</v>
      </c>
      <c r="F44" s="322"/>
      <c r="G44" s="322" t="s">
        <v>2164</v>
      </c>
      <c r="H44" s="322"/>
      <c r="I44" s="322"/>
      <c r="J44" s="322"/>
      <c r="K44" s="320"/>
    </row>
    <row r="45" spans="2:11" s="1" customFormat="1" ht="15" customHeight="1">
      <c r="B45" s="323"/>
      <c r="C45" s="324"/>
      <c r="D45" s="322"/>
      <c r="E45" s="325" t="s">
        <v>129</v>
      </c>
      <c r="F45" s="322"/>
      <c r="G45" s="322" t="s">
        <v>2165</v>
      </c>
      <c r="H45" s="322"/>
      <c r="I45" s="322"/>
      <c r="J45" s="322"/>
      <c r="K45" s="320"/>
    </row>
    <row r="46" spans="2:11" s="1" customFormat="1" ht="12.75" customHeight="1">
      <c r="B46" s="323"/>
      <c r="C46" s="324"/>
      <c r="D46" s="322"/>
      <c r="E46" s="322"/>
      <c r="F46" s="322"/>
      <c r="G46" s="322"/>
      <c r="H46" s="322"/>
      <c r="I46" s="322"/>
      <c r="J46" s="322"/>
      <c r="K46" s="320"/>
    </row>
    <row r="47" spans="2:11" s="1" customFormat="1" ht="15" customHeight="1">
      <c r="B47" s="323"/>
      <c r="C47" s="324"/>
      <c r="D47" s="322" t="s">
        <v>2166</v>
      </c>
      <c r="E47" s="322"/>
      <c r="F47" s="322"/>
      <c r="G47" s="322"/>
      <c r="H47" s="322"/>
      <c r="I47" s="322"/>
      <c r="J47" s="322"/>
      <c r="K47" s="320"/>
    </row>
    <row r="48" spans="2:11" s="1" customFormat="1" ht="15" customHeight="1">
      <c r="B48" s="323"/>
      <c r="C48" s="324"/>
      <c r="D48" s="324"/>
      <c r="E48" s="322" t="s">
        <v>2167</v>
      </c>
      <c r="F48" s="322"/>
      <c r="G48" s="322"/>
      <c r="H48" s="322"/>
      <c r="I48" s="322"/>
      <c r="J48" s="322"/>
      <c r="K48" s="320"/>
    </row>
    <row r="49" spans="2:11" s="1" customFormat="1" ht="15" customHeight="1">
      <c r="B49" s="323"/>
      <c r="C49" s="324"/>
      <c r="D49" s="324"/>
      <c r="E49" s="322" t="s">
        <v>2168</v>
      </c>
      <c r="F49" s="322"/>
      <c r="G49" s="322"/>
      <c r="H49" s="322"/>
      <c r="I49" s="322"/>
      <c r="J49" s="322"/>
      <c r="K49" s="320"/>
    </row>
    <row r="50" spans="2:11" s="1" customFormat="1" ht="15" customHeight="1">
      <c r="B50" s="323"/>
      <c r="C50" s="324"/>
      <c r="D50" s="324"/>
      <c r="E50" s="322" t="s">
        <v>2169</v>
      </c>
      <c r="F50" s="322"/>
      <c r="G50" s="322"/>
      <c r="H50" s="322"/>
      <c r="I50" s="322"/>
      <c r="J50" s="322"/>
      <c r="K50" s="320"/>
    </row>
    <row r="51" spans="2:11" s="1" customFormat="1" ht="15" customHeight="1">
      <c r="B51" s="323"/>
      <c r="C51" s="324"/>
      <c r="D51" s="322" t="s">
        <v>2170</v>
      </c>
      <c r="E51" s="322"/>
      <c r="F51" s="322"/>
      <c r="G51" s="322"/>
      <c r="H51" s="322"/>
      <c r="I51" s="322"/>
      <c r="J51" s="322"/>
      <c r="K51" s="320"/>
    </row>
    <row r="52" spans="2:11" s="1" customFormat="1" ht="25.5" customHeight="1">
      <c r="B52" s="318"/>
      <c r="C52" s="319" t="s">
        <v>2171</v>
      </c>
      <c r="D52" s="319"/>
      <c r="E52" s="319"/>
      <c r="F52" s="319"/>
      <c r="G52" s="319"/>
      <c r="H52" s="319"/>
      <c r="I52" s="319"/>
      <c r="J52" s="319"/>
      <c r="K52" s="320"/>
    </row>
    <row r="53" spans="2:11" s="1" customFormat="1" ht="5.25" customHeight="1">
      <c r="B53" s="318"/>
      <c r="C53" s="321"/>
      <c r="D53" s="321"/>
      <c r="E53" s="321"/>
      <c r="F53" s="321"/>
      <c r="G53" s="321"/>
      <c r="H53" s="321"/>
      <c r="I53" s="321"/>
      <c r="J53" s="321"/>
      <c r="K53" s="320"/>
    </row>
    <row r="54" spans="2:11" s="1" customFormat="1" ht="15" customHeight="1">
      <c r="B54" s="318"/>
      <c r="C54" s="322" t="s">
        <v>2172</v>
      </c>
      <c r="D54" s="322"/>
      <c r="E54" s="322"/>
      <c r="F54" s="322"/>
      <c r="G54" s="322"/>
      <c r="H54" s="322"/>
      <c r="I54" s="322"/>
      <c r="J54" s="322"/>
      <c r="K54" s="320"/>
    </row>
    <row r="55" spans="2:11" s="1" customFormat="1" ht="15" customHeight="1">
      <c r="B55" s="318"/>
      <c r="C55" s="322" t="s">
        <v>2173</v>
      </c>
      <c r="D55" s="322"/>
      <c r="E55" s="322"/>
      <c r="F55" s="322"/>
      <c r="G55" s="322"/>
      <c r="H55" s="322"/>
      <c r="I55" s="322"/>
      <c r="J55" s="322"/>
      <c r="K55" s="320"/>
    </row>
    <row r="56" spans="2:11" s="1" customFormat="1" ht="12.75" customHeight="1">
      <c r="B56" s="318"/>
      <c r="C56" s="322"/>
      <c r="D56" s="322"/>
      <c r="E56" s="322"/>
      <c r="F56" s="322"/>
      <c r="G56" s="322"/>
      <c r="H56" s="322"/>
      <c r="I56" s="322"/>
      <c r="J56" s="322"/>
      <c r="K56" s="320"/>
    </row>
    <row r="57" spans="2:11" s="1" customFormat="1" ht="15" customHeight="1">
      <c r="B57" s="318"/>
      <c r="C57" s="322" t="s">
        <v>2174</v>
      </c>
      <c r="D57" s="322"/>
      <c r="E57" s="322"/>
      <c r="F57" s="322"/>
      <c r="G57" s="322"/>
      <c r="H57" s="322"/>
      <c r="I57" s="322"/>
      <c r="J57" s="322"/>
      <c r="K57" s="320"/>
    </row>
    <row r="58" spans="2:11" s="1" customFormat="1" ht="15" customHeight="1">
      <c r="B58" s="318"/>
      <c r="C58" s="324"/>
      <c r="D58" s="322" t="s">
        <v>2175</v>
      </c>
      <c r="E58" s="322"/>
      <c r="F58" s="322"/>
      <c r="G58" s="322"/>
      <c r="H58" s="322"/>
      <c r="I58" s="322"/>
      <c r="J58" s="322"/>
      <c r="K58" s="320"/>
    </row>
    <row r="59" spans="2:11" s="1" customFormat="1" ht="15" customHeight="1">
      <c r="B59" s="318"/>
      <c r="C59" s="324"/>
      <c r="D59" s="322" t="s">
        <v>2176</v>
      </c>
      <c r="E59" s="322"/>
      <c r="F59" s="322"/>
      <c r="G59" s="322"/>
      <c r="H59" s="322"/>
      <c r="I59" s="322"/>
      <c r="J59" s="322"/>
      <c r="K59" s="320"/>
    </row>
    <row r="60" spans="2:11" s="1" customFormat="1" ht="15" customHeight="1">
      <c r="B60" s="318"/>
      <c r="C60" s="324"/>
      <c r="D60" s="322" t="s">
        <v>2177</v>
      </c>
      <c r="E60" s="322"/>
      <c r="F60" s="322"/>
      <c r="G60" s="322"/>
      <c r="H60" s="322"/>
      <c r="I60" s="322"/>
      <c r="J60" s="322"/>
      <c r="K60" s="320"/>
    </row>
    <row r="61" spans="2:11" s="1" customFormat="1" ht="15" customHeight="1">
      <c r="B61" s="318"/>
      <c r="C61" s="324"/>
      <c r="D61" s="322" t="s">
        <v>2178</v>
      </c>
      <c r="E61" s="322"/>
      <c r="F61" s="322"/>
      <c r="G61" s="322"/>
      <c r="H61" s="322"/>
      <c r="I61" s="322"/>
      <c r="J61" s="322"/>
      <c r="K61" s="320"/>
    </row>
    <row r="62" spans="2:11" s="1" customFormat="1" ht="15" customHeight="1">
      <c r="B62" s="318"/>
      <c r="C62" s="324"/>
      <c r="D62" s="327" t="s">
        <v>2179</v>
      </c>
      <c r="E62" s="327"/>
      <c r="F62" s="327"/>
      <c r="G62" s="327"/>
      <c r="H62" s="327"/>
      <c r="I62" s="327"/>
      <c r="J62" s="327"/>
      <c r="K62" s="320"/>
    </row>
    <row r="63" spans="2:11" s="1" customFormat="1" ht="15" customHeight="1">
      <c r="B63" s="318"/>
      <c r="C63" s="324"/>
      <c r="D63" s="322" t="s">
        <v>2180</v>
      </c>
      <c r="E63" s="322"/>
      <c r="F63" s="322"/>
      <c r="G63" s="322"/>
      <c r="H63" s="322"/>
      <c r="I63" s="322"/>
      <c r="J63" s="322"/>
      <c r="K63" s="320"/>
    </row>
    <row r="64" spans="2:11" s="1" customFormat="1" ht="12.75" customHeight="1">
      <c r="B64" s="318"/>
      <c r="C64" s="324"/>
      <c r="D64" s="324"/>
      <c r="E64" s="328"/>
      <c r="F64" s="324"/>
      <c r="G64" s="324"/>
      <c r="H64" s="324"/>
      <c r="I64" s="324"/>
      <c r="J64" s="324"/>
      <c r="K64" s="320"/>
    </row>
    <row r="65" spans="2:11" s="1" customFormat="1" ht="15" customHeight="1">
      <c r="B65" s="318"/>
      <c r="C65" s="324"/>
      <c r="D65" s="322" t="s">
        <v>2181</v>
      </c>
      <c r="E65" s="322"/>
      <c r="F65" s="322"/>
      <c r="G65" s="322"/>
      <c r="H65" s="322"/>
      <c r="I65" s="322"/>
      <c r="J65" s="322"/>
      <c r="K65" s="320"/>
    </row>
    <row r="66" spans="2:11" s="1" customFormat="1" ht="15" customHeight="1">
      <c r="B66" s="318"/>
      <c r="C66" s="324"/>
      <c r="D66" s="327" t="s">
        <v>2182</v>
      </c>
      <c r="E66" s="327"/>
      <c r="F66" s="327"/>
      <c r="G66" s="327"/>
      <c r="H66" s="327"/>
      <c r="I66" s="327"/>
      <c r="J66" s="327"/>
      <c r="K66" s="320"/>
    </row>
    <row r="67" spans="2:11" s="1" customFormat="1" ht="15" customHeight="1">
      <c r="B67" s="318"/>
      <c r="C67" s="324"/>
      <c r="D67" s="322" t="s">
        <v>2183</v>
      </c>
      <c r="E67" s="322"/>
      <c r="F67" s="322"/>
      <c r="G67" s="322"/>
      <c r="H67" s="322"/>
      <c r="I67" s="322"/>
      <c r="J67" s="322"/>
      <c r="K67" s="320"/>
    </row>
    <row r="68" spans="2:11" s="1" customFormat="1" ht="15" customHeight="1">
      <c r="B68" s="318"/>
      <c r="C68" s="324"/>
      <c r="D68" s="322" t="s">
        <v>2184</v>
      </c>
      <c r="E68" s="322"/>
      <c r="F68" s="322"/>
      <c r="G68" s="322"/>
      <c r="H68" s="322"/>
      <c r="I68" s="322"/>
      <c r="J68" s="322"/>
      <c r="K68" s="320"/>
    </row>
    <row r="69" spans="2:11" s="1" customFormat="1" ht="15" customHeight="1">
      <c r="B69" s="318"/>
      <c r="C69" s="324"/>
      <c r="D69" s="322" t="s">
        <v>2185</v>
      </c>
      <c r="E69" s="322"/>
      <c r="F69" s="322"/>
      <c r="G69" s="322"/>
      <c r="H69" s="322"/>
      <c r="I69" s="322"/>
      <c r="J69" s="322"/>
      <c r="K69" s="320"/>
    </row>
    <row r="70" spans="2:11" s="1" customFormat="1" ht="15" customHeight="1">
      <c r="B70" s="318"/>
      <c r="C70" s="324"/>
      <c r="D70" s="322" t="s">
        <v>2186</v>
      </c>
      <c r="E70" s="322"/>
      <c r="F70" s="322"/>
      <c r="G70" s="322"/>
      <c r="H70" s="322"/>
      <c r="I70" s="322"/>
      <c r="J70" s="322"/>
      <c r="K70" s="320"/>
    </row>
    <row r="71" spans="2:11" s="1" customFormat="1" ht="12.75" customHeight="1">
      <c r="B71" s="329"/>
      <c r="C71" s="330"/>
      <c r="D71" s="330"/>
      <c r="E71" s="330"/>
      <c r="F71" s="330"/>
      <c r="G71" s="330"/>
      <c r="H71" s="330"/>
      <c r="I71" s="330"/>
      <c r="J71" s="330"/>
      <c r="K71" s="331"/>
    </row>
    <row r="72" spans="2:11" s="1" customFormat="1" ht="18.75" customHeight="1">
      <c r="B72" s="332"/>
      <c r="C72" s="332"/>
      <c r="D72" s="332"/>
      <c r="E72" s="332"/>
      <c r="F72" s="332"/>
      <c r="G72" s="332"/>
      <c r="H72" s="332"/>
      <c r="I72" s="332"/>
      <c r="J72" s="332"/>
      <c r="K72" s="333"/>
    </row>
    <row r="73" spans="2:11" s="1" customFormat="1" ht="18.75" customHeight="1">
      <c r="B73" s="333"/>
      <c r="C73" s="333"/>
      <c r="D73" s="333"/>
      <c r="E73" s="333"/>
      <c r="F73" s="333"/>
      <c r="G73" s="333"/>
      <c r="H73" s="333"/>
      <c r="I73" s="333"/>
      <c r="J73" s="333"/>
      <c r="K73" s="333"/>
    </row>
    <row r="74" spans="2:11" s="1" customFormat="1" ht="7.5" customHeight="1">
      <c r="B74" s="334"/>
      <c r="C74" s="335"/>
      <c r="D74" s="335"/>
      <c r="E74" s="335"/>
      <c r="F74" s="335"/>
      <c r="G74" s="335"/>
      <c r="H74" s="335"/>
      <c r="I74" s="335"/>
      <c r="J74" s="335"/>
      <c r="K74" s="336"/>
    </row>
    <row r="75" spans="2:11" s="1" customFormat="1" ht="45" customHeight="1">
      <c r="B75" s="337"/>
      <c r="C75" s="338" t="s">
        <v>2187</v>
      </c>
      <c r="D75" s="338"/>
      <c r="E75" s="338"/>
      <c r="F75" s="338"/>
      <c r="G75" s="338"/>
      <c r="H75" s="338"/>
      <c r="I75" s="338"/>
      <c r="J75" s="338"/>
      <c r="K75" s="339"/>
    </row>
    <row r="76" spans="2:11" s="1" customFormat="1" ht="17.25" customHeight="1">
      <c r="B76" s="337"/>
      <c r="C76" s="340" t="s">
        <v>2188</v>
      </c>
      <c r="D76" s="340"/>
      <c r="E76" s="340"/>
      <c r="F76" s="340" t="s">
        <v>2189</v>
      </c>
      <c r="G76" s="341"/>
      <c r="H76" s="340" t="s">
        <v>54</v>
      </c>
      <c r="I76" s="340" t="s">
        <v>57</v>
      </c>
      <c r="J76" s="340" t="s">
        <v>2190</v>
      </c>
      <c r="K76" s="339"/>
    </row>
    <row r="77" spans="2:11" s="1" customFormat="1" ht="17.25" customHeight="1">
      <c r="B77" s="337"/>
      <c r="C77" s="342" t="s">
        <v>2191</v>
      </c>
      <c r="D77" s="342"/>
      <c r="E77" s="342"/>
      <c r="F77" s="343" t="s">
        <v>2192</v>
      </c>
      <c r="G77" s="344"/>
      <c r="H77" s="342"/>
      <c r="I77" s="342"/>
      <c r="J77" s="342" t="s">
        <v>2193</v>
      </c>
      <c r="K77" s="339"/>
    </row>
    <row r="78" spans="2:11" s="1" customFormat="1" ht="5.25" customHeight="1">
      <c r="B78" s="337"/>
      <c r="C78" s="345"/>
      <c r="D78" s="345"/>
      <c r="E78" s="345"/>
      <c r="F78" s="345"/>
      <c r="G78" s="346"/>
      <c r="H78" s="345"/>
      <c r="I78" s="345"/>
      <c r="J78" s="345"/>
      <c r="K78" s="339"/>
    </row>
    <row r="79" spans="2:11" s="1" customFormat="1" ht="15" customHeight="1">
      <c r="B79" s="337"/>
      <c r="C79" s="325" t="s">
        <v>53</v>
      </c>
      <c r="D79" s="345"/>
      <c r="E79" s="345"/>
      <c r="F79" s="347" t="s">
        <v>2194</v>
      </c>
      <c r="G79" s="346"/>
      <c r="H79" s="325" t="s">
        <v>2195</v>
      </c>
      <c r="I79" s="325" t="s">
        <v>2196</v>
      </c>
      <c r="J79" s="325">
        <v>20</v>
      </c>
      <c r="K79" s="339"/>
    </row>
    <row r="80" spans="2:11" s="1" customFormat="1" ht="15" customHeight="1">
      <c r="B80" s="337"/>
      <c r="C80" s="325" t="s">
        <v>2197</v>
      </c>
      <c r="D80" s="325"/>
      <c r="E80" s="325"/>
      <c r="F80" s="347" t="s">
        <v>2194</v>
      </c>
      <c r="G80" s="346"/>
      <c r="H80" s="325" t="s">
        <v>2198</v>
      </c>
      <c r="I80" s="325" t="s">
        <v>2196</v>
      </c>
      <c r="J80" s="325">
        <v>120</v>
      </c>
      <c r="K80" s="339"/>
    </row>
    <row r="81" spans="2:11" s="1" customFormat="1" ht="15" customHeight="1">
      <c r="B81" s="348"/>
      <c r="C81" s="325" t="s">
        <v>2199</v>
      </c>
      <c r="D81" s="325"/>
      <c r="E81" s="325"/>
      <c r="F81" s="347" t="s">
        <v>2200</v>
      </c>
      <c r="G81" s="346"/>
      <c r="H81" s="325" t="s">
        <v>2201</v>
      </c>
      <c r="I81" s="325" t="s">
        <v>2196</v>
      </c>
      <c r="J81" s="325">
        <v>50</v>
      </c>
      <c r="K81" s="339"/>
    </row>
    <row r="82" spans="2:11" s="1" customFormat="1" ht="15" customHeight="1">
      <c r="B82" s="348"/>
      <c r="C82" s="325" t="s">
        <v>2202</v>
      </c>
      <c r="D82" s="325"/>
      <c r="E82" s="325"/>
      <c r="F82" s="347" t="s">
        <v>2194</v>
      </c>
      <c r="G82" s="346"/>
      <c r="H82" s="325" t="s">
        <v>2203</v>
      </c>
      <c r="I82" s="325" t="s">
        <v>2204</v>
      </c>
      <c r="J82" s="325"/>
      <c r="K82" s="339"/>
    </row>
    <row r="83" spans="2:11" s="1" customFormat="1" ht="15" customHeight="1">
      <c r="B83" s="348"/>
      <c r="C83" s="349" t="s">
        <v>2205</v>
      </c>
      <c r="D83" s="349"/>
      <c r="E83" s="349"/>
      <c r="F83" s="350" t="s">
        <v>2200</v>
      </c>
      <c r="G83" s="349"/>
      <c r="H83" s="349" t="s">
        <v>2206</v>
      </c>
      <c r="I83" s="349" t="s">
        <v>2196</v>
      </c>
      <c r="J83" s="349">
        <v>15</v>
      </c>
      <c r="K83" s="339"/>
    </row>
    <row r="84" spans="2:11" s="1" customFormat="1" ht="15" customHeight="1">
      <c r="B84" s="348"/>
      <c r="C84" s="349" t="s">
        <v>2207</v>
      </c>
      <c r="D84" s="349"/>
      <c r="E84" s="349"/>
      <c r="F84" s="350" t="s">
        <v>2200</v>
      </c>
      <c r="G84" s="349"/>
      <c r="H84" s="349" t="s">
        <v>2208</v>
      </c>
      <c r="I84" s="349" t="s">
        <v>2196</v>
      </c>
      <c r="J84" s="349">
        <v>15</v>
      </c>
      <c r="K84" s="339"/>
    </row>
    <row r="85" spans="2:11" s="1" customFormat="1" ht="15" customHeight="1">
      <c r="B85" s="348"/>
      <c r="C85" s="349" t="s">
        <v>2209</v>
      </c>
      <c r="D85" s="349"/>
      <c r="E85" s="349"/>
      <c r="F85" s="350" t="s">
        <v>2200</v>
      </c>
      <c r="G85" s="349"/>
      <c r="H85" s="349" t="s">
        <v>2210</v>
      </c>
      <c r="I85" s="349" t="s">
        <v>2196</v>
      </c>
      <c r="J85" s="349">
        <v>20</v>
      </c>
      <c r="K85" s="339"/>
    </row>
    <row r="86" spans="2:11" s="1" customFormat="1" ht="15" customHeight="1">
      <c r="B86" s="348"/>
      <c r="C86" s="349" t="s">
        <v>2211</v>
      </c>
      <c r="D86" s="349"/>
      <c r="E86" s="349"/>
      <c r="F86" s="350" t="s">
        <v>2200</v>
      </c>
      <c r="G86" s="349"/>
      <c r="H86" s="349" t="s">
        <v>2212</v>
      </c>
      <c r="I86" s="349" t="s">
        <v>2196</v>
      </c>
      <c r="J86" s="349">
        <v>20</v>
      </c>
      <c r="K86" s="339"/>
    </row>
    <row r="87" spans="2:11" s="1" customFormat="1" ht="15" customHeight="1">
      <c r="B87" s="348"/>
      <c r="C87" s="325" t="s">
        <v>2213</v>
      </c>
      <c r="D87" s="325"/>
      <c r="E87" s="325"/>
      <c r="F87" s="347" t="s">
        <v>2200</v>
      </c>
      <c r="G87" s="346"/>
      <c r="H87" s="325" t="s">
        <v>2214</v>
      </c>
      <c r="I87" s="325" t="s">
        <v>2196</v>
      </c>
      <c r="J87" s="325">
        <v>50</v>
      </c>
      <c r="K87" s="339"/>
    </row>
    <row r="88" spans="2:11" s="1" customFormat="1" ht="15" customHeight="1">
      <c r="B88" s="348"/>
      <c r="C88" s="325" t="s">
        <v>2215</v>
      </c>
      <c r="D88" s="325"/>
      <c r="E88" s="325"/>
      <c r="F88" s="347" t="s">
        <v>2200</v>
      </c>
      <c r="G88" s="346"/>
      <c r="H88" s="325" t="s">
        <v>2216</v>
      </c>
      <c r="I88" s="325" t="s">
        <v>2196</v>
      </c>
      <c r="J88" s="325">
        <v>20</v>
      </c>
      <c r="K88" s="339"/>
    </row>
    <row r="89" spans="2:11" s="1" customFormat="1" ht="15" customHeight="1">
      <c r="B89" s="348"/>
      <c r="C89" s="325" t="s">
        <v>2217</v>
      </c>
      <c r="D89" s="325"/>
      <c r="E89" s="325"/>
      <c r="F89" s="347" t="s">
        <v>2200</v>
      </c>
      <c r="G89" s="346"/>
      <c r="H89" s="325" t="s">
        <v>2218</v>
      </c>
      <c r="I89" s="325" t="s">
        <v>2196</v>
      </c>
      <c r="J89" s="325">
        <v>20</v>
      </c>
      <c r="K89" s="339"/>
    </row>
    <row r="90" spans="2:11" s="1" customFormat="1" ht="15" customHeight="1">
      <c r="B90" s="348"/>
      <c r="C90" s="325" t="s">
        <v>2219</v>
      </c>
      <c r="D90" s="325"/>
      <c r="E90" s="325"/>
      <c r="F90" s="347" t="s">
        <v>2200</v>
      </c>
      <c r="G90" s="346"/>
      <c r="H90" s="325" t="s">
        <v>2220</v>
      </c>
      <c r="I90" s="325" t="s">
        <v>2196</v>
      </c>
      <c r="J90" s="325">
        <v>50</v>
      </c>
      <c r="K90" s="339"/>
    </row>
    <row r="91" spans="2:11" s="1" customFormat="1" ht="15" customHeight="1">
      <c r="B91" s="348"/>
      <c r="C91" s="325" t="s">
        <v>2221</v>
      </c>
      <c r="D91" s="325"/>
      <c r="E91" s="325"/>
      <c r="F91" s="347" t="s">
        <v>2200</v>
      </c>
      <c r="G91" s="346"/>
      <c r="H91" s="325" t="s">
        <v>2221</v>
      </c>
      <c r="I91" s="325" t="s">
        <v>2196</v>
      </c>
      <c r="J91" s="325">
        <v>50</v>
      </c>
      <c r="K91" s="339"/>
    </row>
    <row r="92" spans="2:11" s="1" customFormat="1" ht="15" customHeight="1">
      <c r="B92" s="348"/>
      <c r="C92" s="325" t="s">
        <v>2222</v>
      </c>
      <c r="D92" s="325"/>
      <c r="E92" s="325"/>
      <c r="F92" s="347" t="s">
        <v>2200</v>
      </c>
      <c r="G92" s="346"/>
      <c r="H92" s="325" t="s">
        <v>2223</v>
      </c>
      <c r="I92" s="325" t="s">
        <v>2196</v>
      </c>
      <c r="J92" s="325">
        <v>255</v>
      </c>
      <c r="K92" s="339"/>
    </row>
    <row r="93" spans="2:11" s="1" customFormat="1" ht="15" customHeight="1">
      <c r="B93" s="348"/>
      <c r="C93" s="325" t="s">
        <v>2224</v>
      </c>
      <c r="D93" s="325"/>
      <c r="E93" s="325"/>
      <c r="F93" s="347" t="s">
        <v>2194</v>
      </c>
      <c r="G93" s="346"/>
      <c r="H93" s="325" t="s">
        <v>2225</v>
      </c>
      <c r="I93" s="325" t="s">
        <v>2226</v>
      </c>
      <c r="J93" s="325"/>
      <c r="K93" s="339"/>
    </row>
    <row r="94" spans="2:11" s="1" customFormat="1" ht="15" customHeight="1">
      <c r="B94" s="348"/>
      <c r="C94" s="325" t="s">
        <v>2227</v>
      </c>
      <c r="D94" s="325"/>
      <c r="E94" s="325"/>
      <c r="F94" s="347" t="s">
        <v>2194</v>
      </c>
      <c r="G94" s="346"/>
      <c r="H94" s="325" t="s">
        <v>2228</v>
      </c>
      <c r="I94" s="325" t="s">
        <v>2229</v>
      </c>
      <c r="J94" s="325"/>
      <c r="K94" s="339"/>
    </row>
    <row r="95" spans="2:11" s="1" customFormat="1" ht="15" customHeight="1">
      <c r="B95" s="348"/>
      <c r="C95" s="325" t="s">
        <v>2230</v>
      </c>
      <c r="D95" s="325"/>
      <c r="E95" s="325"/>
      <c r="F95" s="347" t="s">
        <v>2194</v>
      </c>
      <c r="G95" s="346"/>
      <c r="H95" s="325" t="s">
        <v>2230</v>
      </c>
      <c r="I95" s="325" t="s">
        <v>2229</v>
      </c>
      <c r="J95" s="325"/>
      <c r="K95" s="339"/>
    </row>
    <row r="96" spans="2:11" s="1" customFormat="1" ht="15" customHeight="1">
      <c r="B96" s="348"/>
      <c r="C96" s="325" t="s">
        <v>38</v>
      </c>
      <c r="D96" s="325"/>
      <c r="E96" s="325"/>
      <c r="F96" s="347" t="s">
        <v>2194</v>
      </c>
      <c r="G96" s="346"/>
      <c r="H96" s="325" t="s">
        <v>2231</v>
      </c>
      <c r="I96" s="325" t="s">
        <v>2229</v>
      </c>
      <c r="J96" s="325"/>
      <c r="K96" s="339"/>
    </row>
    <row r="97" spans="2:11" s="1" customFormat="1" ht="15" customHeight="1">
      <c r="B97" s="348"/>
      <c r="C97" s="325" t="s">
        <v>48</v>
      </c>
      <c r="D97" s="325"/>
      <c r="E97" s="325"/>
      <c r="F97" s="347" t="s">
        <v>2194</v>
      </c>
      <c r="G97" s="346"/>
      <c r="H97" s="325" t="s">
        <v>2232</v>
      </c>
      <c r="I97" s="325" t="s">
        <v>2229</v>
      </c>
      <c r="J97" s="325"/>
      <c r="K97" s="339"/>
    </row>
    <row r="98" spans="2:11" s="1" customFormat="1" ht="15" customHeight="1">
      <c r="B98" s="351"/>
      <c r="C98" s="352"/>
      <c r="D98" s="352"/>
      <c r="E98" s="352"/>
      <c r="F98" s="352"/>
      <c r="G98" s="352"/>
      <c r="H98" s="352"/>
      <c r="I98" s="352"/>
      <c r="J98" s="352"/>
      <c r="K98" s="353"/>
    </row>
    <row r="99" spans="2:11" s="1" customFormat="1" ht="18.75" customHeight="1">
      <c r="B99" s="354"/>
      <c r="C99" s="355"/>
      <c r="D99" s="355"/>
      <c r="E99" s="355"/>
      <c r="F99" s="355"/>
      <c r="G99" s="355"/>
      <c r="H99" s="355"/>
      <c r="I99" s="355"/>
      <c r="J99" s="355"/>
      <c r="K99" s="354"/>
    </row>
    <row r="100" spans="2:11" s="1" customFormat="1" ht="18.75" customHeight="1">
      <c r="B100" s="333"/>
      <c r="C100" s="333"/>
      <c r="D100" s="333"/>
      <c r="E100" s="333"/>
      <c r="F100" s="333"/>
      <c r="G100" s="333"/>
      <c r="H100" s="333"/>
      <c r="I100" s="333"/>
      <c r="J100" s="333"/>
      <c r="K100" s="333"/>
    </row>
    <row r="101" spans="2:11" s="1" customFormat="1" ht="7.5" customHeight="1">
      <c r="B101" s="334"/>
      <c r="C101" s="335"/>
      <c r="D101" s="335"/>
      <c r="E101" s="335"/>
      <c r="F101" s="335"/>
      <c r="G101" s="335"/>
      <c r="H101" s="335"/>
      <c r="I101" s="335"/>
      <c r="J101" s="335"/>
      <c r="K101" s="336"/>
    </row>
    <row r="102" spans="2:11" s="1" customFormat="1" ht="45" customHeight="1">
      <c r="B102" s="337"/>
      <c r="C102" s="338" t="s">
        <v>2233</v>
      </c>
      <c r="D102" s="338"/>
      <c r="E102" s="338"/>
      <c r="F102" s="338"/>
      <c r="G102" s="338"/>
      <c r="H102" s="338"/>
      <c r="I102" s="338"/>
      <c r="J102" s="338"/>
      <c r="K102" s="339"/>
    </row>
    <row r="103" spans="2:11" s="1" customFormat="1" ht="17.25" customHeight="1">
      <c r="B103" s="337"/>
      <c r="C103" s="340" t="s">
        <v>2188</v>
      </c>
      <c r="D103" s="340"/>
      <c r="E103" s="340"/>
      <c r="F103" s="340" t="s">
        <v>2189</v>
      </c>
      <c r="G103" s="341"/>
      <c r="H103" s="340" t="s">
        <v>54</v>
      </c>
      <c r="I103" s="340" t="s">
        <v>57</v>
      </c>
      <c r="J103" s="340" t="s">
        <v>2190</v>
      </c>
      <c r="K103" s="339"/>
    </row>
    <row r="104" spans="2:11" s="1" customFormat="1" ht="17.25" customHeight="1">
      <c r="B104" s="337"/>
      <c r="C104" s="342" t="s">
        <v>2191</v>
      </c>
      <c r="D104" s="342"/>
      <c r="E104" s="342"/>
      <c r="F104" s="343" t="s">
        <v>2192</v>
      </c>
      <c r="G104" s="344"/>
      <c r="H104" s="342"/>
      <c r="I104" s="342"/>
      <c r="J104" s="342" t="s">
        <v>2193</v>
      </c>
      <c r="K104" s="339"/>
    </row>
    <row r="105" spans="2:11" s="1" customFormat="1" ht="5.25" customHeight="1">
      <c r="B105" s="337"/>
      <c r="C105" s="340"/>
      <c r="D105" s="340"/>
      <c r="E105" s="340"/>
      <c r="F105" s="340"/>
      <c r="G105" s="356"/>
      <c r="H105" s="340"/>
      <c r="I105" s="340"/>
      <c r="J105" s="340"/>
      <c r="K105" s="339"/>
    </row>
    <row r="106" spans="2:11" s="1" customFormat="1" ht="15" customHeight="1">
      <c r="B106" s="337"/>
      <c r="C106" s="325" t="s">
        <v>53</v>
      </c>
      <c r="D106" s="345"/>
      <c r="E106" s="345"/>
      <c r="F106" s="347" t="s">
        <v>2194</v>
      </c>
      <c r="G106" s="356"/>
      <c r="H106" s="325" t="s">
        <v>2234</v>
      </c>
      <c r="I106" s="325" t="s">
        <v>2196</v>
      </c>
      <c r="J106" s="325">
        <v>20</v>
      </c>
      <c r="K106" s="339"/>
    </row>
    <row r="107" spans="2:11" s="1" customFormat="1" ht="15" customHeight="1">
      <c r="B107" s="337"/>
      <c r="C107" s="325" t="s">
        <v>2197</v>
      </c>
      <c r="D107" s="325"/>
      <c r="E107" s="325"/>
      <c r="F107" s="347" t="s">
        <v>2194</v>
      </c>
      <c r="G107" s="325"/>
      <c r="H107" s="325" t="s">
        <v>2234</v>
      </c>
      <c r="I107" s="325" t="s">
        <v>2196</v>
      </c>
      <c r="J107" s="325">
        <v>120</v>
      </c>
      <c r="K107" s="339"/>
    </row>
    <row r="108" spans="2:11" s="1" customFormat="1" ht="15" customHeight="1">
      <c r="B108" s="348"/>
      <c r="C108" s="325" t="s">
        <v>2199</v>
      </c>
      <c r="D108" s="325"/>
      <c r="E108" s="325"/>
      <c r="F108" s="347" t="s">
        <v>2200</v>
      </c>
      <c r="G108" s="325"/>
      <c r="H108" s="325" t="s">
        <v>2234</v>
      </c>
      <c r="I108" s="325" t="s">
        <v>2196</v>
      </c>
      <c r="J108" s="325">
        <v>50</v>
      </c>
      <c r="K108" s="339"/>
    </row>
    <row r="109" spans="2:11" s="1" customFormat="1" ht="15" customHeight="1">
      <c r="B109" s="348"/>
      <c r="C109" s="325" t="s">
        <v>2202</v>
      </c>
      <c r="D109" s="325"/>
      <c r="E109" s="325"/>
      <c r="F109" s="347" t="s">
        <v>2194</v>
      </c>
      <c r="G109" s="325"/>
      <c r="H109" s="325" t="s">
        <v>2234</v>
      </c>
      <c r="I109" s="325" t="s">
        <v>2204</v>
      </c>
      <c r="J109" s="325"/>
      <c r="K109" s="339"/>
    </row>
    <row r="110" spans="2:11" s="1" customFormat="1" ht="15" customHeight="1">
      <c r="B110" s="348"/>
      <c r="C110" s="325" t="s">
        <v>2213</v>
      </c>
      <c r="D110" s="325"/>
      <c r="E110" s="325"/>
      <c r="F110" s="347" t="s">
        <v>2200</v>
      </c>
      <c r="G110" s="325"/>
      <c r="H110" s="325" t="s">
        <v>2234</v>
      </c>
      <c r="I110" s="325" t="s">
        <v>2196</v>
      </c>
      <c r="J110" s="325">
        <v>50</v>
      </c>
      <c r="K110" s="339"/>
    </row>
    <row r="111" spans="2:11" s="1" customFormat="1" ht="15" customHeight="1">
      <c r="B111" s="348"/>
      <c r="C111" s="325" t="s">
        <v>2221</v>
      </c>
      <c r="D111" s="325"/>
      <c r="E111" s="325"/>
      <c r="F111" s="347" t="s">
        <v>2200</v>
      </c>
      <c r="G111" s="325"/>
      <c r="H111" s="325" t="s">
        <v>2234</v>
      </c>
      <c r="I111" s="325" t="s">
        <v>2196</v>
      </c>
      <c r="J111" s="325">
        <v>50</v>
      </c>
      <c r="K111" s="339"/>
    </row>
    <row r="112" spans="2:11" s="1" customFormat="1" ht="15" customHeight="1">
      <c r="B112" s="348"/>
      <c r="C112" s="325" t="s">
        <v>2219</v>
      </c>
      <c r="D112" s="325"/>
      <c r="E112" s="325"/>
      <c r="F112" s="347" t="s">
        <v>2200</v>
      </c>
      <c r="G112" s="325"/>
      <c r="H112" s="325" t="s">
        <v>2234</v>
      </c>
      <c r="I112" s="325" t="s">
        <v>2196</v>
      </c>
      <c r="J112" s="325">
        <v>50</v>
      </c>
      <c r="K112" s="339"/>
    </row>
    <row r="113" spans="2:11" s="1" customFormat="1" ht="15" customHeight="1">
      <c r="B113" s="348"/>
      <c r="C113" s="325" t="s">
        <v>53</v>
      </c>
      <c r="D113" s="325"/>
      <c r="E113" s="325"/>
      <c r="F113" s="347" t="s">
        <v>2194</v>
      </c>
      <c r="G113" s="325"/>
      <c r="H113" s="325" t="s">
        <v>2235</v>
      </c>
      <c r="I113" s="325" t="s">
        <v>2196</v>
      </c>
      <c r="J113" s="325">
        <v>20</v>
      </c>
      <c r="K113" s="339"/>
    </row>
    <row r="114" spans="2:11" s="1" customFormat="1" ht="15" customHeight="1">
      <c r="B114" s="348"/>
      <c r="C114" s="325" t="s">
        <v>2236</v>
      </c>
      <c r="D114" s="325"/>
      <c r="E114" s="325"/>
      <c r="F114" s="347" t="s">
        <v>2194</v>
      </c>
      <c r="G114" s="325"/>
      <c r="H114" s="325" t="s">
        <v>2237</v>
      </c>
      <c r="I114" s="325" t="s">
        <v>2196</v>
      </c>
      <c r="J114" s="325">
        <v>120</v>
      </c>
      <c r="K114" s="339"/>
    </row>
    <row r="115" spans="2:11" s="1" customFormat="1" ht="15" customHeight="1">
      <c r="B115" s="348"/>
      <c r="C115" s="325" t="s">
        <v>38</v>
      </c>
      <c r="D115" s="325"/>
      <c r="E115" s="325"/>
      <c r="F115" s="347" t="s">
        <v>2194</v>
      </c>
      <c r="G115" s="325"/>
      <c r="H115" s="325" t="s">
        <v>2238</v>
      </c>
      <c r="I115" s="325" t="s">
        <v>2229</v>
      </c>
      <c r="J115" s="325"/>
      <c r="K115" s="339"/>
    </row>
    <row r="116" spans="2:11" s="1" customFormat="1" ht="15" customHeight="1">
      <c r="B116" s="348"/>
      <c r="C116" s="325" t="s">
        <v>48</v>
      </c>
      <c r="D116" s="325"/>
      <c r="E116" s="325"/>
      <c r="F116" s="347" t="s">
        <v>2194</v>
      </c>
      <c r="G116" s="325"/>
      <c r="H116" s="325" t="s">
        <v>2239</v>
      </c>
      <c r="I116" s="325" t="s">
        <v>2229</v>
      </c>
      <c r="J116" s="325"/>
      <c r="K116" s="339"/>
    </row>
    <row r="117" spans="2:11" s="1" customFormat="1" ht="15" customHeight="1">
      <c r="B117" s="348"/>
      <c r="C117" s="325" t="s">
        <v>57</v>
      </c>
      <c r="D117" s="325"/>
      <c r="E117" s="325"/>
      <c r="F117" s="347" t="s">
        <v>2194</v>
      </c>
      <c r="G117" s="325"/>
      <c r="H117" s="325" t="s">
        <v>2240</v>
      </c>
      <c r="I117" s="325" t="s">
        <v>2241</v>
      </c>
      <c r="J117" s="325"/>
      <c r="K117" s="339"/>
    </row>
    <row r="118" spans="2:11" s="1" customFormat="1" ht="15" customHeight="1">
      <c r="B118" s="351"/>
      <c r="C118" s="357"/>
      <c r="D118" s="357"/>
      <c r="E118" s="357"/>
      <c r="F118" s="357"/>
      <c r="G118" s="357"/>
      <c r="H118" s="357"/>
      <c r="I118" s="357"/>
      <c r="J118" s="357"/>
      <c r="K118" s="353"/>
    </row>
    <row r="119" spans="2:11" s="1" customFormat="1" ht="18.75" customHeight="1">
      <c r="B119" s="358"/>
      <c r="C119" s="322"/>
      <c r="D119" s="322"/>
      <c r="E119" s="322"/>
      <c r="F119" s="359"/>
      <c r="G119" s="322"/>
      <c r="H119" s="322"/>
      <c r="I119" s="322"/>
      <c r="J119" s="322"/>
      <c r="K119" s="358"/>
    </row>
    <row r="120" spans="2:11" s="1" customFormat="1" ht="18.75" customHeight="1">
      <c r="B120" s="333"/>
      <c r="C120" s="333"/>
      <c r="D120" s="333"/>
      <c r="E120" s="333"/>
      <c r="F120" s="333"/>
      <c r="G120" s="333"/>
      <c r="H120" s="333"/>
      <c r="I120" s="333"/>
      <c r="J120" s="333"/>
      <c r="K120" s="333"/>
    </row>
    <row r="121" spans="2:11" s="1" customFormat="1" ht="7.5" customHeight="1">
      <c r="B121" s="360"/>
      <c r="C121" s="361"/>
      <c r="D121" s="361"/>
      <c r="E121" s="361"/>
      <c r="F121" s="361"/>
      <c r="G121" s="361"/>
      <c r="H121" s="361"/>
      <c r="I121" s="361"/>
      <c r="J121" s="361"/>
      <c r="K121" s="362"/>
    </row>
    <row r="122" spans="2:11" s="1" customFormat="1" ht="45" customHeight="1">
      <c r="B122" s="363"/>
      <c r="C122" s="316" t="s">
        <v>2242</v>
      </c>
      <c r="D122" s="316"/>
      <c r="E122" s="316"/>
      <c r="F122" s="316"/>
      <c r="G122" s="316"/>
      <c r="H122" s="316"/>
      <c r="I122" s="316"/>
      <c r="J122" s="316"/>
      <c r="K122" s="364"/>
    </row>
    <row r="123" spans="2:11" s="1" customFormat="1" ht="17.25" customHeight="1">
      <c r="B123" s="365"/>
      <c r="C123" s="340" t="s">
        <v>2188</v>
      </c>
      <c r="D123" s="340"/>
      <c r="E123" s="340"/>
      <c r="F123" s="340" t="s">
        <v>2189</v>
      </c>
      <c r="G123" s="341"/>
      <c r="H123" s="340" t="s">
        <v>54</v>
      </c>
      <c r="I123" s="340" t="s">
        <v>57</v>
      </c>
      <c r="J123" s="340" t="s">
        <v>2190</v>
      </c>
      <c r="K123" s="366"/>
    </row>
    <row r="124" spans="2:11" s="1" customFormat="1" ht="17.25" customHeight="1">
      <c r="B124" s="365"/>
      <c r="C124" s="342" t="s">
        <v>2191</v>
      </c>
      <c r="D124" s="342"/>
      <c r="E124" s="342"/>
      <c r="F124" s="343" t="s">
        <v>2192</v>
      </c>
      <c r="G124" s="344"/>
      <c r="H124" s="342"/>
      <c r="I124" s="342"/>
      <c r="J124" s="342" t="s">
        <v>2193</v>
      </c>
      <c r="K124" s="366"/>
    </row>
    <row r="125" spans="2:11" s="1" customFormat="1" ht="5.25" customHeight="1">
      <c r="B125" s="367"/>
      <c r="C125" s="345"/>
      <c r="D125" s="345"/>
      <c r="E125" s="345"/>
      <c r="F125" s="345"/>
      <c r="G125" s="325"/>
      <c r="H125" s="345"/>
      <c r="I125" s="345"/>
      <c r="J125" s="345"/>
      <c r="K125" s="368"/>
    </row>
    <row r="126" spans="2:11" s="1" customFormat="1" ht="15" customHeight="1">
      <c r="B126" s="367"/>
      <c r="C126" s="325" t="s">
        <v>2197</v>
      </c>
      <c r="D126" s="345"/>
      <c r="E126" s="345"/>
      <c r="F126" s="347" t="s">
        <v>2194</v>
      </c>
      <c r="G126" s="325"/>
      <c r="H126" s="325" t="s">
        <v>2234</v>
      </c>
      <c r="I126" s="325" t="s">
        <v>2196</v>
      </c>
      <c r="J126" s="325">
        <v>120</v>
      </c>
      <c r="K126" s="369"/>
    </row>
    <row r="127" spans="2:11" s="1" customFormat="1" ht="15" customHeight="1">
      <c r="B127" s="367"/>
      <c r="C127" s="325" t="s">
        <v>2243</v>
      </c>
      <c r="D127" s="325"/>
      <c r="E127" s="325"/>
      <c r="F127" s="347" t="s">
        <v>2194</v>
      </c>
      <c r="G127" s="325"/>
      <c r="H127" s="325" t="s">
        <v>2244</v>
      </c>
      <c r="I127" s="325" t="s">
        <v>2196</v>
      </c>
      <c r="J127" s="325" t="s">
        <v>2245</v>
      </c>
      <c r="K127" s="369"/>
    </row>
    <row r="128" spans="2:11" s="1" customFormat="1" ht="15" customHeight="1">
      <c r="B128" s="367"/>
      <c r="C128" s="325" t="s">
        <v>2142</v>
      </c>
      <c r="D128" s="325"/>
      <c r="E128" s="325"/>
      <c r="F128" s="347" t="s">
        <v>2194</v>
      </c>
      <c r="G128" s="325"/>
      <c r="H128" s="325" t="s">
        <v>2246</v>
      </c>
      <c r="I128" s="325" t="s">
        <v>2196</v>
      </c>
      <c r="J128" s="325" t="s">
        <v>2245</v>
      </c>
      <c r="K128" s="369"/>
    </row>
    <row r="129" spans="2:11" s="1" customFormat="1" ht="15" customHeight="1">
      <c r="B129" s="367"/>
      <c r="C129" s="325" t="s">
        <v>2205</v>
      </c>
      <c r="D129" s="325"/>
      <c r="E129" s="325"/>
      <c r="F129" s="347" t="s">
        <v>2200</v>
      </c>
      <c r="G129" s="325"/>
      <c r="H129" s="325" t="s">
        <v>2206</v>
      </c>
      <c r="I129" s="325" t="s">
        <v>2196</v>
      </c>
      <c r="J129" s="325">
        <v>15</v>
      </c>
      <c r="K129" s="369"/>
    </row>
    <row r="130" spans="2:11" s="1" customFormat="1" ht="15" customHeight="1">
      <c r="B130" s="367"/>
      <c r="C130" s="349" t="s">
        <v>2207</v>
      </c>
      <c r="D130" s="349"/>
      <c r="E130" s="349"/>
      <c r="F130" s="350" t="s">
        <v>2200</v>
      </c>
      <c r="G130" s="349"/>
      <c r="H130" s="349" t="s">
        <v>2208</v>
      </c>
      <c r="I130" s="349" t="s">
        <v>2196</v>
      </c>
      <c r="J130" s="349">
        <v>15</v>
      </c>
      <c r="K130" s="369"/>
    </row>
    <row r="131" spans="2:11" s="1" customFormat="1" ht="15" customHeight="1">
      <c r="B131" s="367"/>
      <c r="C131" s="349" t="s">
        <v>2209</v>
      </c>
      <c r="D131" s="349"/>
      <c r="E131" s="349"/>
      <c r="F131" s="350" t="s">
        <v>2200</v>
      </c>
      <c r="G131" s="349"/>
      <c r="H131" s="349" t="s">
        <v>2210</v>
      </c>
      <c r="I131" s="349" t="s">
        <v>2196</v>
      </c>
      <c r="J131" s="349">
        <v>20</v>
      </c>
      <c r="K131" s="369"/>
    </row>
    <row r="132" spans="2:11" s="1" customFormat="1" ht="15" customHeight="1">
      <c r="B132" s="367"/>
      <c r="C132" s="349" t="s">
        <v>2211</v>
      </c>
      <c r="D132" s="349"/>
      <c r="E132" s="349"/>
      <c r="F132" s="350" t="s">
        <v>2200</v>
      </c>
      <c r="G132" s="349"/>
      <c r="H132" s="349" t="s">
        <v>2212</v>
      </c>
      <c r="I132" s="349" t="s">
        <v>2196</v>
      </c>
      <c r="J132" s="349">
        <v>20</v>
      </c>
      <c r="K132" s="369"/>
    </row>
    <row r="133" spans="2:11" s="1" customFormat="1" ht="15" customHeight="1">
      <c r="B133" s="367"/>
      <c r="C133" s="325" t="s">
        <v>2199</v>
      </c>
      <c r="D133" s="325"/>
      <c r="E133" s="325"/>
      <c r="F133" s="347" t="s">
        <v>2200</v>
      </c>
      <c r="G133" s="325"/>
      <c r="H133" s="325" t="s">
        <v>2234</v>
      </c>
      <c r="I133" s="325" t="s">
        <v>2196</v>
      </c>
      <c r="J133" s="325">
        <v>50</v>
      </c>
      <c r="K133" s="369"/>
    </row>
    <row r="134" spans="2:11" s="1" customFormat="1" ht="15" customHeight="1">
      <c r="B134" s="367"/>
      <c r="C134" s="325" t="s">
        <v>2213</v>
      </c>
      <c r="D134" s="325"/>
      <c r="E134" s="325"/>
      <c r="F134" s="347" t="s">
        <v>2200</v>
      </c>
      <c r="G134" s="325"/>
      <c r="H134" s="325" t="s">
        <v>2234</v>
      </c>
      <c r="I134" s="325" t="s">
        <v>2196</v>
      </c>
      <c r="J134" s="325">
        <v>50</v>
      </c>
      <c r="K134" s="369"/>
    </row>
    <row r="135" spans="2:11" s="1" customFormat="1" ht="15" customHeight="1">
      <c r="B135" s="367"/>
      <c r="C135" s="325" t="s">
        <v>2219</v>
      </c>
      <c r="D135" s="325"/>
      <c r="E135" s="325"/>
      <c r="F135" s="347" t="s">
        <v>2200</v>
      </c>
      <c r="G135" s="325"/>
      <c r="H135" s="325" t="s">
        <v>2234</v>
      </c>
      <c r="I135" s="325" t="s">
        <v>2196</v>
      </c>
      <c r="J135" s="325">
        <v>50</v>
      </c>
      <c r="K135" s="369"/>
    </row>
    <row r="136" spans="2:11" s="1" customFormat="1" ht="15" customHeight="1">
      <c r="B136" s="367"/>
      <c r="C136" s="325" t="s">
        <v>2221</v>
      </c>
      <c r="D136" s="325"/>
      <c r="E136" s="325"/>
      <c r="F136" s="347" t="s">
        <v>2200</v>
      </c>
      <c r="G136" s="325"/>
      <c r="H136" s="325" t="s">
        <v>2234</v>
      </c>
      <c r="I136" s="325" t="s">
        <v>2196</v>
      </c>
      <c r="J136" s="325">
        <v>50</v>
      </c>
      <c r="K136" s="369"/>
    </row>
    <row r="137" spans="2:11" s="1" customFormat="1" ht="15" customHeight="1">
      <c r="B137" s="367"/>
      <c r="C137" s="325" t="s">
        <v>2222</v>
      </c>
      <c r="D137" s="325"/>
      <c r="E137" s="325"/>
      <c r="F137" s="347" t="s">
        <v>2200</v>
      </c>
      <c r="G137" s="325"/>
      <c r="H137" s="325" t="s">
        <v>2247</v>
      </c>
      <c r="I137" s="325" t="s">
        <v>2196</v>
      </c>
      <c r="J137" s="325">
        <v>255</v>
      </c>
      <c r="K137" s="369"/>
    </row>
    <row r="138" spans="2:11" s="1" customFormat="1" ht="15" customHeight="1">
      <c r="B138" s="367"/>
      <c r="C138" s="325" t="s">
        <v>2224</v>
      </c>
      <c r="D138" s="325"/>
      <c r="E138" s="325"/>
      <c r="F138" s="347" t="s">
        <v>2194</v>
      </c>
      <c r="G138" s="325"/>
      <c r="H138" s="325" t="s">
        <v>2248</v>
      </c>
      <c r="I138" s="325" t="s">
        <v>2226</v>
      </c>
      <c r="J138" s="325"/>
      <c r="K138" s="369"/>
    </row>
    <row r="139" spans="2:11" s="1" customFormat="1" ht="15" customHeight="1">
      <c r="B139" s="367"/>
      <c r="C139" s="325" t="s">
        <v>2227</v>
      </c>
      <c r="D139" s="325"/>
      <c r="E139" s="325"/>
      <c r="F139" s="347" t="s">
        <v>2194</v>
      </c>
      <c r="G139" s="325"/>
      <c r="H139" s="325" t="s">
        <v>2249</v>
      </c>
      <c r="I139" s="325" t="s">
        <v>2229</v>
      </c>
      <c r="J139" s="325"/>
      <c r="K139" s="369"/>
    </row>
    <row r="140" spans="2:11" s="1" customFormat="1" ht="15" customHeight="1">
      <c r="B140" s="367"/>
      <c r="C140" s="325" t="s">
        <v>2230</v>
      </c>
      <c r="D140" s="325"/>
      <c r="E140" s="325"/>
      <c r="F140" s="347" t="s">
        <v>2194</v>
      </c>
      <c r="G140" s="325"/>
      <c r="H140" s="325" t="s">
        <v>2230</v>
      </c>
      <c r="I140" s="325" t="s">
        <v>2229</v>
      </c>
      <c r="J140" s="325"/>
      <c r="K140" s="369"/>
    </row>
    <row r="141" spans="2:11" s="1" customFormat="1" ht="15" customHeight="1">
      <c r="B141" s="367"/>
      <c r="C141" s="325" t="s">
        <v>38</v>
      </c>
      <c r="D141" s="325"/>
      <c r="E141" s="325"/>
      <c r="F141" s="347" t="s">
        <v>2194</v>
      </c>
      <c r="G141" s="325"/>
      <c r="H141" s="325" t="s">
        <v>2250</v>
      </c>
      <c r="I141" s="325" t="s">
        <v>2229</v>
      </c>
      <c r="J141" s="325"/>
      <c r="K141" s="369"/>
    </row>
    <row r="142" spans="2:11" s="1" customFormat="1" ht="15" customHeight="1">
      <c r="B142" s="367"/>
      <c r="C142" s="325" t="s">
        <v>2251</v>
      </c>
      <c r="D142" s="325"/>
      <c r="E142" s="325"/>
      <c r="F142" s="347" t="s">
        <v>2194</v>
      </c>
      <c r="G142" s="325"/>
      <c r="H142" s="325" t="s">
        <v>2252</v>
      </c>
      <c r="I142" s="325" t="s">
        <v>2229</v>
      </c>
      <c r="J142" s="325"/>
      <c r="K142" s="369"/>
    </row>
    <row r="143" spans="2:11" s="1" customFormat="1" ht="15" customHeight="1">
      <c r="B143" s="370"/>
      <c r="C143" s="371"/>
      <c r="D143" s="371"/>
      <c r="E143" s="371"/>
      <c r="F143" s="371"/>
      <c r="G143" s="371"/>
      <c r="H143" s="371"/>
      <c r="I143" s="371"/>
      <c r="J143" s="371"/>
      <c r="K143" s="372"/>
    </row>
    <row r="144" spans="2:11" s="1" customFormat="1" ht="18.75" customHeight="1">
      <c r="B144" s="322"/>
      <c r="C144" s="322"/>
      <c r="D144" s="322"/>
      <c r="E144" s="322"/>
      <c r="F144" s="359"/>
      <c r="G144" s="322"/>
      <c r="H144" s="322"/>
      <c r="I144" s="322"/>
      <c r="J144" s="322"/>
      <c r="K144" s="322"/>
    </row>
    <row r="145" spans="2:11" s="1" customFormat="1" ht="18.75" customHeight="1">
      <c r="B145" s="333"/>
      <c r="C145" s="333"/>
      <c r="D145" s="333"/>
      <c r="E145" s="333"/>
      <c r="F145" s="333"/>
      <c r="G145" s="333"/>
      <c r="H145" s="333"/>
      <c r="I145" s="333"/>
      <c r="J145" s="333"/>
      <c r="K145" s="333"/>
    </row>
    <row r="146" spans="2:11" s="1" customFormat="1" ht="7.5" customHeight="1">
      <c r="B146" s="334"/>
      <c r="C146" s="335"/>
      <c r="D146" s="335"/>
      <c r="E146" s="335"/>
      <c r="F146" s="335"/>
      <c r="G146" s="335"/>
      <c r="H146" s="335"/>
      <c r="I146" s="335"/>
      <c r="J146" s="335"/>
      <c r="K146" s="336"/>
    </row>
    <row r="147" spans="2:11" s="1" customFormat="1" ht="45" customHeight="1">
      <c r="B147" s="337"/>
      <c r="C147" s="338" t="s">
        <v>2253</v>
      </c>
      <c r="D147" s="338"/>
      <c r="E147" s="338"/>
      <c r="F147" s="338"/>
      <c r="G147" s="338"/>
      <c r="H147" s="338"/>
      <c r="I147" s="338"/>
      <c r="J147" s="338"/>
      <c r="K147" s="339"/>
    </row>
    <row r="148" spans="2:11" s="1" customFormat="1" ht="17.25" customHeight="1">
      <c r="B148" s="337"/>
      <c r="C148" s="340" t="s">
        <v>2188</v>
      </c>
      <c r="D148" s="340"/>
      <c r="E148" s="340"/>
      <c r="F148" s="340" t="s">
        <v>2189</v>
      </c>
      <c r="G148" s="341"/>
      <c r="H148" s="340" t="s">
        <v>54</v>
      </c>
      <c r="I148" s="340" t="s">
        <v>57</v>
      </c>
      <c r="J148" s="340" t="s">
        <v>2190</v>
      </c>
      <c r="K148" s="339"/>
    </row>
    <row r="149" spans="2:11" s="1" customFormat="1" ht="17.25" customHeight="1">
      <c r="B149" s="337"/>
      <c r="C149" s="342" t="s">
        <v>2191</v>
      </c>
      <c r="D149" s="342"/>
      <c r="E149" s="342"/>
      <c r="F149" s="343" t="s">
        <v>2192</v>
      </c>
      <c r="G149" s="344"/>
      <c r="H149" s="342"/>
      <c r="I149" s="342"/>
      <c r="J149" s="342" t="s">
        <v>2193</v>
      </c>
      <c r="K149" s="339"/>
    </row>
    <row r="150" spans="2:11" s="1" customFormat="1" ht="5.25" customHeight="1">
      <c r="B150" s="348"/>
      <c r="C150" s="345"/>
      <c r="D150" s="345"/>
      <c r="E150" s="345"/>
      <c r="F150" s="345"/>
      <c r="G150" s="346"/>
      <c r="H150" s="345"/>
      <c r="I150" s="345"/>
      <c r="J150" s="345"/>
      <c r="K150" s="369"/>
    </row>
    <row r="151" spans="2:11" s="1" customFormat="1" ht="15" customHeight="1">
      <c r="B151" s="348"/>
      <c r="C151" s="373" t="s">
        <v>2197</v>
      </c>
      <c r="D151" s="325"/>
      <c r="E151" s="325"/>
      <c r="F151" s="374" t="s">
        <v>2194</v>
      </c>
      <c r="G151" s="325"/>
      <c r="H151" s="373" t="s">
        <v>2234</v>
      </c>
      <c r="I151" s="373" t="s">
        <v>2196</v>
      </c>
      <c r="J151" s="373">
        <v>120</v>
      </c>
      <c r="K151" s="369"/>
    </row>
    <row r="152" spans="2:11" s="1" customFormat="1" ht="15" customHeight="1">
      <c r="B152" s="348"/>
      <c r="C152" s="373" t="s">
        <v>2243</v>
      </c>
      <c r="D152" s="325"/>
      <c r="E152" s="325"/>
      <c r="F152" s="374" t="s">
        <v>2194</v>
      </c>
      <c r="G152" s="325"/>
      <c r="H152" s="373" t="s">
        <v>2254</v>
      </c>
      <c r="I152" s="373" t="s">
        <v>2196</v>
      </c>
      <c r="J152" s="373" t="s">
        <v>2245</v>
      </c>
      <c r="K152" s="369"/>
    </row>
    <row r="153" spans="2:11" s="1" customFormat="1" ht="15" customHeight="1">
      <c r="B153" s="348"/>
      <c r="C153" s="373" t="s">
        <v>2142</v>
      </c>
      <c r="D153" s="325"/>
      <c r="E153" s="325"/>
      <c r="F153" s="374" t="s">
        <v>2194</v>
      </c>
      <c r="G153" s="325"/>
      <c r="H153" s="373" t="s">
        <v>2255</v>
      </c>
      <c r="I153" s="373" t="s">
        <v>2196</v>
      </c>
      <c r="J153" s="373" t="s">
        <v>2245</v>
      </c>
      <c r="K153" s="369"/>
    </row>
    <row r="154" spans="2:11" s="1" customFormat="1" ht="15" customHeight="1">
      <c r="B154" s="348"/>
      <c r="C154" s="373" t="s">
        <v>2199</v>
      </c>
      <c r="D154" s="325"/>
      <c r="E154" s="325"/>
      <c r="F154" s="374" t="s">
        <v>2200</v>
      </c>
      <c r="G154" s="325"/>
      <c r="H154" s="373" t="s">
        <v>2234</v>
      </c>
      <c r="I154" s="373" t="s">
        <v>2196</v>
      </c>
      <c r="J154" s="373">
        <v>50</v>
      </c>
      <c r="K154" s="369"/>
    </row>
    <row r="155" spans="2:11" s="1" customFormat="1" ht="15" customHeight="1">
      <c r="B155" s="348"/>
      <c r="C155" s="373" t="s">
        <v>2202</v>
      </c>
      <c r="D155" s="325"/>
      <c r="E155" s="325"/>
      <c r="F155" s="374" t="s">
        <v>2194</v>
      </c>
      <c r="G155" s="325"/>
      <c r="H155" s="373" t="s">
        <v>2234</v>
      </c>
      <c r="I155" s="373" t="s">
        <v>2204</v>
      </c>
      <c r="J155" s="373"/>
      <c r="K155" s="369"/>
    </row>
    <row r="156" spans="2:11" s="1" customFormat="1" ht="15" customHeight="1">
      <c r="B156" s="348"/>
      <c r="C156" s="373" t="s">
        <v>2213</v>
      </c>
      <c r="D156" s="325"/>
      <c r="E156" s="325"/>
      <c r="F156" s="374" t="s">
        <v>2200</v>
      </c>
      <c r="G156" s="325"/>
      <c r="H156" s="373" t="s">
        <v>2234</v>
      </c>
      <c r="I156" s="373" t="s">
        <v>2196</v>
      </c>
      <c r="J156" s="373">
        <v>50</v>
      </c>
      <c r="K156" s="369"/>
    </row>
    <row r="157" spans="2:11" s="1" customFormat="1" ht="15" customHeight="1">
      <c r="B157" s="348"/>
      <c r="C157" s="373" t="s">
        <v>2221</v>
      </c>
      <c r="D157" s="325"/>
      <c r="E157" s="325"/>
      <c r="F157" s="374" t="s">
        <v>2200</v>
      </c>
      <c r="G157" s="325"/>
      <c r="H157" s="373" t="s">
        <v>2234</v>
      </c>
      <c r="I157" s="373" t="s">
        <v>2196</v>
      </c>
      <c r="J157" s="373">
        <v>50</v>
      </c>
      <c r="K157" s="369"/>
    </row>
    <row r="158" spans="2:11" s="1" customFormat="1" ht="15" customHeight="1">
      <c r="B158" s="348"/>
      <c r="C158" s="373" t="s">
        <v>2219</v>
      </c>
      <c r="D158" s="325"/>
      <c r="E158" s="325"/>
      <c r="F158" s="374" t="s">
        <v>2200</v>
      </c>
      <c r="G158" s="325"/>
      <c r="H158" s="373" t="s">
        <v>2234</v>
      </c>
      <c r="I158" s="373" t="s">
        <v>2196</v>
      </c>
      <c r="J158" s="373">
        <v>50</v>
      </c>
      <c r="K158" s="369"/>
    </row>
    <row r="159" spans="2:11" s="1" customFormat="1" ht="15" customHeight="1">
      <c r="B159" s="348"/>
      <c r="C159" s="373" t="s">
        <v>108</v>
      </c>
      <c r="D159" s="325"/>
      <c r="E159" s="325"/>
      <c r="F159" s="374" t="s">
        <v>2194</v>
      </c>
      <c r="G159" s="325"/>
      <c r="H159" s="373" t="s">
        <v>2256</v>
      </c>
      <c r="I159" s="373" t="s">
        <v>2196</v>
      </c>
      <c r="J159" s="373" t="s">
        <v>2257</v>
      </c>
      <c r="K159" s="369"/>
    </row>
    <row r="160" spans="2:11" s="1" customFormat="1" ht="15" customHeight="1">
      <c r="B160" s="348"/>
      <c r="C160" s="373" t="s">
        <v>2258</v>
      </c>
      <c r="D160" s="325"/>
      <c r="E160" s="325"/>
      <c r="F160" s="374" t="s">
        <v>2194</v>
      </c>
      <c r="G160" s="325"/>
      <c r="H160" s="373" t="s">
        <v>2259</v>
      </c>
      <c r="I160" s="373" t="s">
        <v>2229</v>
      </c>
      <c r="J160" s="373"/>
      <c r="K160" s="369"/>
    </row>
    <row r="161" spans="2:11" s="1" customFormat="1" ht="15" customHeight="1">
      <c r="B161" s="375"/>
      <c r="C161" s="357"/>
      <c r="D161" s="357"/>
      <c r="E161" s="357"/>
      <c r="F161" s="357"/>
      <c r="G161" s="357"/>
      <c r="H161" s="357"/>
      <c r="I161" s="357"/>
      <c r="J161" s="357"/>
      <c r="K161" s="376"/>
    </row>
    <row r="162" spans="2:11" s="1" customFormat="1" ht="18.75" customHeight="1">
      <c r="B162" s="322"/>
      <c r="C162" s="325"/>
      <c r="D162" s="325"/>
      <c r="E162" s="325"/>
      <c r="F162" s="347"/>
      <c r="G162" s="325"/>
      <c r="H162" s="325"/>
      <c r="I162" s="325"/>
      <c r="J162" s="325"/>
      <c r="K162" s="322"/>
    </row>
    <row r="163" spans="2:11" s="1" customFormat="1" ht="18.75" customHeight="1">
      <c r="B163" s="333"/>
      <c r="C163" s="333"/>
      <c r="D163" s="333"/>
      <c r="E163" s="333"/>
      <c r="F163" s="333"/>
      <c r="G163" s="333"/>
      <c r="H163" s="333"/>
      <c r="I163" s="333"/>
      <c r="J163" s="333"/>
      <c r="K163" s="333"/>
    </row>
    <row r="164" spans="2:11" s="1" customFormat="1" ht="7.5" customHeight="1">
      <c r="B164" s="312"/>
      <c r="C164" s="313"/>
      <c r="D164" s="313"/>
      <c r="E164" s="313"/>
      <c r="F164" s="313"/>
      <c r="G164" s="313"/>
      <c r="H164" s="313"/>
      <c r="I164" s="313"/>
      <c r="J164" s="313"/>
      <c r="K164" s="314"/>
    </row>
    <row r="165" spans="2:11" s="1" customFormat="1" ht="45" customHeight="1">
      <c r="B165" s="315"/>
      <c r="C165" s="316" t="s">
        <v>2260</v>
      </c>
      <c r="D165" s="316"/>
      <c r="E165" s="316"/>
      <c r="F165" s="316"/>
      <c r="G165" s="316"/>
      <c r="H165" s="316"/>
      <c r="I165" s="316"/>
      <c r="J165" s="316"/>
      <c r="K165" s="317"/>
    </row>
    <row r="166" spans="2:11" s="1" customFormat="1" ht="17.25" customHeight="1">
      <c r="B166" s="315"/>
      <c r="C166" s="340" t="s">
        <v>2188</v>
      </c>
      <c r="D166" s="340"/>
      <c r="E166" s="340"/>
      <c r="F166" s="340" t="s">
        <v>2189</v>
      </c>
      <c r="G166" s="377"/>
      <c r="H166" s="378" t="s">
        <v>54</v>
      </c>
      <c r="I166" s="378" t="s">
        <v>57</v>
      </c>
      <c r="J166" s="340" t="s">
        <v>2190</v>
      </c>
      <c r="K166" s="317"/>
    </row>
    <row r="167" spans="2:11" s="1" customFormat="1" ht="17.25" customHeight="1">
      <c r="B167" s="318"/>
      <c r="C167" s="342" t="s">
        <v>2191</v>
      </c>
      <c r="D167" s="342"/>
      <c r="E167" s="342"/>
      <c r="F167" s="343" t="s">
        <v>2192</v>
      </c>
      <c r="G167" s="379"/>
      <c r="H167" s="380"/>
      <c r="I167" s="380"/>
      <c r="J167" s="342" t="s">
        <v>2193</v>
      </c>
      <c r="K167" s="320"/>
    </row>
    <row r="168" spans="2:11" s="1" customFormat="1" ht="5.25" customHeight="1">
      <c r="B168" s="348"/>
      <c r="C168" s="345"/>
      <c r="D168" s="345"/>
      <c r="E168" s="345"/>
      <c r="F168" s="345"/>
      <c r="G168" s="346"/>
      <c r="H168" s="345"/>
      <c r="I168" s="345"/>
      <c r="J168" s="345"/>
      <c r="K168" s="369"/>
    </row>
    <row r="169" spans="2:11" s="1" customFormat="1" ht="15" customHeight="1">
      <c r="B169" s="348"/>
      <c r="C169" s="325" t="s">
        <v>2197</v>
      </c>
      <c r="D169" s="325"/>
      <c r="E169" s="325"/>
      <c r="F169" s="347" t="s">
        <v>2194</v>
      </c>
      <c r="G169" s="325"/>
      <c r="H169" s="325" t="s">
        <v>2234</v>
      </c>
      <c r="I169" s="325" t="s">
        <v>2196</v>
      </c>
      <c r="J169" s="325">
        <v>120</v>
      </c>
      <c r="K169" s="369"/>
    </row>
    <row r="170" spans="2:11" s="1" customFormat="1" ht="15" customHeight="1">
      <c r="B170" s="348"/>
      <c r="C170" s="325" t="s">
        <v>2243</v>
      </c>
      <c r="D170" s="325"/>
      <c r="E170" s="325"/>
      <c r="F170" s="347" t="s">
        <v>2194</v>
      </c>
      <c r="G170" s="325"/>
      <c r="H170" s="325" t="s">
        <v>2244</v>
      </c>
      <c r="I170" s="325" t="s">
        <v>2196</v>
      </c>
      <c r="J170" s="325" t="s">
        <v>2245</v>
      </c>
      <c r="K170" s="369"/>
    </row>
    <row r="171" spans="2:11" s="1" customFormat="1" ht="15" customHeight="1">
      <c r="B171" s="348"/>
      <c r="C171" s="325" t="s">
        <v>2142</v>
      </c>
      <c r="D171" s="325"/>
      <c r="E171" s="325"/>
      <c r="F171" s="347" t="s">
        <v>2194</v>
      </c>
      <c r="G171" s="325"/>
      <c r="H171" s="325" t="s">
        <v>2261</v>
      </c>
      <c r="I171" s="325" t="s">
        <v>2196</v>
      </c>
      <c r="J171" s="325" t="s">
        <v>2245</v>
      </c>
      <c r="K171" s="369"/>
    </row>
    <row r="172" spans="2:11" s="1" customFormat="1" ht="15" customHeight="1">
      <c r="B172" s="348"/>
      <c r="C172" s="325" t="s">
        <v>2199</v>
      </c>
      <c r="D172" s="325"/>
      <c r="E172" s="325"/>
      <c r="F172" s="347" t="s">
        <v>2200</v>
      </c>
      <c r="G172" s="325"/>
      <c r="H172" s="325" t="s">
        <v>2261</v>
      </c>
      <c r="I172" s="325" t="s">
        <v>2196</v>
      </c>
      <c r="J172" s="325">
        <v>50</v>
      </c>
      <c r="K172" s="369"/>
    </row>
    <row r="173" spans="2:11" s="1" customFormat="1" ht="15" customHeight="1">
      <c r="B173" s="348"/>
      <c r="C173" s="325" t="s">
        <v>2202</v>
      </c>
      <c r="D173" s="325"/>
      <c r="E173" s="325"/>
      <c r="F173" s="347" t="s">
        <v>2194</v>
      </c>
      <c r="G173" s="325"/>
      <c r="H173" s="325" t="s">
        <v>2261</v>
      </c>
      <c r="I173" s="325" t="s">
        <v>2204</v>
      </c>
      <c r="J173" s="325"/>
      <c r="K173" s="369"/>
    </row>
    <row r="174" spans="2:11" s="1" customFormat="1" ht="15" customHeight="1">
      <c r="B174" s="348"/>
      <c r="C174" s="325" t="s">
        <v>2213</v>
      </c>
      <c r="D174" s="325"/>
      <c r="E174" s="325"/>
      <c r="F174" s="347" t="s">
        <v>2200</v>
      </c>
      <c r="G174" s="325"/>
      <c r="H174" s="325" t="s">
        <v>2261</v>
      </c>
      <c r="I174" s="325" t="s">
        <v>2196</v>
      </c>
      <c r="J174" s="325">
        <v>50</v>
      </c>
      <c r="K174" s="369"/>
    </row>
    <row r="175" spans="2:11" s="1" customFormat="1" ht="15" customHeight="1">
      <c r="B175" s="348"/>
      <c r="C175" s="325" t="s">
        <v>2221</v>
      </c>
      <c r="D175" s="325"/>
      <c r="E175" s="325"/>
      <c r="F175" s="347" t="s">
        <v>2200</v>
      </c>
      <c r="G175" s="325"/>
      <c r="H175" s="325" t="s">
        <v>2261</v>
      </c>
      <c r="I175" s="325" t="s">
        <v>2196</v>
      </c>
      <c r="J175" s="325">
        <v>50</v>
      </c>
      <c r="K175" s="369"/>
    </row>
    <row r="176" spans="2:11" s="1" customFormat="1" ht="15" customHeight="1">
      <c r="B176" s="348"/>
      <c r="C176" s="325" t="s">
        <v>2219</v>
      </c>
      <c r="D176" s="325"/>
      <c r="E176" s="325"/>
      <c r="F176" s="347" t="s">
        <v>2200</v>
      </c>
      <c r="G176" s="325"/>
      <c r="H176" s="325" t="s">
        <v>2261</v>
      </c>
      <c r="I176" s="325" t="s">
        <v>2196</v>
      </c>
      <c r="J176" s="325">
        <v>50</v>
      </c>
      <c r="K176" s="369"/>
    </row>
    <row r="177" spans="2:11" s="1" customFormat="1" ht="15" customHeight="1">
      <c r="B177" s="348"/>
      <c r="C177" s="325" t="s">
        <v>125</v>
      </c>
      <c r="D177" s="325"/>
      <c r="E177" s="325"/>
      <c r="F177" s="347" t="s">
        <v>2194</v>
      </c>
      <c r="G177" s="325"/>
      <c r="H177" s="325" t="s">
        <v>2262</v>
      </c>
      <c r="I177" s="325" t="s">
        <v>2263</v>
      </c>
      <c r="J177" s="325"/>
      <c r="K177" s="369"/>
    </row>
    <row r="178" spans="2:11" s="1" customFormat="1" ht="15" customHeight="1">
      <c r="B178" s="348"/>
      <c r="C178" s="325" t="s">
        <v>57</v>
      </c>
      <c r="D178" s="325"/>
      <c r="E178" s="325"/>
      <c r="F178" s="347" t="s">
        <v>2194</v>
      </c>
      <c r="G178" s="325"/>
      <c r="H178" s="325" t="s">
        <v>2264</v>
      </c>
      <c r="I178" s="325" t="s">
        <v>2265</v>
      </c>
      <c r="J178" s="325">
        <v>1</v>
      </c>
      <c r="K178" s="369"/>
    </row>
    <row r="179" spans="2:11" s="1" customFormat="1" ht="15" customHeight="1">
      <c r="B179" s="348"/>
      <c r="C179" s="325" t="s">
        <v>53</v>
      </c>
      <c r="D179" s="325"/>
      <c r="E179" s="325"/>
      <c r="F179" s="347" t="s">
        <v>2194</v>
      </c>
      <c r="G179" s="325"/>
      <c r="H179" s="325" t="s">
        <v>2266</v>
      </c>
      <c r="I179" s="325" t="s">
        <v>2196</v>
      </c>
      <c r="J179" s="325">
        <v>20</v>
      </c>
      <c r="K179" s="369"/>
    </row>
    <row r="180" spans="2:11" s="1" customFormat="1" ht="15" customHeight="1">
      <c r="B180" s="348"/>
      <c r="C180" s="325" t="s">
        <v>54</v>
      </c>
      <c r="D180" s="325"/>
      <c r="E180" s="325"/>
      <c r="F180" s="347" t="s">
        <v>2194</v>
      </c>
      <c r="G180" s="325"/>
      <c r="H180" s="325" t="s">
        <v>2267</v>
      </c>
      <c r="I180" s="325" t="s">
        <v>2196</v>
      </c>
      <c r="J180" s="325">
        <v>255</v>
      </c>
      <c r="K180" s="369"/>
    </row>
    <row r="181" spans="2:11" s="1" customFormat="1" ht="15" customHeight="1">
      <c r="B181" s="348"/>
      <c r="C181" s="325" t="s">
        <v>126</v>
      </c>
      <c r="D181" s="325"/>
      <c r="E181" s="325"/>
      <c r="F181" s="347" t="s">
        <v>2194</v>
      </c>
      <c r="G181" s="325"/>
      <c r="H181" s="325" t="s">
        <v>2158</v>
      </c>
      <c r="I181" s="325" t="s">
        <v>2196</v>
      </c>
      <c r="J181" s="325">
        <v>10</v>
      </c>
      <c r="K181" s="369"/>
    </row>
    <row r="182" spans="2:11" s="1" customFormat="1" ht="15" customHeight="1">
      <c r="B182" s="348"/>
      <c r="C182" s="325" t="s">
        <v>127</v>
      </c>
      <c r="D182" s="325"/>
      <c r="E182" s="325"/>
      <c r="F182" s="347" t="s">
        <v>2194</v>
      </c>
      <c r="G182" s="325"/>
      <c r="H182" s="325" t="s">
        <v>2268</v>
      </c>
      <c r="I182" s="325" t="s">
        <v>2229</v>
      </c>
      <c r="J182" s="325"/>
      <c r="K182" s="369"/>
    </row>
    <row r="183" spans="2:11" s="1" customFormat="1" ht="15" customHeight="1">
      <c r="B183" s="348"/>
      <c r="C183" s="325" t="s">
        <v>2269</v>
      </c>
      <c r="D183" s="325"/>
      <c r="E183" s="325"/>
      <c r="F183" s="347" t="s">
        <v>2194</v>
      </c>
      <c r="G183" s="325"/>
      <c r="H183" s="325" t="s">
        <v>2270</v>
      </c>
      <c r="I183" s="325" t="s">
        <v>2229</v>
      </c>
      <c r="J183" s="325"/>
      <c r="K183" s="369"/>
    </row>
    <row r="184" spans="2:11" s="1" customFormat="1" ht="15" customHeight="1">
      <c r="B184" s="348"/>
      <c r="C184" s="325" t="s">
        <v>2258</v>
      </c>
      <c r="D184" s="325"/>
      <c r="E184" s="325"/>
      <c r="F184" s="347" t="s">
        <v>2194</v>
      </c>
      <c r="G184" s="325"/>
      <c r="H184" s="325" t="s">
        <v>2271</v>
      </c>
      <c r="I184" s="325" t="s">
        <v>2229</v>
      </c>
      <c r="J184" s="325"/>
      <c r="K184" s="369"/>
    </row>
    <row r="185" spans="2:11" s="1" customFormat="1" ht="15" customHeight="1">
      <c r="B185" s="348"/>
      <c r="C185" s="325" t="s">
        <v>129</v>
      </c>
      <c r="D185" s="325"/>
      <c r="E185" s="325"/>
      <c r="F185" s="347" t="s">
        <v>2200</v>
      </c>
      <c r="G185" s="325"/>
      <c r="H185" s="325" t="s">
        <v>2272</v>
      </c>
      <c r="I185" s="325" t="s">
        <v>2196</v>
      </c>
      <c r="J185" s="325">
        <v>50</v>
      </c>
      <c r="K185" s="369"/>
    </row>
    <row r="186" spans="2:11" s="1" customFormat="1" ht="15" customHeight="1">
      <c r="B186" s="348"/>
      <c r="C186" s="325" t="s">
        <v>2273</v>
      </c>
      <c r="D186" s="325"/>
      <c r="E186" s="325"/>
      <c r="F186" s="347" t="s">
        <v>2200</v>
      </c>
      <c r="G186" s="325"/>
      <c r="H186" s="325" t="s">
        <v>2274</v>
      </c>
      <c r="I186" s="325" t="s">
        <v>2275</v>
      </c>
      <c r="J186" s="325"/>
      <c r="K186" s="369"/>
    </row>
    <row r="187" spans="2:11" s="1" customFormat="1" ht="15" customHeight="1">
      <c r="B187" s="348"/>
      <c r="C187" s="325" t="s">
        <v>2276</v>
      </c>
      <c r="D187" s="325"/>
      <c r="E187" s="325"/>
      <c r="F187" s="347" t="s">
        <v>2200</v>
      </c>
      <c r="G187" s="325"/>
      <c r="H187" s="325" t="s">
        <v>2277</v>
      </c>
      <c r="I187" s="325" t="s">
        <v>2275</v>
      </c>
      <c r="J187" s="325"/>
      <c r="K187" s="369"/>
    </row>
    <row r="188" spans="2:11" s="1" customFormat="1" ht="15" customHeight="1">
      <c r="B188" s="348"/>
      <c r="C188" s="325" t="s">
        <v>2278</v>
      </c>
      <c r="D188" s="325"/>
      <c r="E188" s="325"/>
      <c r="F188" s="347" t="s">
        <v>2200</v>
      </c>
      <c r="G188" s="325"/>
      <c r="H188" s="325" t="s">
        <v>2279</v>
      </c>
      <c r="I188" s="325" t="s">
        <v>2275</v>
      </c>
      <c r="J188" s="325"/>
      <c r="K188" s="369"/>
    </row>
    <row r="189" spans="2:11" s="1" customFormat="1" ht="15" customHeight="1">
      <c r="B189" s="348"/>
      <c r="C189" s="381" t="s">
        <v>2280</v>
      </c>
      <c r="D189" s="325"/>
      <c r="E189" s="325"/>
      <c r="F189" s="347" t="s">
        <v>2200</v>
      </c>
      <c r="G189" s="325"/>
      <c r="H189" s="325" t="s">
        <v>2281</v>
      </c>
      <c r="I189" s="325" t="s">
        <v>2282</v>
      </c>
      <c r="J189" s="382" t="s">
        <v>2283</v>
      </c>
      <c r="K189" s="369"/>
    </row>
    <row r="190" spans="2:11" s="1" customFormat="1" ht="15" customHeight="1">
      <c r="B190" s="348"/>
      <c r="C190" s="332" t="s">
        <v>42</v>
      </c>
      <c r="D190" s="325"/>
      <c r="E190" s="325"/>
      <c r="F190" s="347" t="s">
        <v>2194</v>
      </c>
      <c r="G190" s="325"/>
      <c r="H190" s="322" t="s">
        <v>2284</v>
      </c>
      <c r="I190" s="325" t="s">
        <v>2285</v>
      </c>
      <c r="J190" s="325"/>
      <c r="K190" s="369"/>
    </row>
    <row r="191" spans="2:11" s="1" customFormat="1" ht="15" customHeight="1">
      <c r="B191" s="348"/>
      <c r="C191" s="332" t="s">
        <v>2286</v>
      </c>
      <c r="D191" s="325"/>
      <c r="E191" s="325"/>
      <c r="F191" s="347" t="s">
        <v>2194</v>
      </c>
      <c r="G191" s="325"/>
      <c r="H191" s="325" t="s">
        <v>2287</v>
      </c>
      <c r="I191" s="325" t="s">
        <v>2229</v>
      </c>
      <c r="J191" s="325"/>
      <c r="K191" s="369"/>
    </row>
    <row r="192" spans="2:11" s="1" customFormat="1" ht="15" customHeight="1">
      <c r="B192" s="348"/>
      <c r="C192" s="332" t="s">
        <v>2288</v>
      </c>
      <c r="D192" s="325"/>
      <c r="E192" s="325"/>
      <c r="F192" s="347" t="s">
        <v>2194</v>
      </c>
      <c r="G192" s="325"/>
      <c r="H192" s="325" t="s">
        <v>2289</v>
      </c>
      <c r="I192" s="325" t="s">
        <v>2229</v>
      </c>
      <c r="J192" s="325"/>
      <c r="K192" s="369"/>
    </row>
    <row r="193" spans="2:11" s="1" customFormat="1" ht="15" customHeight="1">
      <c r="B193" s="348"/>
      <c r="C193" s="332" t="s">
        <v>2290</v>
      </c>
      <c r="D193" s="325"/>
      <c r="E193" s="325"/>
      <c r="F193" s="347" t="s">
        <v>2200</v>
      </c>
      <c r="G193" s="325"/>
      <c r="H193" s="325" t="s">
        <v>2291</v>
      </c>
      <c r="I193" s="325" t="s">
        <v>2229</v>
      </c>
      <c r="J193" s="325"/>
      <c r="K193" s="369"/>
    </row>
    <row r="194" spans="2:11" s="1" customFormat="1" ht="15" customHeight="1">
      <c r="B194" s="375"/>
      <c r="C194" s="383"/>
      <c r="D194" s="357"/>
      <c r="E194" s="357"/>
      <c r="F194" s="357"/>
      <c r="G194" s="357"/>
      <c r="H194" s="357"/>
      <c r="I194" s="357"/>
      <c r="J194" s="357"/>
      <c r="K194" s="376"/>
    </row>
    <row r="195" spans="2:11" s="1" customFormat="1" ht="18.75" customHeight="1">
      <c r="B195" s="322"/>
      <c r="C195" s="325"/>
      <c r="D195" s="325"/>
      <c r="E195" s="325"/>
      <c r="F195" s="347"/>
      <c r="G195" s="325"/>
      <c r="H195" s="325"/>
      <c r="I195" s="325"/>
      <c r="J195" s="325"/>
      <c r="K195" s="322"/>
    </row>
    <row r="196" spans="2:11" s="1" customFormat="1" ht="18.75" customHeight="1">
      <c r="B196" s="322"/>
      <c r="C196" s="325"/>
      <c r="D196" s="325"/>
      <c r="E196" s="325"/>
      <c r="F196" s="347"/>
      <c r="G196" s="325"/>
      <c r="H196" s="325"/>
      <c r="I196" s="325"/>
      <c r="J196" s="325"/>
      <c r="K196" s="322"/>
    </row>
    <row r="197" spans="2:11" s="1" customFormat="1" ht="18.75" customHeight="1">
      <c r="B197" s="333"/>
      <c r="C197" s="333"/>
      <c r="D197" s="333"/>
      <c r="E197" s="333"/>
      <c r="F197" s="333"/>
      <c r="G197" s="333"/>
      <c r="H197" s="333"/>
      <c r="I197" s="333"/>
      <c r="J197" s="333"/>
      <c r="K197" s="333"/>
    </row>
    <row r="198" spans="2:11" s="1" customFormat="1" ht="13.5">
      <c r="B198" s="312"/>
      <c r="C198" s="313"/>
      <c r="D198" s="313"/>
      <c r="E198" s="313"/>
      <c r="F198" s="313"/>
      <c r="G198" s="313"/>
      <c r="H198" s="313"/>
      <c r="I198" s="313"/>
      <c r="J198" s="313"/>
      <c r="K198" s="314"/>
    </row>
    <row r="199" spans="2:11" s="1" customFormat="1" ht="21">
      <c r="B199" s="315"/>
      <c r="C199" s="316" t="s">
        <v>2292</v>
      </c>
      <c r="D199" s="316"/>
      <c r="E199" s="316"/>
      <c r="F199" s="316"/>
      <c r="G199" s="316"/>
      <c r="H199" s="316"/>
      <c r="I199" s="316"/>
      <c r="J199" s="316"/>
      <c r="K199" s="317"/>
    </row>
    <row r="200" spans="2:11" s="1" customFormat="1" ht="25.5" customHeight="1">
      <c r="B200" s="315"/>
      <c r="C200" s="384" t="s">
        <v>2293</v>
      </c>
      <c r="D200" s="384"/>
      <c r="E200" s="384"/>
      <c r="F200" s="384" t="s">
        <v>2294</v>
      </c>
      <c r="G200" s="385"/>
      <c r="H200" s="384" t="s">
        <v>2295</v>
      </c>
      <c r="I200" s="384"/>
      <c r="J200" s="384"/>
      <c r="K200" s="317"/>
    </row>
    <row r="201" spans="2:11" s="1" customFormat="1" ht="5.25" customHeight="1">
      <c r="B201" s="348"/>
      <c r="C201" s="345"/>
      <c r="D201" s="345"/>
      <c r="E201" s="345"/>
      <c r="F201" s="345"/>
      <c r="G201" s="325"/>
      <c r="H201" s="345"/>
      <c r="I201" s="345"/>
      <c r="J201" s="345"/>
      <c r="K201" s="369"/>
    </row>
    <row r="202" spans="2:11" s="1" customFormat="1" ht="15" customHeight="1">
      <c r="B202" s="348"/>
      <c r="C202" s="325" t="s">
        <v>2285</v>
      </c>
      <c r="D202" s="325"/>
      <c r="E202" s="325"/>
      <c r="F202" s="347" t="s">
        <v>43</v>
      </c>
      <c r="G202" s="325"/>
      <c r="H202" s="325" t="s">
        <v>2296</v>
      </c>
      <c r="I202" s="325"/>
      <c r="J202" s="325"/>
      <c r="K202" s="369"/>
    </row>
    <row r="203" spans="2:11" s="1" customFormat="1" ht="15" customHeight="1">
      <c r="B203" s="348"/>
      <c r="C203" s="354"/>
      <c r="D203" s="325"/>
      <c r="E203" s="325"/>
      <c r="F203" s="347" t="s">
        <v>44</v>
      </c>
      <c r="G203" s="325"/>
      <c r="H203" s="325" t="s">
        <v>2297</v>
      </c>
      <c r="I203" s="325"/>
      <c r="J203" s="325"/>
      <c r="K203" s="369"/>
    </row>
    <row r="204" spans="2:11" s="1" customFormat="1" ht="15" customHeight="1">
      <c r="B204" s="348"/>
      <c r="C204" s="354"/>
      <c r="D204" s="325"/>
      <c r="E204" s="325"/>
      <c r="F204" s="347" t="s">
        <v>47</v>
      </c>
      <c r="G204" s="325"/>
      <c r="H204" s="325" t="s">
        <v>2298</v>
      </c>
      <c r="I204" s="325"/>
      <c r="J204" s="325"/>
      <c r="K204" s="369"/>
    </row>
    <row r="205" spans="2:11" s="1" customFormat="1" ht="15" customHeight="1">
      <c r="B205" s="348"/>
      <c r="C205" s="325"/>
      <c r="D205" s="325"/>
      <c r="E205" s="325"/>
      <c r="F205" s="347" t="s">
        <v>45</v>
      </c>
      <c r="G205" s="325"/>
      <c r="H205" s="325" t="s">
        <v>2299</v>
      </c>
      <c r="I205" s="325"/>
      <c r="J205" s="325"/>
      <c r="K205" s="369"/>
    </row>
    <row r="206" spans="2:11" s="1" customFormat="1" ht="15" customHeight="1">
      <c r="B206" s="348"/>
      <c r="C206" s="325"/>
      <c r="D206" s="325"/>
      <c r="E206" s="325"/>
      <c r="F206" s="347" t="s">
        <v>46</v>
      </c>
      <c r="G206" s="325"/>
      <c r="H206" s="325" t="s">
        <v>2300</v>
      </c>
      <c r="I206" s="325"/>
      <c r="J206" s="325"/>
      <c r="K206" s="369"/>
    </row>
    <row r="207" spans="2:11" s="1" customFormat="1" ht="15" customHeight="1">
      <c r="B207" s="348"/>
      <c r="C207" s="325"/>
      <c r="D207" s="325"/>
      <c r="E207" s="325"/>
      <c r="F207" s="347"/>
      <c r="G207" s="325"/>
      <c r="H207" s="325"/>
      <c r="I207" s="325"/>
      <c r="J207" s="325"/>
      <c r="K207" s="369"/>
    </row>
    <row r="208" spans="2:11" s="1" customFormat="1" ht="15" customHeight="1">
      <c r="B208" s="348"/>
      <c r="C208" s="325" t="s">
        <v>2241</v>
      </c>
      <c r="D208" s="325"/>
      <c r="E208" s="325"/>
      <c r="F208" s="347" t="s">
        <v>79</v>
      </c>
      <c r="G208" s="325"/>
      <c r="H208" s="325" t="s">
        <v>2301</v>
      </c>
      <c r="I208" s="325"/>
      <c r="J208" s="325"/>
      <c r="K208" s="369"/>
    </row>
    <row r="209" spans="2:11" s="1" customFormat="1" ht="15" customHeight="1">
      <c r="B209" s="348"/>
      <c r="C209" s="354"/>
      <c r="D209" s="325"/>
      <c r="E209" s="325"/>
      <c r="F209" s="347" t="s">
        <v>2136</v>
      </c>
      <c r="G209" s="325"/>
      <c r="H209" s="325" t="s">
        <v>2137</v>
      </c>
      <c r="I209" s="325"/>
      <c r="J209" s="325"/>
      <c r="K209" s="369"/>
    </row>
    <row r="210" spans="2:11" s="1" customFormat="1" ht="15" customHeight="1">
      <c r="B210" s="348"/>
      <c r="C210" s="325"/>
      <c r="D210" s="325"/>
      <c r="E210" s="325"/>
      <c r="F210" s="347" t="s">
        <v>2134</v>
      </c>
      <c r="G210" s="325"/>
      <c r="H210" s="325" t="s">
        <v>2302</v>
      </c>
      <c r="I210" s="325"/>
      <c r="J210" s="325"/>
      <c r="K210" s="369"/>
    </row>
    <row r="211" spans="2:11" s="1" customFormat="1" ht="15" customHeight="1">
      <c r="B211" s="386"/>
      <c r="C211" s="354"/>
      <c r="D211" s="354"/>
      <c r="E211" s="354"/>
      <c r="F211" s="347" t="s">
        <v>2138</v>
      </c>
      <c r="G211" s="332"/>
      <c r="H211" s="373" t="s">
        <v>2139</v>
      </c>
      <c r="I211" s="373"/>
      <c r="J211" s="373"/>
      <c r="K211" s="387"/>
    </row>
    <row r="212" spans="2:11" s="1" customFormat="1" ht="15" customHeight="1">
      <c r="B212" s="386"/>
      <c r="C212" s="354"/>
      <c r="D212" s="354"/>
      <c r="E212" s="354"/>
      <c r="F212" s="347" t="s">
        <v>2140</v>
      </c>
      <c r="G212" s="332"/>
      <c r="H212" s="373" t="s">
        <v>2057</v>
      </c>
      <c r="I212" s="373"/>
      <c r="J212" s="373"/>
      <c r="K212" s="387"/>
    </row>
    <row r="213" spans="2:11" s="1" customFormat="1" ht="15" customHeight="1">
      <c r="B213" s="386"/>
      <c r="C213" s="354"/>
      <c r="D213" s="354"/>
      <c r="E213" s="354"/>
      <c r="F213" s="388"/>
      <c r="G213" s="332"/>
      <c r="H213" s="389"/>
      <c r="I213" s="389"/>
      <c r="J213" s="389"/>
      <c r="K213" s="387"/>
    </row>
    <row r="214" spans="2:11" s="1" customFormat="1" ht="15" customHeight="1">
      <c r="B214" s="386"/>
      <c r="C214" s="325" t="s">
        <v>2265</v>
      </c>
      <c r="D214" s="354"/>
      <c r="E214" s="354"/>
      <c r="F214" s="347">
        <v>1</v>
      </c>
      <c r="G214" s="332"/>
      <c r="H214" s="373" t="s">
        <v>2303</v>
      </c>
      <c r="I214" s="373"/>
      <c r="J214" s="373"/>
      <c r="K214" s="387"/>
    </row>
    <row r="215" spans="2:11" s="1" customFormat="1" ht="15" customHeight="1">
      <c r="B215" s="386"/>
      <c r="C215" s="354"/>
      <c r="D215" s="354"/>
      <c r="E215" s="354"/>
      <c r="F215" s="347">
        <v>2</v>
      </c>
      <c r="G215" s="332"/>
      <c r="H215" s="373" t="s">
        <v>2304</v>
      </c>
      <c r="I215" s="373"/>
      <c r="J215" s="373"/>
      <c r="K215" s="387"/>
    </row>
    <row r="216" spans="2:11" s="1" customFormat="1" ht="15" customHeight="1">
      <c r="B216" s="386"/>
      <c r="C216" s="354"/>
      <c r="D216" s="354"/>
      <c r="E216" s="354"/>
      <c r="F216" s="347">
        <v>3</v>
      </c>
      <c r="G216" s="332"/>
      <c r="H216" s="373" t="s">
        <v>2305</v>
      </c>
      <c r="I216" s="373"/>
      <c r="J216" s="373"/>
      <c r="K216" s="387"/>
    </row>
    <row r="217" spans="2:11" s="1" customFormat="1" ht="15" customHeight="1">
      <c r="B217" s="386"/>
      <c r="C217" s="354"/>
      <c r="D217" s="354"/>
      <c r="E217" s="354"/>
      <c r="F217" s="347">
        <v>4</v>
      </c>
      <c r="G217" s="332"/>
      <c r="H217" s="373" t="s">
        <v>2306</v>
      </c>
      <c r="I217" s="373"/>
      <c r="J217" s="373"/>
      <c r="K217" s="387"/>
    </row>
    <row r="218" spans="2:11" s="1" customFormat="1" ht="12.75" customHeight="1">
      <c r="B218" s="390"/>
      <c r="C218" s="391"/>
      <c r="D218" s="391"/>
      <c r="E218" s="391"/>
      <c r="F218" s="391"/>
      <c r="G218" s="391"/>
      <c r="H218" s="391"/>
      <c r="I218" s="391"/>
      <c r="J218" s="391"/>
      <c r="K218" s="39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82</v>
      </c>
    </row>
    <row r="4" spans="2:46" s="1" customFormat="1" ht="24.95" customHeight="1">
      <c r="B4" s="22"/>
      <c r="D4" s="134" t="s">
        <v>104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16.5" customHeight="1">
      <c r="B7" s="22"/>
      <c r="E7" s="137" t="str">
        <f>'Rekapitulace stavby'!K6</f>
        <v>Stavební úpravy části 1.NP a 3.NP pavilonu A2 ON Trutnov_FINAL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105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106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ROUND(J92,2)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ROUND((SUM(BE92:BE265)),2)</f>
        <v>0</v>
      </c>
      <c r="G33" s="40"/>
      <c r="H33" s="40"/>
      <c r="I33" s="157">
        <v>0.21</v>
      </c>
      <c r="J33" s="156">
        <f>ROUND(((SUM(BE92:BE265))*I33),2)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ROUND((SUM(BF92:BF265)),2)</f>
        <v>0</v>
      </c>
      <c r="G34" s="40"/>
      <c r="H34" s="40"/>
      <c r="I34" s="157">
        <v>0.15</v>
      </c>
      <c r="J34" s="156">
        <f>ROUND(((SUM(BF92:BF265))*I34),2)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ROUND((SUM(BG92:BG265)),2)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ROUND((SUM(BH92:BH265)),2)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ROUND((SUM(BI92:BI265)),2)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Stavební úpravy části 1.NP a 3.NP pavilonu A2 ON Trutnov_FINAL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105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01 - Bourací práce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p.p.č.st.803/1,k.ú.Trutnov </v>
      </c>
      <c r="G52" s="42"/>
      <c r="H52" s="42"/>
      <c r="I52" s="142" t="s">
        <v>23</v>
      </c>
      <c r="J52" s="74" t="str">
        <f>IF(J12="","",J12)</f>
        <v>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Královehradecký kraj,Pivovarské náměstí1245/2,HK</v>
      </c>
      <c r="G54" s="42"/>
      <c r="H54" s="42"/>
      <c r="I54" s="142" t="s">
        <v>31</v>
      </c>
      <c r="J54" s="38" t="str">
        <f>E21</f>
        <v xml:space="preserve">Projecticon s.r.o.,A.Kopeckého 151,Nový Hrádek 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108</v>
      </c>
      <c r="D57" s="174"/>
      <c r="E57" s="174"/>
      <c r="F57" s="174"/>
      <c r="G57" s="174"/>
      <c r="H57" s="174"/>
      <c r="I57" s="175"/>
      <c r="J57" s="176" t="s">
        <v>109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J92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78"/>
      <c r="C60" s="179"/>
      <c r="D60" s="180" t="s">
        <v>111</v>
      </c>
      <c r="E60" s="181"/>
      <c r="F60" s="181"/>
      <c r="G60" s="181"/>
      <c r="H60" s="181"/>
      <c r="I60" s="182"/>
      <c r="J60" s="183">
        <f>J93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112</v>
      </c>
      <c r="E61" s="188"/>
      <c r="F61" s="188"/>
      <c r="G61" s="188"/>
      <c r="H61" s="188"/>
      <c r="I61" s="189"/>
      <c r="J61" s="190">
        <f>J94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113</v>
      </c>
      <c r="E62" s="188"/>
      <c r="F62" s="188"/>
      <c r="G62" s="188"/>
      <c r="H62" s="188"/>
      <c r="I62" s="189"/>
      <c r="J62" s="190">
        <f>J105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114</v>
      </c>
      <c r="E63" s="188"/>
      <c r="F63" s="188"/>
      <c r="G63" s="188"/>
      <c r="H63" s="188"/>
      <c r="I63" s="189"/>
      <c r="J63" s="190">
        <f>J183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5"/>
      <c r="C64" s="186"/>
      <c r="D64" s="187" t="s">
        <v>115</v>
      </c>
      <c r="E64" s="188"/>
      <c r="F64" s="188"/>
      <c r="G64" s="188"/>
      <c r="H64" s="188"/>
      <c r="I64" s="189"/>
      <c r="J64" s="190">
        <f>J200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78"/>
      <c r="C65" s="179"/>
      <c r="D65" s="180" t="s">
        <v>116</v>
      </c>
      <c r="E65" s="181"/>
      <c r="F65" s="181"/>
      <c r="G65" s="181"/>
      <c r="H65" s="181"/>
      <c r="I65" s="182"/>
      <c r="J65" s="183">
        <f>J202</f>
        <v>0</v>
      </c>
      <c r="K65" s="179"/>
      <c r="L65" s="18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85"/>
      <c r="C66" s="186"/>
      <c r="D66" s="187" t="s">
        <v>117</v>
      </c>
      <c r="E66" s="188"/>
      <c r="F66" s="188"/>
      <c r="G66" s="188"/>
      <c r="H66" s="188"/>
      <c r="I66" s="189"/>
      <c r="J66" s="190">
        <f>J203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5"/>
      <c r="C67" s="186"/>
      <c r="D67" s="187" t="s">
        <v>118</v>
      </c>
      <c r="E67" s="188"/>
      <c r="F67" s="188"/>
      <c r="G67" s="188"/>
      <c r="H67" s="188"/>
      <c r="I67" s="189"/>
      <c r="J67" s="190">
        <f>J207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5"/>
      <c r="C68" s="186"/>
      <c r="D68" s="187" t="s">
        <v>119</v>
      </c>
      <c r="E68" s="188"/>
      <c r="F68" s="188"/>
      <c r="G68" s="188"/>
      <c r="H68" s="188"/>
      <c r="I68" s="189"/>
      <c r="J68" s="190">
        <f>J213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5"/>
      <c r="C69" s="186"/>
      <c r="D69" s="187" t="s">
        <v>120</v>
      </c>
      <c r="E69" s="188"/>
      <c r="F69" s="188"/>
      <c r="G69" s="188"/>
      <c r="H69" s="188"/>
      <c r="I69" s="189"/>
      <c r="J69" s="190">
        <f>J229</f>
        <v>0</v>
      </c>
      <c r="K69" s="186"/>
      <c r="L69" s="19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86"/>
      <c r="D70" s="187" t="s">
        <v>121</v>
      </c>
      <c r="E70" s="188"/>
      <c r="F70" s="188"/>
      <c r="G70" s="188"/>
      <c r="H70" s="188"/>
      <c r="I70" s="189"/>
      <c r="J70" s="190">
        <f>J237</f>
        <v>0</v>
      </c>
      <c r="K70" s="186"/>
      <c r="L70" s="19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86"/>
      <c r="D71" s="187" t="s">
        <v>122</v>
      </c>
      <c r="E71" s="188"/>
      <c r="F71" s="188"/>
      <c r="G71" s="188"/>
      <c r="H71" s="188"/>
      <c r="I71" s="189"/>
      <c r="J71" s="190">
        <f>J249</f>
        <v>0</v>
      </c>
      <c r="K71" s="186"/>
      <c r="L71" s="19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86"/>
      <c r="D72" s="187" t="s">
        <v>123</v>
      </c>
      <c r="E72" s="188"/>
      <c r="F72" s="188"/>
      <c r="G72" s="188"/>
      <c r="H72" s="188"/>
      <c r="I72" s="189"/>
      <c r="J72" s="190">
        <f>J256</f>
        <v>0</v>
      </c>
      <c r="K72" s="186"/>
      <c r="L72" s="19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168"/>
      <c r="J74" s="62"/>
      <c r="K74" s="6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171"/>
      <c r="J78" s="64"/>
      <c r="K78" s="64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124</v>
      </c>
      <c r="D79" s="42"/>
      <c r="E79" s="42"/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138"/>
      <c r="J80" s="42"/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138"/>
      <c r="J81" s="42"/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72" t="str">
        <f>E7</f>
        <v>Stavební úpravy části 1.NP a 3.NP pavilonu A2 ON Trutnov_FINAL</v>
      </c>
      <c r="F82" s="34"/>
      <c r="G82" s="34"/>
      <c r="H82" s="34"/>
      <c r="I82" s="138"/>
      <c r="J82" s="42"/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105</v>
      </c>
      <c r="D83" s="42"/>
      <c r="E83" s="42"/>
      <c r="F83" s="42"/>
      <c r="G83" s="42"/>
      <c r="H83" s="42"/>
      <c r="I83" s="138"/>
      <c r="J83" s="42"/>
      <c r="K83" s="42"/>
      <c r="L83" s="13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E9</f>
        <v xml:space="preserve">01 - Bourací práce </v>
      </c>
      <c r="F84" s="42"/>
      <c r="G84" s="42"/>
      <c r="H84" s="42"/>
      <c r="I84" s="138"/>
      <c r="J84" s="42"/>
      <c r="K84" s="42"/>
      <c r="L84" s="13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138"/>
      <c r="J85" s="42"/>
      <c r="K85" s="42"/>
      <c r="L85" s="13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F12</f>
        <v xml:space="preserve">p.p.č.st.803/1,k.ú.Trutnov </v>
      </c>
      <c r="G86" s="42"/>
      <c r="H86" s="42"/>
      <c r="I86" s="142" t="s">
        <v>23</v>
      </c>
      <c r="J86" s="74" t="str">
        <f>IF(J12="","",J12)</f>
        <v>8. 11. 2019</v>
      </c>
      <c r="K86" s="42"/>
      <c r="L86" s="13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138"/>
      <c r="J87" s="42"/>
      <c r="K87" s="42"/>
      <c r="L87" s="13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40.05" customHeight="1">
      <c r="A88" s="40"/>
      <c r="B88" s="41"/>
      <c r="C88" s="34" t="s">
        <v>25</v>
      </c>
      <c r="D88" s="42"/>
      <c r="E88" s="42"/>
      <c r="F88" s="29" t="str">
        <f>E15</f>
        <v>Královehradecký kraj,Pivovarské náměstí1245/2,HK</v>
      </c>
      <c r="G88" s="42"/>
      <c r="H88" s="42"/>
      <c r="I88" s="142" t="s">
        <v>31</v>
      </c>
      <c r="J88" s="38" t="str">
        <f>E21</f>
        <v xml:space="preserve">Projecticon s.r.o.,A.Kopeckého 151,Nový Hrádek </v>
      </c>
      <c r="K88" s="42"/>
      <c r="L88" s="13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29</v>
      </c>
      <c r="D89" s="42"/>
      <c r="E89" s="42"/>
      <c r="F89" s="29" t="str">
        <f>IF(E18="","",E18)</f>
        <v>Vyplň údaj</v>
      </c>
      <c r="G89" s="42"/>
      <c r="H89" s="42"/>
      <c r="I89" s="142" t="s">
        <v>34</v>
      </c>
      <c r="J89" s="38" t="str">
        <f>E24</f>
        <v xml:space="preserve"> </v>
      </c>
      <c r="K89" s="42"/>
      <c r="L89" s="13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138"/>
      <c r="J90" s="42"/>
      <c r="K90" s="42"/>
      <c r="L90" s="13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92"/>
      <c r="B91" s="193"/>
      <c r="C91" s="194" t="s">
        <v>125</v>
      </c>
      <c r="D91" s="195" t="s">
        <v>57</v>
      </c>
      <c r="E91" s="195" t="s">
        <v>53</v>
      </c>
      <c r="F91" s="195" t="s">
        <v>54</v>
      </c>
      <c r="G91" s="195" t="s">
        <v>126</v>
      </c>
      <c r="H91" s="195" t="s">
        <v>127</v>
      </c>
      <c r="I91" s="196" t="s">
        <v>128</v>
      </c>
      <c r="J91" s="195" t="s">
        <v>109</v>
      </c>
      <c r="K91" s="197" t="s">
        <v>129</v>
      </c>
      <c r="L91" s="198"/>
      <c r="M91" s="94" t="s">
        <v>19</v>
      </c>
      <c r="N91" s="95" t="s">
        <v>42</v>
      </c>
      <c r="O91" s="95" t="s">
        <v>130</v>
      </c>
      <c r="P91" s="95" t="s">
        <v>131</v>
      </c>
      <c r="Q91" s="95" t="s">
        <v>132</v>
      </c>
      <c r="R91" s="95" t="s">
        <v>133</v>
      </c>
      <c r="S91" s="95" t="s">
        <v>134</v>
      </c>
      <c r="T91" s="96" t="s">
        <v>135</v>
      </c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</row>
    <row r="92" spans="1:63" s="2" customFormat="1" ht="22.8" customHeight="1">
      <c r="A92" s="40"/>
      <c r="B92" s="41"/>
      <c r="C92" s="101" t="s">
        <v>136</v>
      </c>
      <c r="D92" s="42"/>
      <c r="E92" s="42"/>
      <c r="F92" s="42"/>
      <c r="G92" s="42"/>
      <c r="H92" s="42"/>
      <c r="I92" s="138"/>
      <c r="J92" s="199">
        <f>BK92</f>
        <v>0</v>
      </c>
      <c r="K92" s="42"/>
      <c r="L92" s="46"/>
      <c r="M92" s="97"/>
      <c r="N92" s="200"/>
      <c r="O92" s="98"/>
      <c r="P92" s="201">
        <f>P93+P202</f>
        <v>0</v>
      </c>
      <c r="Q92" s="98"/>
      <c r="R92" s="201">
        <f>R93+R202</f>
        <v>0.1746402</v>
      </c>
      <c r="S92" s="98"/>
      <c r="T92" s="202">
        <f>T93+T202</f>
        <v>404.54003694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71</v>
      </c>
      <c r="AU92" s="19" t="s">
        <v>110</v>
      </c>
      <c r="BK92" s="203">
        <f>BK93+BK202</f>
        <v>0</v>
      </c>
    </row>
    <row r="93" spans="1:63" s="12" customFormat="1" ht="25.9" customHeight="1">
      <c r="A93" s="12"/>
      <c r="B93" s="204"/>
      <c r="C93" s="205"/>
      <c r="D93" s="206" t="s">
        <v>71</v>
      </c>
      <c r="E93" s="207" t="s">
        <v>137</v>
      </c>
      <c r="F93" s="207" t="s">
        <v>138</v>
      </c>
      <c r="G93" s="205"/>
      <c r="H93" s="205"/>
      <c r="I93" s="208"/>
      <c r="J93" s="209">
        <f>BK93</f>
        <v>0</v>
      </c>
      <c r="K93" s="205"/>
      <c r="L93" s="210"/>
      <c r="M93" s="211"/>
      <c r="N93" s="212"/>
      <c r="O93" s="212"/>
      <c r="P93" s="213">
        <f>P94+P105+P183+P200</f>
        <v>0</v>
      </c>
      <c r="Q93" s="212"/>
      <c r="R93" s="213">
        <f>R94+R105+R183+R200</f>
        <v>0.1746402</v>
      </c>
      <c r="S93" s="212"/>
      <c r="T93" s="214">
        <f>T94+T105+T183+T200</f>
        <v>397.8932097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5" t="s">
        <v>80</v>
      </c>
      <c r="AT93" s="216" t="s">
        <v>71</v>
      </c>
      <c r="AU93" s="216" t="s">
        <v>72</v>
      </c>
      <c r="AY93" s="215" t="s">
        <v>139</v>
      </c>
      <c r="BK93" s="217">
        <f>BK94+BK105+BK183+BK200</f>
        <v>0</v>
      </c>
    </row>
    <row r="94" spans="1:63" s="12" customFormat="1" ht="22.8" customHeight="1">
      <c r="A94" s="12"/>
      <c r="B94" s="204"/>
      <c r="C94" s="205"/>
      <c r="D94" s="206" t="s">
        <v>71</v>
      </c>
      <c r="E94" s="218" t="s">
        <v>140</v>
      </c>
      <c r="F94" s="218" t="s">
        <v>141</v>
      </c>
      <c r="G94" s="205"/>
      <c r="H94" s="205"/>
      <c r="I94" s="208"/>
      <c r="J94" s="219">
        <f>BK94</f>
        <v>0</v>
      </c>
      <c r="K94" s="205"/>
      <c r="L94" s="210"/>
      <c r="M94" s="211"/>
      <c r="N94" s="212"/>
      <c r="O94" s="212"/>
      <c r="P94" s="213">
        <f>SUM(P95:P104)</f>
        <v>0</v>
      </c>
      <c r="Q94" s="212"/>
      <c r="R94" s="213">
        <f>SUM(R95:R104)</f>
        <v>0</v>
      </c>
      <c r="S94" s="212"/>
      <c r="T94" s="214">
        <f>SUM(T95:T104)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5" t="s">
        <v>80</v>
      </c>
      <c r="AT94" s="216" t="s">
        <v>71</v>
      </c>
      <c r="AU94" s="216" t="s">
        <v>80</v>
      </c>
      <c r="AY94" s="215" t="s">
        <v>139</v>
      </c>
      <c r="BK94" s="217">
        <f>SUM(BK95:BK104)</f>
        <v>0</v>
      </c>
    </row>
    <row r="95" spans="1:65" s="2" customFormat="1" ht="33" customHeight="1">
      <c r="A95" s="40"/>
      <c r="B95" s="41"/>
      <c r="C95" s="220" t="s">
        <v>80</v>
      </c>
      <c r="D95" s="220" t="s">
        <v>142</v>
      </c>
      <c r="E95" s="221" t="s">
        <v>143</v>
      </c>
      <c r="F95" s="222" t="s">
        <v>144</v>
      </c>
      <c r="G95" s="223" t="s">
        <v>145</v>
      </c>
      <c r="H95" s="224">
        <v>195.481</v>
      </c>
      <c r="I95" s="225"/>
      <c r="J95" s="226">
        <f>ROUND(I95*H95,2)</f>
        <v>0</v>
      </c>
      <c r="K95" s="222" t="s">
        <v>146</v>
      </c>
      <c r="L95" s="46"/>
      <c r="M95" s="227" t="s">
        <v>19</v>
      </c>
      <c r="N95" s="228" t="s">
        <v>43</v>
      </c>
      <c r="O95" s="8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1" t="s">
        <v>147</v>
      </c>
      <c r="AT95" s="231" t="s">
        <v>142</v>
      </c>
      <c r="AU95" s="231" t="s">
        <v>82</v>
      </c>
      <c r="AY95" s="19" t="s">
        <v>139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19" t="s">
        <v>80</v>
      </c>
      <c r="BK95" s="232">
        <f>ROUND(I95*H95,2)</f>
        <v>0</v>
      </c>
      <c r="BL95" s="19" t="s">
        <v>147</v>
      </c>
      <c r="BM95" s="231" t="s">
        <v>148</v>
      </c>
    </row>
    <row r="96" spans="1:51" s="13" customFormat="1" ht="12">
      <c r="A96" s="13"/>
      <c r="B96" s="233"/>
      <c r="C96" s="234"/>
      <c r="D96" s="235" t="s">
        <v>149</v>
      </c>
      <c r="E96" s="236" t="s">
        <v>19</v>
      </c>
      <c r="F96" s="237" t="s">
        <v>150</v>
      </c>
      <c r="G96" s="234"/>
      <c r="H96" s="236" t="s">
        <v>19</v>
      </c>
      <c r="I96" s="238"/>
      <c r="J96" s="234"/>
      <c r="K96" s="234"/>
      <c r="L96" s="239"/>
      <c r="M96" s="240"/>
      <c r="N96" s="241"/>
      <c r="O96" s="241"/>
      <c r="P96" s="241"/>
      <c r="Q96" s="241"/>
      <c r="R96" s="241"/>
      <c r="S96" s="241"/>
      <c r="T96" s="24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3" t="s">
        <v>149</v>
      </c>
      <c r="AU96" s="243" t="s">
        <v>82</v>
      </c>
      <c r="AV96" s="13" t="s">
        <v>80</v>
      </c>
      <c r="AW96" s="13" t="s">
        <v>33</v>
      </c>
      <c r="AX96" s="13" t="s">
        <v>72</v>
      </c>
      <c r="AY96" s="243" t="s">
        <v>139</v>
      </c>
    </row>
    <row r="97" spans="1:51" s="14" customFormat="1" ht="12">
      <c r="A97" s="14"/>
      <c r="B97" s="244"/>
      <c r="C97" s="245"/>
      <c r="D97" s="235" t="s">
        <v>149</v>
      </c>
      <c r="E97" s="246" t="s">
        <v>19</v>
      </c>
      <c r="F97" s="247" t="s">
        <v>151</v>
      </c>
      <c r="G97" s="245"/>
      <c r="H97" s="248">
        <v>55.141</v>
      </c>
      <c r="I97" s="249"/>
      <c r="J97" s="245"/>
      <c r="K97" s="245"/>
      <c r="L97" s="250"/>
      <c r="M97" s="251"/>
      <c r="N97" s="252"/>
      <c r="O97" s="252"/>
      <c r="P97" s="252"/>
      <c r="Q97" s="252"/>
      <c r="R97" s="252"/>
      <c r="S97" s="252"/>
      <c r="T97" s="25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4" t="s">
        <v>149</v>
      </c>
      <c r="AU97" s="254" t="s">
        <v>82</v>
      </c>
      <c r="AV97" s="14" t="s">
        <v>82</v>
      </c>
      <c r="AW97" s="14" t="s">
        <v>33</v>
      </c>
      <c r="AX97" s="14" t="s">
        <v>72</v>
      </c>
      <c r="AY97" s="254" t="s">
        <v>139</v>
      </c>
    </row>
    <row r="98" spans="1:51" s="14" customFormat="1" ht="12">
      <c r="A98" s="14"/>
      <c r="B98" s="244"/>
      <c r="C98" s="245"/>
      <c r="D98" s="235" t="s">
        <v>149</v>
      </c>
      <c r="E98" s="246" t="s">
        <v>19</v>
      </c>
      <c r="F98" s="247" t="s">
        <v>152</v>
      </c>
      <c r="G98" s="245"/>
      <c r="H98" s="248">
        <v>47.142</v>
      </c>
      <c r="I98" s="249"/>
      <c r="J98" s="245"/>
      <c r="K98" s="245"/>
      <c r="L98" s="250"/>
      <c r="M98" s="251"/>
      <c r="N98" s="252"/>
      <c r="O98" s="252"/>
      <c r="P98" s="252"/>
      <c r="Q98" s="252"/>
      <c r="R98" s="252"/>
      <c r="S98" s="252"/>
      <c r="T98" s="25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4" t="s">
        <v>149</v>
      </c>
      <c r="AU98" s="254" t="s">
        <v>82</v>
      </c>
      <c r="AV98" s="14" t="s">
        <v>82</v>
      </c>
      <c r="AW98" s="14" t="s">
        <v>33</v>
      </c>
      <c r="AX98" s="14" t="s">
        <v>72</v>
      </c>
      <c r="AY98" s="254" t="s">
        <v>139</v>
      </c>
    </row>
    <row r="99" spans="1:51" s="15" customFormat="1" ht="12">
      <c r="A99" s="15"/>
      <c r="B99" s="255"/>
      <c r="C99" s="256"/>
      <c r="D99" s="235" t="s">
        <v>149</v>
      </c>
      <c r="E99" s="257" t="s">
        <v>19</v>
      </c>
      <c r="F99" s="258" t="s">
        <v>153</v>
      </c>
      <c r="G99" s="256"/>
      <c r="H99" s="259">
        <v>102.283</v>
      </c>
      <c r="I99" s="260"/>
      <c r="J99" s="256"/>
      <c r="K99" s="256"/>
      <c r="L99" s="261"/>
      <c r="M99" s="262"/>
      <c r="N99" s="263"/>
      <c r="O99" s="263"/>
      <c r="P99" s="263"/>
      <c r="Q99" s="263"/>
      <c r="R99" s="263"/>
      <c r="S99" s="263"/>
      <c r="T99" s="264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65" t="s">
        <v>149</v>
      </c>
      <c r="AU99" s="265" t="s">
        <v>82</v>
      </c>
      <c r="AV99" s="15" t="s">
        <v>154</v>
      </c>
      <c r="AW99" s="15" t="s">
        <v>33</v>
      </c>
      <c r="AX99" s="15" t="s">
        <v>72</v>
      </c>
      <c r="AY99" s="265" t="s">
        <v>139</v>
      </c>
    </row>
    <row r="100" spans="1:51" s="13" customFormat="1" ht="12">
      <c r="A100" s="13"/>
      <c r="B100" s="233"/>
      <c r="C100" s="234"/>
      <c r="D100" s="235" t="s">
        <v>149</v>
      </c>
      <c r="E100" s="236" t="s">
        <v>19</v>
      </c>
      <c r="F100" s="237" t="s">
        <v>155</v>
      </c>
      <c r="G100" s="234"/>
      <c r="H100" s="236" t="s">
        <v>19</v>
      </c>
      <c r="I100" s="238"/>
      <c r="J100" s="234"/>
      <c r="K100" s="234"/>
      <c r="L100" s="239"/>
      <c r="M100" s="240"/>
      <c r="N100" s="241"/>
      <c r="O100" s="241"/>
      <c r="P100" s="241"/>
      <c r="Q100" s="241"/>
      <c r="R100" s="241"/>
      <c r="S100" s="241"/>
      <c r="T100" s="24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3" t="s">
        <v>149</v>
      </c>
      <c r="AU100" s="243" t="s">
        <v>82</v>
      </c>
      <c r="AV100" s="13" t="s">
        <v>80</v>
      </c>
      <c r="AW100" s="13" t="s">
        <v>33</v>
      </c>
      <c r="AX100" s="13" t="s">
        <v>72</v>
      </c>
      <c r="AY100" s="243" t="s">
        <v>139</v>
      </c>
    </row>
    <row r="101" spans="1:51" s="14" customFormat="1" ht="12">
      <c r="A101" s="14"/>
      <c r="B101" s="244"/>
      <c r="C101" s="245"/>
      <c r="D101" s="235" t="s">
        <v>149</v>
      </c>
      <c r="E101" s="246" t="s">
        <v>19</v>
      </c>
      <c r="F101" s="247" t="s">
        <v>156</v>
      </c>
      <c r="G101" s="245"/>
      <c r="H101" s="248">
        <v>48.747</v>
      </c>
      <c r="I101" s="249"/>
      <c r="J101" s="245"/>
      <c r="K101" s="245"/>
      <c r="L101" s="250"/>
      <c r="M101" s="251"/>
      <c r="N101" s="252"/>
      <c r="O101" s="252"/>
      <c r="P101" s="252"/>
      <c r="Q101" s="252"/>
      <c r="R101" s="252"/>
      <c r="S101" s="252"/>
      <c r="T101" s="25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4" t="s">
        <v>149</v>
      </c>
      <c r="AU101" s="254" t="s">
        <v>82</v>
      </c>
      <c r="AV101" s="14" t="s">
        <v>82</v>
      </c>
      <c r="AW101" s="14" t="s">
        <v>33</v>
      </c>
      <c r="AX101" s="14" t="s">
        <v>72</v>
      </c>
      <c r="AY101" s="254" t="s">
        <v>139</v>
      </c>
    </row>
    <row r="102" spans="1:51" s="14" customFormat="1" ht="12">
      <c r="A102" s="14"/>
      <c r="B102" s="244"/>
      <c r="C102" s="245"/>
      <c r="D102" s="235" t="s">
        <v>149</v>
      </c>
      <c r="E102" s="246" t="s">
        <v>19</v>
      </c>
      <c r="F102" s="247" t="s">
        <v>157</v>
      </c>
      <c r="G102" s="245"/>
      <c r="H102" s="248">
        <v>44.451</v>
      </c>
      <c r="I102" s="249"/>
      <c r="J102" s="245"/>
      <c r="K102" s="245"/>
      <c r="L102" s="250"/>
      <c r="M102" s="251"/>
      <c r="N102" s="252"/>
      <c r="O102" s="252"/>
      <c r="P102" s="252"/>
      <c r="Q102" s="252"/>
      <c r="R102" s="252"/>
      <c r="S102" s="252"/>
      <c r="T102" s="25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4" t="s">
        <v>149</v>
      </c>
      <c r="AU102" s="254" t="s">
        <v>82</v>
      </c>
      <c r="AV102" s="14" t="s">
        <v>82</v>
      </c>
      <c r="AW102" s="14" t="s">
        <v>33</v>
      </c>
      <c r="AX102" s="14" t="s">
        <v>72</v>
      </c>
      <c r="AY102" s="254" t="s">
        <v>139</v>
      </c>
    </row>
    <row r="103" spans="1:51" s="15" customFormat="1" ht="12">
      <c r="A103" s="15"/>
      <c r="B103" s="255"/>
      <c r="C103" s="256"/>
      <c r="D103" s="235" t="s">
        <v>149</v>
      </c>
      <c r="E103" s="257" t="s">
        <v>19</v>
      </c>
      <c r="F103" s="258" t="s">
        <v>153</v>
      </c>
      <c r="G103" s="256"/>
      <c r="H103" s="259">
        <v>93.19800000000001</v>
      </c>
      <c r="I103" s="260"/>
      <c r="J103" s="256"/>
      <c r="K103" s="256"/>
      <c r="L103" s="261"/>
      <c r="M103" s="262"/>
      <c r="N103" s="263"/>
      <c r="O103" s="263"/>
      <c r="P103" s="263"/>
      <c r="Q103" s="263"/>
      <c r="R103" s="263"/>
      <c r="S103" s="263"/>
      <c r="T103" s="264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5" t="s">
        <v>149</v>
      </c>
      <c r="AU103" s="265" t="s">
        <v>82</v>
      </c>
      <c r="AV103" s="15" t="s">
        <v>154</v>
      </c>
      <c r="AW103" s="15" t="s">
        <v>33</v>
      </c>
      <c r="AX103" s="15" t="s">
        <v>72</v>
      </c>
      <c r="AY103" s="265" t="s">
        <v>139</v>
      </c>
    </row>
    <row r="104" spans="1:51" s="16" customFormat="1" ht="12">
      <c r="A104" s="16"/>
      <c r="B104" s="266"/>
      <c r="C104" s="267"/>
      <c r="D104" s="235" t="s">
        <v>149</v>
      </c>
      <c r="E104" s="268" t="s">
        <v>19</v>
      </c>
      <c r="F104" s="269" t="s">
        <v>158</v>
      </c>
      <c r="G104" s="267"/>
      <c r="H104" s="270">
        <v>195.481</v>
      </c>
      <c r="I104" s="271"/>
      <c r="J104" s="267"/>
      <c r="K104" s="267"/>
      <c r="L104" s="272"/>
      <c r="M104" s="273"/>
      <c r="N104" s="274"/>
      <c r="O104" s="274"/>
      <c r="P104" s="274"/>
      <c r="Q104" s="274"/>
      <c r="R104" s="274"/>
      <c r="S104" s="274"/>
      <c r="T104" s="275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T104" s="276" t="s">
        <v>149</v>
      </c>
      <c r="AU104" s="276" t="s">
        <v>82</v>
      </c>
      <c r="AV104" s="16" t="s">
        <v>147</v>
      </c>
      <c r="AW104" s="16" t="s">
        <v>33</v>
      </c>
      <c r="AX104" s="16" t="s">
        <v>80</v>
      </c>
      <c r="AY104" s="276" t="s">
        <v>139</v>
      </c>
    </row>
    <row r="105" spans="1:63" s="12" customFormat="1" ht="22.8" customHeight="1">
      <c r="A105" s="12"/>
      <c r="B105" s="204"/>
      <c r="C105" s="205"/>
      <c r="D105" s="206" t="s">
        <v>71</v>
      </c>
      <c r="E105" s="218" t="s">
        <v>159</v>
      </c>
      <c r="F105" s="218" t="s">
        <v>160</v>
      </c>
      <c r="G105" s="205"/>
      <c r="H105" s="205"/>
      <c r="I105" s="208"/>
      <c r="J105" s="219">
        <f>BK105</f>
        <v>0</v>
      </c>
      <c r="K105" s="205"/>
      <c r="L105" s="210"/>
      <c r="M105" s="211"/>
      <c r="N105" s="212"/>
      <c r="O105" s="212"/>
      <c r="P105" s="213">
        <f>SUM(P106:P182)</f>
        <v>0</v>
      </c>
      <c r="Q105" s="212"/>
      <c r="R105" s="213">
        <f>SUM(R106:R182)</f>
        <v>0.1746402</v>
      </c>
      <c r="S105" s="212"/>
      <c r="T105" s="214">
        <f>SUM(T106:T182)</f>
        <v>397.8932097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5" t="s">
        <v>80</v>
      </c>
      <c r="AT105" s="216" t="s">
        <v>71</v>
      </c>
      <c r="AU105" s="216" t="s">
        <v>80</v>
      </c>
      <c r="AY105" s="215" t="s">
        <v>139</v>
      </c>
      <c r="BK105" s="217">
        <f>SUM(BK106:BK182)</f>
        <v>0</v>
      </c>
    </row>
    <row r="106" spans="1:65" s="2" customFormat="1" ht="33" customHeight="1">
      <c r="A106" s="40"/>
      <c r="B106" s="41"/>
      <c r="C106" s="220" t="s">
        <v>82</v>
      </c>
      <c r="D106" s="220" t="s">
        <v>142</v>
      </c>
      <c r="E106" s="221" t="s">
        <v>161</v>
      </c>
      <c r="F106" s="222" t="s">
        <v>162</v>
      </c>
      <c r="G106" s="223" t="s">
        <v>163</v>
      </c>
      <c r="H106" s="224">
        <v>12</v>
      </c>
      <c r="I106" s="225"/>
      <c r="J106" s="226">
        <f>ROUND(I106*H106,2)</f>
        <v>0</v>
      </c>
      <c r="K106" s="222" t="s">
        <v>146</v>
      </c>
      <c r="L106" s="46"/>
      <c r="M106" s="227" t="s">
        <v>19</v>
      </c>
      <c r="N106" s="228" t="s">
        <v>43</v>
      </c>
      <c r="O106" s="8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31" t="s">
        <v>147</v>
      </c>
      <c r="AT106" s="231" t="s">
        <v>142</v>
      </c>
      <c r="AU106" s="231" t="s">
        <v>82</v>
      </c>
      <c r="AY106" s="19" t="s">
        <v>139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9" t="s">
        <v>80</v>
      </c>
      <c r="BK106" s="232">
        <f>ROUND(I106*H106,2)</f>
        <v>0</v>
      </c>
      <c r="BL106" s="19" t="s">
        <v>147</v>
      </c>
      <c r="BM106" s="231" t="s">
        <v>164</v>
      </c>
    </row>
    <row r="107" spans="1:65" s="2" customFormat="1" ht="44.25" customHeight="1">
      <c r="A107" s="40"/>
      <c r="B107" s="41"/>
      <c r="C107" s="220" t="s">
        <v>154</v>
      </c>
      <c r="D107" s="220" t="s">
        <v>142</v>
      </c>
      <c r="E107" s="221" t="s">
        <v>165</v>
      </c>
      <c r="F107" s="222" t="s">
        <v>166</v>
      </c>
      <c r="G107" s="223" t="s">
        <v>163</v>
      </c>
      <c r="H107" s="224">
        <v>360</v>
      </c>
      <c r="I107" s="225"/>
      <c r="J107" s="226">
        <f>ROUND(I107*H107,2)</f>
        <v>0</v>
      </c>
      <c r="K107" s="222" t="s">
        <v>146</v>
      </c>
      <c r="L107" s="46"/>
      <c r="M107" s="227" t="s">
        <v>19</v>
      </c>
      <c r="N107" s="228" t="s">
        <v>43</v>
      </c>
      <c r="O107" s="8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147</v>
      </c>
      <c r="AT107" s="231" t="s">
        <v>142</v>
      </c>
      <c r="AU107" s="231" t="s">
        <v>82</v>
      </c>
      <c r="AY107" s="19" t="s">
        <v>139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9" t="s">
        <v>80</v>
      </c>
      <c r="BK107" s="232">
        <f>ROUND(I107*H107,2)</f>
        <v>0</v>
      </c>
      <c r="BL107" s="19" t="s">
        <v>147</v>
      </c>
      <c r="BM107" s="231" t="s">
        <v>167</v>
      </c>
    </row>
    <row r="108" spans="1:51" s="14" customFormat="1" ht="12">
      <c r="A108" s="14"/>
      <c r="B108" s="244"/>
      <c r="C108" s="245"/>
      <c r="D108" s="235" t="s">
        <v>149</v>
      </c>
      <c r="E108" s="246" t="s">
        <v>19</v>
      </c>
      <c r="F108" s="247" t="s">
        <v>168</v>
      </c>
      <c r="G108" s="245"/>
      <c r="H108" s="248">
        <v>360</v>
      </c>
      <c r="I108" s="249"/>
      <c r="J108" s="245"/>
      <c r="K108" s="245"/>
      <c r="L108" s="250"/>
      <c r="M108" s="251"/>
      <c r="N108" s="252"/>
      <c r="O108" s="252"/>
      <c r="P108" s="252"/>
      <c r="Q108" s="252"/>
      <c r="R108" s="252"/>
      <c r="S108" s="252"/>
      <c r="T108" s="25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4" t="s">
        <v>149</v>
      </c>
      <c r="AU108" s="254" t="s">
        <v>82</v>
      </c>
      <c r="AV108" s="14" t="s">
        <v>82</v>
      </c>
      <c r="AW108" s="14" t="s">
        <v>33</v>
      </c>
      <c r="AX108" s="14" t="s">
        <v>80</v>
      </c>
      <c r="AY108" s="254" t="s">
        <v>139</v>
      </c>
    </row>
    <row r="109" spans="1:65" s="2" customFormat="1" ht="33" customHeight="1">
      <c r="A109" s="40"/>
      <c r="B109" s="41"/>
      <c r="C109" s="220" t="s">
        <v>147</v>
      </c>
      <c r="D109" s="220" t="s">
        <v>142</v>
      </c>
      <c r="E109" s="221" t="s">
        <v>169</v>
      </c>
      <c r="F109" s="222" t="s">
        <v>170</v>
      </c>
      <c r="G109" s="223" t="s">
        <v>163</v>
      </c>
      <c r="H109" s="224">
        <v>12</v>
      </c>
      <c r="I109" s="225"/>
      <c r="J109" s="226">
        <f>ROUND(I109*H109,2)</f>
        <v>0</v>
      </c>
      <c r="K109" s="222" t="s">
        <v>146</v>
      </c>
      <c r="L109" s="46"/>
      <c r="M109" s="227" t="s">
        <v>19</v>
      </c>
      <c r="N109" s="228" t="s">
        <v>43</v>
      </c>
      <c r="O109" s="8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1" t="s">
        <v>147</v>
      </c>
      <c r="AT109" s="231" t="s">
        <v>142</v>
      </c>
      <c r="AU109" s="231" t="s">
        <v>82</v>
      </c>
      <c r="AY109" s="19" t="s">
        <v>139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9" t="s">
        <v>80</v>
      </c>
      <c r="BK109" s="232">
        <f>ROUND(I109*H109,2)</f>
        <v>0</v>
      </c>
      <c r="BL109" s="19" t="s">
        <v>147</v>
      </c>
      <c r="BM109" s="231" t="s">
        <v>171</v>
      </c>
    </row>
    <row r="110" spans="1:65" s="2" customFormat="1" ht="33" customHeight="1">
      <c r="A110" s="40"/>
      <c r="B110" s="41"/>
      <c r="C110" s="220" t="s">
        <v>172</v>
      </c>
      <c r="D110" s="220" t="s">
        <v>142</v>
      </c>
      <c r="E110" s="221" t="s">
        <v>173</v>
      </c>
      <c r="F110" s="222" t="s">
        <v>174</v>
      </c>
      <c r="G110" s="223" t="s">
        <v>145</v>
      </c>
      <c r="H110" s="224">
        <v>831.62</v>
      </c>
      <c r="I110" s="225"/>
      <c r="J110" s="226">
        <f>ROUND(I110*H110,2)</f>
        <v>0</v>
      </c>
      <c r="K110" s="222" t="s">
        <v>146</v>
      </c>
      <c r="L110" s="46"/>
      <c r="M110" s="227" t="s">
        <v>19</v>
      </c>
      <c r="N110" s="228" t="s">
        <v>43</v>
      </c>
      <c r="O110" s="86"/>
      <c r="P110" s="229">
        <f>O110*H110</f>
        <v>0</v>
      </c>
      <c r="Q110" s="229">
        <v>0.00013</v>
      </c>
      <c r="R110" s="229">
        <f>Q110*H110</f>
        <v>0.10811059999999999</v>
      </c>
      <c r="S110" s="229">
        <v>0</v>
      </c>
      <c r="T110" s="23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147</v>
      </c>
      <c r="AT110" s="231" t="s">
        <v>142</v>
      </c>
      <c r="AU110" s="231" t="s">
        <v>82</v>
      </c>
      <c r="AY110" s="19" t="s">
        <v>139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9" t="s">
        <v>80</v>
      </c>
      <c r="BK110" s="232">
        <f>ROUND(I110*H110,2)</f>
        <v>0</v>
      </c>
      <c r="BL110" s="19" t="s">
        <v>147</v>
      </c>
      <c r="BM110" s="231" t="s">
        <v>175</v>
      </c>
    </row>
    <row r="111" spans="1:51" s="14" customFormat="1" ht="12">
      <c r="A111" s="14"/>
      <c r="B111" s="244"/>
      <c r="C111" s="245"/>
      <c r="D111" s="235" t="s">
        <v>149</v>
      </c>
      <c r="E111" s="246" t="s">
        <v>19</v>
      </c>
      <c r="F111" s="247" t="s">
        <v>176</v>
      </c>
      <c r="G111" s="245"/>
      <c r="H111" s="248">
        <v>424.45</v>
      </c>
      <c r="I111" s="249"/>
      <c r="J111" s="245"/>
      <c r="K111" s="245"/>
      <c r="L111" s="250"/>
      <c r="M111" s="251"/>
      <c r="N111" s="252"/>
      <c r="O111" s="252"/>
      <c r="P111" s="252"/>
      <c r="Q111" s="252"/>
      <c r="R111" s="252"/>
      <c r="S111" s="252"/>
      <c r="T111" s="25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4" t="s">
        <v>149</v>
      </c>
      <c r="AU111" s="254" t="s">
        <v>82</v>
      </c>
      <c r="AV111" s="14" t="s">
        <v>82</v>
      </c>
      <c r="AW111" s="14" t="s">
        <v>33</v>
      </c>
      <c r="AX111" s="14" t="s">
        <v>72</v>
      </c>
      <c r="AY111" s="254" t="s">
        <v>139</v>
      </c>
    </row>
    <row r="112" spans="1:51" s="14" customFormat="1" ht="12">
      <c r="A112" s="14"/>
      <c r="B112" s="244"/>
      <c r="C112" s="245"/>
      <c r="D112" s="235" t="s">
        <v>149</v>
      </c>
      <c r="E112" s="246" t="s">
        <v>19</v>
      </c>
      <c r="F112" s="247" t="s">
        <v>177</v>
      </c>
      <c r="G112" s="245"/>
      <c r="H112" s="248">
        <v>407.17</v>
      </c>
      <c r="I112" s="249"/>
      <c r="J112" s="245"/>
      <c r="K112" s="245"/>
      <c r="L112" s="250"/>
      <c r="M112" s="251"/>
      <c r="N112" s="252"/>
      <c r="O112" s="252"/>
      <c r="P112" s="252"/>
      <c r="Q112" s="252"/>
      <c r="R112" s="252"/>
      <c r="S112" s="252"/>
      <c r="T112" s="25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4" t="s">
        <v>149</v>
      </c>
      <c r="AU112" s="254" t="s">
        <v>82</v>
      </c>
      <c r="AV112" s="14" t="s">
        <v>82</v>
      </c>
      <c r="AW112" s="14" t="s">
        <v>33</v>
      </c>
      <c r="AX112" s="14" t="s">
        <v>72</v>
      </c>
      <c r="AY112" s="254" t="s">
        <v>139</v>
      </c>
    </row>
    <row r="113" spans="1:51" s="16" customFormat="1" ht="12">
      <c r="A113" s="16"/>
      <c r="B113" s="266"/>
      <c r="C113" s="267"/>
      <c r="D113" s="235" t="s">
        <v>149</v>
      </c>
      <c r="E113" s="268" t="s">
        <v>19</v>
      </c>
      <c r="F113" s="269" t="s">
        <v>158</v>
      </c>
      <c r="G113" s="267"/>
      <c r="H113" s="270">
        <v>831.62</v>
      </c>
      <c r="I113" s="271"/>
      <c r="J113" s="267"/>
      <c r="K113" s="267"/>
      <c r="L113" s="272"/>
      <c r="M113" s="273"/>
      <c r="N113" s="274"/>
      <c r="O113" s="274"/>
      <c r="P113" s="274"/>
      <c r="Q113" s="274"/>
      <c r="R113" s="274"/>
      <c r="S113" s="274"/>
      <c r="T113" s="275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T113" s="276" t="s">
        <v>149</v>
      </c>
      <c r="AU113" s="276" t="s">
        <v>82</v>
      </c>
      <c r="AV113" s="16" t="s">
        <v>147</v>
      </c>
      <c r="AW113" s="16" t="s">
        <v>33</v>
      </c>
      <c r="AX113" s="16" t="s">
        <v>80</v>
      </c>
      <c r="AY113" s="276" t="s">
        <v>139</v>
      </c>
    </row>
    <row r="114" spans="1:65" s="2" customFormat="1" ht="44.25" customHeight="1">
      <c r="A114" s="40"/>
      <c r="B114" s="41"/>
      <c r="C114" s="220" t="s">
        <v>140</v>
      </c>
      <c r="D114" s="220" t="s">
        <v>142</v>
      </c>
      <c r="E114" s="221" t="s">
        <v>178</v>
      </c>
      <c r="F114" s="222" t="s">
        <v>179</v>
      </c>
      <c r="G114" s="223" t="s">
        <v>145</v>
      </c>
      <c r="H114" s="224">
        <v>1663.24</v>
      </c>
      <c r="I114" s="225"/>
      <c r="J114" s="226">
        <f>ROUND(I114*H114,2)</f>
        <v>0</v>
      </c>
      <c r="K114" s="222" t="s">
        <v>146</v>
      </c>
      <c r="L114" s="46"/>
      <c r="M114" s="227" t="s">
        <v>19</v>
      </c>
      <c r="N114" s="228" t="s">
        <v>43</v>
      </c>
      <c r="O114" s="86"/>
      <c r="P114" s="229">
        <f>O114*H114</f>
        <v>0</v>
      </c>
      <c r="Q114" s="229">
        <v>4E-05</v>
      </c>
      <c r="R114" s="229">
        <f>Q114*H114</f>
        <v>0.06652960000000001</v>
      </c>
      <c r="S114" s="229">
        <v>0</v>
      </c>
      <c r="T114" s="23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31" t="s">
        <v>147</v>
      </c>
      <c r="AT114" s="231" t="s">
        <v>142</v>
      </c>
      <c r="AU114" s="231" t="s">
        <v>82</v>
      </c>
      <c r="AY114" s="19" t="s">
        <v>139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19" t="s">
        <v>80</v>
      </c>
      <c r="BK114" s="232">
        <f>ROUND(I114*H114,2)</f>
        <v>0</v>
      </c>
      <c r="BL114" s="19" t="s">
        <v>147</v>
      </c>
      <c r="BM114" s="231" t="s">
        <v>180</v>
      </c>
    </row>
    <row r="115" spans="1:51" s="14" customFormat="1" ht="12">
      <c r="A115" s="14"/>
      <c r="B115" s="244"/>
      <c r="C115" s="245"/>
      <c r="D115" s="235" t="s">
        <v>149</v>
      </c>
      <c r="E115" s="246" t="s">
        <v>19</v>
      </c>
      <c r="F115" s="247" t="s">
        <v>181</v>
      </c>
      <c r="G115" s="245"/>
      <c r="H115" s="248">
        <v>848.9</v>
      </c>
      <c r="I115" s="249"/>
      <c r="J115" s="245"/>
      <c r="K115" s="245"/>
      <c r="L115" s="250"/>
      <c r="M115" s="251"/>
      <c r="N115" s="252"/>
      <c r="O115" s="252"/>
      <c r="P115" s="252"/>
      <c r="Q115" s="252"/>
      <c r="R115" s="252"/>
      <c r="S115" s="252"/>
      <c r="T115" s="25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4" t="s">
        <v>149</v>
      </c>
      <c r="AU115" s="254" t="s">
        <v>82</v>
      </c>
      <c r="AV115" s="14" t="s">
        <v>82</v>
      </c>
      <c r="AW115" s="14" t="s">
        <v>33</v>
      </c>
      <c r="AX115" s="14" t="s">
        <v>72</v>
      </c>
      <c r="AY115" s="254" t="s">
        <v>139</v>
      </c>
    </row>
    <row r="116" spans="1:51" s="14" customFormat="1" ht="12">
      <c r="A116" s="14"/>
      <c r="B116" s="244"/>
      <c r="C116" s="245"/>
      <c r="D116" s="235" t="s">
        <v>149</v>
      </c>
      <c r="E116" s="246" t="s">
        <v>19</v>
      </c>
      <c r="F116" s="247" t="s">
        <v>182</v>
      </c>
      <c r="G116" s="245"/>
      <c r="H116" s="248">
        <v>814.34</v>
      </c>
      <c r="I116" s="249"/>
      <c r="J116" s="245"/>
      <c r="K116" s="245"/>
      <c r="L116" s="250"/>
      <c r="M116" s="251"/>
      <c r="N116" s="252"/>
      <c r="O116" s="252"/>
      <c r="P116" s="252"/>
      <c r="Q116" s="252"/>
      <c r="R116" s="252"/>
      <c r="S116" s="252"/>
      <c r="T116" s="25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4" t="s">
        <v>149</v>
      </c>
      <c r="AU116" s="254" t="s">
        <v>82</v>
      </c>
      <c r="AV116" s="14" t="s">
        <v>82</v>
      </c>
      <c r="AW116" s="14" t="s">
        <v>33</v>
      </c>
      <c r="AX116" s="14" t="s">
        <v>72</v>
      </c>
      <c r="AY116" s="254" t="s">
        <v>139</v>
      </c>
    </row>
    <row r="117" spans="1:51" s="16" customFormat="1" ht="12">
      <c r="A117" s="16"/>
      <c r="B117" s="266"/>
      <c r="C117" s="267"/>
      <c r="D117" s="235" t="s">
        <v>149</v>
      </c>
      <c r="E117" s="268" t="s">
        <v>19</v>
      </c>
      <c r="F117" s="269" t="s">
        <v>158</v>
      </c>
      <c r="G117" s="267"/>
      <c r="H117" s="270">
        <v>1663.24</v>
      </c>
      <c r="I117" s="271"/>
      <c r="J117" s="267"/>
      <c r="K117" s="267"/>
      <c r="L117" s="272"/>
      <c r="M117" s="273"/>
      <c r="N117" s="274"/>
      <c r="O117" s="274"/>
      <c r="P117" s="274"/>
      <c r="Q117" s="274"/>
      <c r="R117" s="274"/>
      <c r="S117" s="274"/>
      <c r="T117" s="275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T117" s="276" t="s">
        <v>149</v>
      </c>
      <c r="AU117" s="276" t="s">
        <v>82</v>
      </c>
      <c r="AV117" s="16" t="s">
        <v>147</v>
      </c>
      <c r="AW117" s="16" t="s">
        <v>33</v>
      </c>
      <c r="AX117" s="16" t="s">
        <v>80</v>
      </c>
      <c r="AY117" s="276" t="s">
        <v>139</v>
      </c>
    </row>
    <row r="118" spans="1:65" s="2" customFormat="1" ht="33" customHeight="1">
      <c r="A118" s="40"/>
      <c r="B118" s="41"/>
      <c r="C118" s="220" t="s">
        <v>183</v>
      </c>
      <c r="D118" s="220" t="s">
        <v>142</v>
      </c>
      <c r="E118" s="221" t="s">
        <v>184</v>
      </c>
      <c r="F118" s="222" t="s">
        <v>185</v>
      </c>
      <c r="G118" s="223" t="s">
        <v>145</v>
      </c>
      <c r="H118" s="224">
        <v>1.51</v>
      </c>
      <c r="I118" s="225"/>
      <c r="J118" s="226">
        <f>ROUND(I118*H118,2)</f>
        <v>0</v>
      </c>
      <c r="K118" s="222" t="s">
        <v>146</v>
      </c>
      <c r="L118" s="46"/>
      <c r="M118" s="227" t="s">
        <v>19</v>
      </c>
      <c r="N118" s="228" t="s">
        <v>43</v>
      </c>
      <c r="O118" s="86"/>
      <c r="P118" s="229">
        <f>O118*H118</f>
        <v>0</v>
      </c>
      <c r="Q118" s="229">
        <v>0</v>
      </c>
      <c r="R118" s="229">
        <f>Q118*H118</f>
        <v>0</v>
      </c>
      <c r="S118" s="229">
        <v>0.031</v>
      </c>
      <c r="T118" s="230">
        <f>S118*H118</f>
        <v>0.04681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31" t="s">
        <v>147</v>
      </c>
      <c r="AT118" s="231" t="s">
        <v>142</v>
      </c>
      <c r="AU118" s="231" t="s">
        <v>82</v>
      </c>
      <c r="AY118" s="19" t="s">
        <v>139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19" t="s">
        <v>80</v>
      </c>
      <c r="BK118" s="232">
        <f>ROUND(I118*H118,2)</f>
        <v>0</v>
      </c>
      <c r="BL118" s="19" t="s">
        <v>147</v>
      </c>
      <c r="BM118" s="231" t="s">
        <v>186</v>
      </c>
    </row>
    <row r="119" spans="1:51" s="14" customFormat="1" ht="12">
      <c r="A119" s="14"/>
      <c r="B119" s="244"/>
      <c r="C119" s="245"/>
      <c r="D119" s="235" t="s">
        <v>149</v>
      </c>
      <c r="E119" s="246" t="s">
        <v>19</v>
      </c>
      <c r="F119" s="247" t="s">
        <v>187</v>
      </c>
      <c r="G119" s="245"/>
      <c r="H119" s="248">
        <v>1.51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4" t="s">
        <v>149</v>
      </c>
      <c r="AU119" s="254" t="s">
        <v>82</v>
      </c>
      <c r="AV119" s="14" t="s">
        <v>82</v>
      </c>
      <c r="AW119" s="14" t="s">
        <v>33</v>
      </c>
      <c r="AX119" s="14" t="s">
        <v>80</v>
      </c>
      <c r="AY119" s="254" t="s">
        <v>139</v>
      </c>
    </row>
    <row r="120" spans="1:65" s="2" customFormat="1" ht="33" customHeight="1">
      <c r="A120" s="40"/>
      <c r="B120" s="41"/>
      <c r="C120" s="220" t="s">
        <v>188</v>
      </c>
      <c r="D120" s="220" t="s">
        <v>142</v>
      </c>
      <c r="E120" s="221" t="s">
        <v>189</v>
      </c>
      <c r="F120" s="222" t="s">
        <v>190</v>
      </c>
      <c r="G120" s="223" t="s">
        <v>145</v>
      </c>
      <c r="H120" s="224">
        <v>60.89</v>
      </c>
      <c r="I120" s="225"/>
      <c r="J120" s="226">
        <f>ROUND(I120*H120,2)</f>
        <v>0</v>
      </c>
      <c r="K120" s="222" t="s">
        <v>146</v>
      </c>
      <c r="L120" s="46"/>
      <c r="M120" s="227" t="s">
        <v>19</v>
      </c>
      <c r="N120" s="228" t="s">
        <v>43</v>
      </c>
      <c r="O120" s="86"/>
      <c r="P120" s="229">
        <f>O120*H120</f>
        <v>0</v>
      </c>
      <c r="Q120" s="229">
        <v>0</v>
      </c>
      <c r="R120" s="229">
        <f>Q120*H120</f>
        <v>0</v>
      </c>
      <c r="S120" s="229">
        <v>0.076</v>
      </c>
      <c r="T120" s="230">
        <f>S120*H120</f>
        <v>4.6276399999999995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31" t="s">
        <v>147</v>
      </c>
      <c r="AT120" s="231" t="s">
        <v>142</v>
      </c>
      <c r="AU120" s="231" t="s">
        <v>82</v>
      </c>
      <c r="AY120" s="19" t="s">
        <v>139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19" t="s">
        <v>80</v>
      </c>
      <c r="BK120" s="232">
        <f>ROUND(I120*H120,2)</f>
        <v>0</v>
      </c>
      <c r="BL120" s="19" t="s">
        <v>147</v>
      </c>
      <c r="BM120" s="231" t="s">
        <v>191</v>
      </c>
    </row>
    <row r="121" spans="1:51" s="14" customFormat="1" ht="12">
      <c r="A121" s="14"/>
      <c r="B121" s="244"/>
      <c r="C121" s="245"/>
      <c r="D121" s="235" t="s">
        <v>149</v>
      </c>
      <c r="E121" s="246" t="s">
        <v>19</v>
      </c>
      <c r="F121" s="247" t="s">
        <v>192</v>
      </c>
      <c r="G121" s="245"/>
      <c r="H121" s="248">
        <v>25.41</v>
      </c>
      <c r="I121" s="249"/>
      <c r="J121" s="245"/>
      <c r="K121" s="245"/>
      <c r="L121" s="250"/>
      <c r="M121" s="251"/>
      <c r="N121" s="252"/>
      <c r="O121" s="252"/>
      <c r="P121" s="252"/>
      <c r="Q121" s="252"/>
      <c r="R121" s="252"/>
      <c r="S121" s="252"/>
      <c r="T121" s="25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4" t="s">
        <v>149</v>
      </c>
      <c r="AU121" s="254" t="s">
        <v>82</v>
      </c>
      <c r="AV121" s="14" t="s">
        <v>82</v>
      </c>
      <c r="AW121" s="14" t="s">
        <v>33</v>
      </c>
      <c r="AX121" s="14" t="s">
        <v>72</v>
      </c>
      <c r="AY121" s="254" t="s">
        <v>139</v>
      </c>
    </row>
    <row r="122" spans="1:51" s="14" customFormat="1" ht="12">
      <c r="A122" s="14"/>
      <c r="B122" s="244"/>
      <c r="C122" s="245"/>
      <c r="D122" s="235" t="s">
        <v>149</v>
      </c>
      <c r="E122" s="246" t="s">
        <v>19</v>
      </c>
      <c r="F122" s="247" t="s">
        <v>193</v>
      </c>
      <c r="G122" s="245"/>
      <c r="H122" s="248">
        <v>35.48</v>
      </c>
      <c r="I122" s="249"/>
      <c r="J122" s="245"/>
      <c r="K122" s="245"/>
      <c r="L122" s="250"/>
      <c r="M122" s="251"/>
      <c r="N122" s="252"/>
      <c r="O122" s="252"/>
      <c r="P122" s="252"/>
      <c r="Q122" s="252"/>
      <c r="R122" s="252"/>
      <c r="S122" s="252"/>
      <c r="T122" s="25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4" t="s">
        <v>149</v>
      </c>
      <c r="AU122" s="254" t="s">
        <v>82</v>
      </c>
      <c r="AV122" s="14" t="s">
        <v>82</v>
      </c>
      <c r="AW122" s="14" t="s">
        <v>33</v>
      </c>
      <c r="AX122" s="14" t="s">
        <v>72</v>
      </c>
      <c r="AY122" s="254" t="s">
        <v>139</v>
      </c>
    </row>
    <row r="123" spans="1:51" s="16" customFormat="1" ht="12">
      <c r="A123" s="16"/>
      <c r="B123" s="266"/>
      <c r="C123" s="267"/>
      <c r="D123" s="235" t="s">
        <v>149</v>
      </c>
      <c r="E123" s="268" t="s">
        <v>19</v>
      </c>
      <c r="F123" s="269" t="s">
        <v>158</v>
      </c>
      <c r="G123" s="267"/>
      <c r="H123" s="270">
        <v>60.89</v>
      </c>
      <c r="I123" s="271"/>
      <c r="J123" s="267"/>
      <c r="K123" s="267"/>
      <c r="L123" s="272"/>
      <c r="M123" s="273"/>
      <c r="N123" s="274"/>
      <c r="O123" s="274"/>
      <c r="P123" s="274"/>
      <c r="Q123" s="274"/>
      <c r="R123" s="274"/>
      <c r="S123" s="274"/>
      <c r="T123" s="275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T123" s="276" t="s">
        <v>149</v>
      </c>
      <c r="AU123" s="276" t="s">
        <v>82</v>
      </c>
      <c r="AV123" s="16" t="s">
        <v>147</v>
      </c>
      <c r="AW123" s="16" t="s">
        <v>33</v>
      </c>
      <c r="AX123" s="16" t="s">
        <v>80</v>
      </c>
      <c r="AY123" s="276" t="s">
        <v>139</v>
      </c>
    </row>
    <row r="124" spans="1:65" s="2" customFormat="1" ht="33" customHeight="1">
      <c r="A124" s="40"/>
      <c r="B124" s="41"/>
      <c r="C124" s="220" t="s">
        <v>159</v>
      </c>
      <c r="D124" s="220" t="s">
        <v>142</v>
      </c>
      <c r="E124" s="221" t="s">
        <v>194</v>
      </c>
      <c r="F124" s="222" t="s">
        <v>195</v>
      </c>
      <c r="G124" s="223" t="s">
        <v>145</v>
      </c>
      <c r="H124" s="224">
        <v>40.31</v>
      </c>
      <c r="I124" s="225"/>
      <c r="J124" s="226">
        <f>ROUND(I124*H124,2)</f>
        <v>0</v>
      </c>
      <c r="K124" s="222" t="s">
        <v>146</v>
      </c>
      <c r="L124" s="46"/>
      <c r="M124" s="227" t="s">
        <v>19</v>
      </c>
      <c r="N124" s="228" t="s">
        <v>43</v>
      </c>
      <c r="O124" s="86"/>
      <c r="P124" s="229">
        <f>O124*H124</f>
        <v>0</v>
      </c>
      <c r="Q124" s="229">
        <v>0</v>
      </c>
      <c r="R124" s="229">
        <f>Q124*H124</f>
        <v>0</v>
      </c>
      <c r="S124" s="229">
        <v>0.063</v>
      </c>
      <c r="T124" s="230">
        <f>S124*H124</f>
        <v>2.53953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1" t="s">
        <v>147</v>
      </c>
      <c r="AT124" s="231" t="s">
        <v>142</v>
      </c>
      <c r="AU124" s="231" t="s">
        <v>82</v>
      </c>
      <c r="AY124" s="19" t="s">
        <v>139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9" t="s">
        <v>80</v>
      </c>
      <c r="BK124" s="232">
        <f>ROUND(I124*H124,2)</f>
        <v>0</v>
      </c>
      <c r="BL124" s="19" t="s">
        <v>147</v>
      </c>
      <c r="BM124" s="231" t="s">
        <v>196</v>
      </c>
    </row>
    <row r="125" spans="1:51" s="14" customFormat="1" ht="12">
      <c r="A125" s="14"/>
      <c r="B125" s="244"/>
      <c r="C125" s="245"/>
      <c r="D125" s="235" t="s">
        <v>149</v>
      </c>
      <c r="E125" s="246" t="s">
        <v>19</v>
      </c>
      <c r="F125" s="247" t="s">
        <v>197</v>
      </c>
      <c r="G125" s="245"/>
      <c r="H125" s="248">
        <v>24.55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4" t="s">
        <v>149</v>
      </c>
      <c r="AU125" s="254" t="s">
        <v>82</v>
      </c>
      <c r="AV125" s="14" t="s">
        <v>82</v>
      </c>
      <c r="AW125" s="14" t="s">
        <v>33</v>
      </c>
      <c r="AX125" s="14" t="s">
        <v>72</v>
      </c>
      <c r="AY125" s="254" t="s">
        <v>139</v>
      </c>
    </row>
    <row r="126" spans="1:51" s="14" customFormat="1" ht="12">
      <c r="A126" s="14"/>
      <c r="B126" s="244"/>
      <c r="C126" s="245"/>
      <c r="D126" s="235" t="s">
        <v>149</v>
      </c>
      <c r="E126" s="246" t="s">
        <v>19</v>
      </c>
      <c r="F126" s="247" t="s">
        <v>198</v>
      </c>
      <c r="G126" s="245"/>
      <c r="H126" s="248">
        <v>15.76</v>
      </c>
      <c r="I126" s="249"/>
      <c r="J126" s="245"/>
      <c r="K126" s="245"/>
      <c r="L126" s="250"/>
      <c r="M126" s="251"/>
      <c r="N126" s="252"/>
      <c r="O126" s="252"/>
      <c r="P126" s="252"/>
      <c r="Q126" s="252"/>
      <c r="R126" s="252"/>
      <c r="S126" s="252"/>
      <c r="T126" s="25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4" t="s">
        <v>149</v>
      </c>
      <c r="AU126" s="254" t="s">
        <v>82</v>
      </c>
      <c r="AV126" s="14" t="s">
        <v>82</v>
      </c>
      <c r="AW126" s="14" t="s">
        <v>33</v>
      </c>
      <c r="AX126" s="14" t="s">
        <v>72</v>
      </c>
      <c r="AY126" s="254" t="s">
        <v>139</v>
      </c>
    </row>
    <row r="127" spans="1:51" s="16" customFormat="1" ht="12">
      <c r="A127" s="16"/>
      <c r="B127" s="266"/>
      <c r="C127" s="267"/>
      <c r="D127" s="235" t="s">
        <v>149</v>
      </c>
      <c r="E127" s="268" t="s">
        <v>19</v>
      </c>
      <c r="F127" s="269" t="s">
        <v>158</v>
      </c>
      <c r="G127" s="267"/>
      <c r="H127" s="270">
        <v>40.31</v>
      </c>
      <c r="I127" s="271"/>
      <c r="J127" s="267"/>
      <c r="K127" s="267"/>
      <c r="L127" s="272"/>
      <c r="M127" s="273"/>
      <c r="N127" s="274"/>
      <c r="O127" s="274"/>
      <c r="P127" s="274"/>
      <c r="Q127" s="274"/>
      <c r="R127" s="274"/>
      <c r="S127" s="274"/>
      <c r="T127" s="275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T127" s="276" t="s">
        <v>149</v>
      </c>
      <c r="AU127" s="276" t="s">
        <v>82</v>
      </c>
      <c r="AV127" s="16" t="s">
        <v>147</v>
      </c>
      <c r="AW127" s="16" t="s">
        <v>33</v>
      </c>
      <c r="AX127" s="16" t="s">
        <v>80</v>
      </c>
      <c r="AY127" s="276" t="s">
        <v>139</v>
      </c>
    </row>
    <row r="128" spans="1:65" s="2" customFormat="1" ht="33" customHeight="1">
      <c r="A128" s="40"/>
      <c r="B128" s="41"/>
      <c r="C128" s="220" t="s">
        <v>199</v>
      </c>
      <c r="D128" s="220" t="s">
        <v>142</v>
      </c>
      <c r="E128" s="221" t="s">
        <v>200</v>
      </c>
      <c r="F128" s="222" t="s">
        <v>201</v>
      </c>
      <c r="G128" s="223" t="s">
        <v>145</v>
      </c>
      <c r="H128" s="224">
        <v>9.35</v>
      </c>
      <c r="I128" s="225"/>
      <c r="J128" s="226">
        <f>ROUND(I128*H128,2)</f>
        <v>0</v>
      </c>
      <c r="K128" s="222" t="s">
        <v>146</v>
      </c>
      <c r="L128" s="46"/>
      <c r="M128" s="227" t="s">
        <v>19</v>
      </c>
      <c r="N128" s="228" t="s">
        <v>43</v>
      </c>
      <c r="O128" s="86"/>
      <c r="P128" s="229">
        <f>O128*H128</f>
        <v>0</v>
      </c>
      <c r="Q128" s="229">
        <v>0</v>
      </c>
      <c r="R128" s="229">
        <f>Q128*H128</f>
        <v>0</v>
      </c>
      <c r="S128" s="229">
        <v>0.025</v>
      </c>
      <c r="T128" s="230">
        <f>S128*H128</f>
        <v>0.23375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1" t="s">
        <v>147</v>
      </c>
      <c r="AT128" s="231" t="s">
        <v>142</v>
      </c>
      <c r="AU128" s="231" t="s">
        <v>82</v>
      </c>
      <c r="AY128" s="19" t="s">
        <v>139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9" t="s">
        <v>80</v>
      </c>
      <c r="BK128" s="232">
        <f>ROUND(I128*H128,2)</f>
        <v>0</v>
      </c>
      <c r="BL128" s="19" t="s">
        <v>147</v>
      </c>
      <c r="BM128" s="231" t="s">
        <v>202</v>
      </c>
    </row>
    <row r="129" spans="1:51" s="14" customFormat="1" ht="12">
      <c r="A129" s="14"/>
      <c r="B129" s="244"/>
      <c r="C129" s="245"/>
      <c r="D129" s="235" t="s">
        <v>149</v>
      </c>
      <c r="E129" s="246" t="s">
        <v>19</v>
      </c>
      <c r="F129" s="247" t="s">
        <v>203</v>
      </c>
      <c r="G129" s="245"/>
      <c r="H129" s="248">
        <v>9.35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4" t="s">
        <v>149</v>
      </c>
      <c r="AU129" s="254" t="s">
        <v>82</v>
      </c>
      <c r="AV129" s="14" t="s">
        <v>82</v>
      </c>
      <c r="AW129" s="14" t="s">
        <v>33</v>
      </c>
      <c r="AX129" s="14" t="s">
        <v>80</v>
      </c>
      <c r="AY129" s="254" t="s">
        <v>139</v>
      </c>
    </row>
    <row r="130" spans="1:65" s="2" customFormat="1" ht="21.75" customHeight="1">
      <c r="A130" s="40"/>
      <c r="B130" s="41"/>
      <c r="C130" s="220" t="s">
        <v>204</v>
      </c>
      <c r="D130" s="220" t="s">
        <v>142</v>
      </c>
      <c r="E130" s="221" t="s">
        <v>205</v>
      </c>
      <c r="F130" s="222" t="s">
        <v>206</v>
      </c>
      <c r="G130" s="223" t="s">
        <v>145</v>
      </c>
      <c r="H130" s="224">
        <v>145.51</v>
      </c>
      <c r="I130" s="225"/>
      <c r="J130" s="226">
        <f>ROUND(I130*H130,2)</f>
        <v>0</v>
      </c>
      <c r="K130" s="222" t="s">
        <v>146</v>
      </c>
      <c r="L130" s="46"/>
      <c r="M130" s="227" t="s">
        <v>19</v>
      </c>
      <c r="N130" s="228" t="s">
        <v>43</v>
      </c>
      <c r="O130" s="86"/>
      <c r="P130" s="229">
        <f>O130*H130</f>
        <v>0</v>
      </c>
      <c r="Q130" s="229">
        <v>0</v>
      </c>
      <c r="R130" s="229">
        <f>Q130*H130</f>
        <v>0</v>
      </c>
      <c r="S130" s="229">
        <v>0.08317</v>
      </c>
      <c r="T130" s="230">
        <f>S130*H130</f>
        <v>12.102066699999998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31" t="s">
        <v>207</v>
      </c>
      <c r="AT130" s="231" t="s">
        <v>142</v>
      </c>
      <c r="AU130" s="231" t="s">
        <v>82</v>
      </c>
      <c r="AY130" s="19" t="s">
        <v>139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9" t="s">
        <v>80</v>
      </c>
      <c r="BK130" s="232">
        <f>ROUND(I130*H130,2)</f>
        <v>0</v>
      </c>
      <c r="BL130" s="19" t="s">
        <v>207</v>
      </c>
      <c r="BM130" s="231" t="s">
        <v>208</v>
      </c>
    </row>
    <row r="131" spans="1:51" s="14" customFormat="1" ht="12">
      <c r="A131" s="14"/>
      <c r="B131" s="244"/>
      <c r="C131" s="245"/>
      <c r="D131" s="235" t="s">
        <v>149</v>
      </c>
      <c r="E131" s="246" t="s">
        <v>19</v>
      </c>
      <c r="F131" s="247" t="s">
        <v>209</v>
      </c>
      <c r="G131" s="245"/>
      <c r="H131" s="248">
        <v>121.32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4" t="s">
        <v>149</v>
      </c>
      <c r="AU131" s="254" t="s">
        <v>82</v>
      </c>
      <c r="AV131" s="14" t="s">
        <v>82</v>
      </c>
      <c r="AW131" s="14" t="s">
        <v>33</v>
      </c>
      <c r="AX131" s="14" t="s">
        <v>72</v>
      </c>
      <c r="AY131" s="254" t="s">
        <v>139</v>
      </c>
    </row>
    <row r="132" spans="1:51" s="14" customFormat="1" ht="12">
      <c r="A132" s="14"/>
      <c r="B132" s="244"/>
      <c r="C132" s="245"/>
      <c r="D132" s="235" t="s">
        <v>149</v>
      </c>
      <c r="E132" s="246" t="s">
        <v>19</v>
      </c>
      <c r="F132" s="247" t="s">
        <v>210</v>
      </c>
      <c r="G132" s="245"/>
      <c r="H132" s="248">
        <v>24.19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4" t="s">
        <v>149</v>
      </c>
      <c r="AU132" s="254" t="s">
        <v>82</v>
      </c>
      <c r="AV132" s="14" t="s">
        <v>82</v>
      </c>
      <c r="AW132" s="14" t="s">
        <v>33</v>
      </c>
      <c r="AX132" s="14" t="s">
        <v>72</v>
      </c>
      <c r="AY132" s="254" t="s">
        <v>139</v>
      </c>
    </row>
    <row r="133" spans="1:51" s="16" customFormat="1" ht="12">
      <c r="A133" s="16"/>
      <c r="B133" s="266"/>
      <c r="C133" s="267"/>
      <c r="D133" s="235" t="s">
        <v>149</v>
      </c>
      <c r="E133" s="268" t="s">
        <v>19</v>
      </c>
      <c r="F133" s="269" t="s">
        <v>158</v>
      </c>
      <c r="G133" s="267"/>
      <c r="H133" s="270">
        <v>145.51</v>
      </c>
      <c r="I133" s="271"/>
      <c r="J133" s="267"/>
      <c r="K133" s="267"/>
      <c r="L133" s="272"/>
      <c r="M133" s="273"/>
      <c r="N133" s="274"/>
      <c r="O133" s="274"/>
      <c r="P133" s="274"/>
      <c r="Q133" s="274"/>
      <c r="R133" s="274"/>
      <c r="S133" s="274"/>
      <c r="T133" s="275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T133" s="276" t="s">
        <v>149</v>
      </c>
      <c r="AU133" s="276" t="s">
        <v>82</v>
      </c>
      <c r="AV133" s="16" t="s">
        <v>147</v>
      </c>
      <c r="AW133" s="16" t="s">
        <v>33</v>
      </c>
      <c r="AX133" s="16" t="s">
        <v>80</v>
      </c>
      <c r="AY133" s="276" t="s">
        <v>139</v>
      </c>
    </row>
    <row r="134" spans="1:65" s="2" customFormat="1" ht="21.75" customHeight="1">
      <c r="A134" s="40"/>
      <c r="B134" s="41"/>
      <c r="C134" s="220" t="s">
        <v>211</v>
      </c>
      <c r="D134" s="220" t="s">
        <v>142</v>
      </c>
      <c r="E134" s="221" t="s">
        <v>212</v>
      </c>
      <c r="F134" s="222" t="s">
        <v>213</v>
      </c>
      <c r="G134" s="223" t="s">
        <v>214</v>
      </c>
      <c r="H134" s="224">
        <v>590</v>
      </c>
      <c r="I134" s="225"/>
      <c r="J134" s="226">
        <f>ROUND(I134*H134,2)</f>
        <v>0</v>
      </c>
      <c r="K134" s="222" t="s">
        <v>146</v>
      </c>
      <c r="L134" s="46"/>
      <c r="M134" s="227" t="s">
        <v>19</v>
      </c>
      <c r="N134" s="228" t="s">
        <v>43</v>
      </c>
      <c r="O134" s="86"/>
      <c r="P134" s="229">
        <f>O134*H134</f>
        <v>0</v>
      </c>
      <c r="Q134" s="229">
        <v>0</v>
      </c>
      <c r="R134" s="229">
        <f>Q134*H134</f>
        <v>0</v>
      </c>
      <c r="S134" s="229">
        <v>0.01174</v>
      </c>
      <c r="T134" s="230">
        <f>S134*H134</f>
        <v>6.9266000000000005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31" t="s">
        <v>207</v>
      </c>
      <c r="AT134" s="231" t="s">
        <v>142</v>
      </c>
      <c r="AU134" s="231" t="s">
        <v>82</v>
      </c>
      <c r="AY134" s="19" t="s">
        <v>139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9" t="s">
        <v>80</v>
      </c>
      <c r="BK134" s="232">
        <f>ROUND(I134*H134,2)</f>
        <v>0</v>
      </c>
      <c r="BL134" s="19" t="s">
        <v>207</v>
      </c>
      <c r="BM134" s="231" t="s">
        <v>215</v>
      </c>
    </row>
    <row r="135" spans="1:51" s="14" customFormat="1" ht="12">
      <c r="A135" s="14"/>
      <c r="B135" s="244"/>
      <c r="C135" s="245"/>
      <c r="D135" s="235" t="s">
        <v>149</v>
      </c>
      <c r="E135" s="246" t="s">
        <v>19</v>
      </c>
      <c r="F135" s="247" t="s">
        <v>216</v>
      </c>
      <c r="G135" s="245"/>
      <c r="H135" s="248">
        <v>280</v>
      </c>
      <c r="I135" s="249"/>
      <c r="J135" s="245"/>
      <c r="K135" s="245"/>
      <c r="L135" s="250"/>
      <c r="M135" s="251"/>
      <c r="N135" s="252"/>
      <c r="O135" s="252"/>
      <c r="P135" s="252"/>
      <c r="Q135" s="252"/>
      <c r="R135" s="252"/>
      <c r="S135" s="252"/>
      <c r="T135" s="25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4" t="s">
        <v>149</v>
      </c>
      <c r="AU135" s="254" t="s">
        <v>82</v>
      </c>
      <c r="AV135" s="14" t="s">
        <v>82</v>
      </c>
      <c r="AW135" s="14" t="s">
        <v>33</v>
      </c>
      <c r="AX135" s="14" t="s">
        <v>72</v>
      </c>
      <c r="AY135" s="254" t="s">
        <v>139</v>
      </c>
    </row>
    <row r="136" spans="1:51" s="14" customFormat="1" ht="12">
      <c r="A136" s="14"/>
      <c r="B136" s="244"/>
      <c r="C136" s="245"/>
      <c r="D136" s="235" t="s">
        <v>149</v>
      </c>
      <c r="E136" s="246" t="s">
        <v>19</v>
      </c>
      <c r="F136" s="247" t="s">
        <v>217</v>
      </c>
      <c r="G136" s="245"/>
      <c r="H136" s="248">
        <v>310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4" t="s">
        <v>149</v>
      </c>
      <c r="AU136" s="254" t="s">
        <v>82</v>
      </c>
      <c r="AV136" s="14" t="s">
        <v>82</v>
      </c>
      <c r="AW136" s="14" t="s">
        <v>33</v>
      </c>
      <c r="AX136" s="14" t="s">
        <v>72</v>
      </c>
      <c r="AY136" s="254" t="s">
        <v>139</v>
      </c>
    </row>
    <row r="137" spans="1:51" s="16" customFormat="1" ht="12">
      <c r="A137" s="16"/>
      <c r="B137" s="266"/>
      <c r="C137" s="267"/>
      <c r="D137" s="235" t="s">
        <v>149</v>
      </c>
      <c r="E137" s="268" t="s">
        <v>19</v>
      </c>
      <c r="F137" s="269" t="s">
        <v>158</v>
      </c>
      <c r="G137" s="267"/>
      <c r="H137" s="270">
        <v>590</v>
      </c>
      <c r="I137" s="271"/>
      <c r="J137" s="267"/>
      <c r="K137" s="267"/>
      <c r="L137" s="272"/>
      <c r="M137" s="273"/>
      <c r="N137" s="274"/>
      <c r="O137" s="274"/>
      <c r="P137" s="274"/>
      <c r="Q137" s="274"/>
      <c r="R137" s="274"/>
      <c r="S137" s="274"/>
      <c r="T137" s="275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T137" s="276" t="s">
        <v>149</v>
      </c>
      <c r="AU137" s="276" t="s">
        <v>82</v>
      </c>
      <c r="AV137" s="16" t="s">
        <v>147</v>
      </c>
      <c r="AW137" s="16" t="s">
        <v>33</v>
      </c>
      <c r="AX137" s="16" t="s">
        <v>80</v>
      </c>
      <c r="AY137" s="276" t="s">
        <v>139</v>
      </c>
    </row>
    <row r="138" spans="1:65" s="2" customFormat="1" ht="21.75" customHeight="1">
      <c r="A138" s="40"/>
      <c r="B138" s="41"/>
      <c r="C138" s="220" t="s">
        <v>218</v>
      </c>
      <c r="D138" s="220" t="s">
        <v>142</v>
      </c>
      <c r="E138" s="221" t="s">
        <v>219</v>
      </c>
      <c r="F138" s="222" t="s">
        <v>220</v>
      </c>
      <c r="G138" s="223" t="s">
        <v>145</v>
      </c>
      <c r="H138" s="224">
        <v>694.27</v>
      </c>
      <c r="I138" s="225"/>
      <c r="J138" s="226">
        <f>ROUND(I138*H138,2)</f>
        <v>0</v>
      </c>
      <c r="K138" s="222" t="s">
        <v>146</v>
      </c>
      <c r="L138" s="46"/>
      <c r="M138" s="227" t="s">
        <v>19</v>
      </c>
      <c r="N138" s="228" t="s">
        <v>43</v>
      </c>
      <c r="O138" s="86"/>
      <c r="P138" s="229">
        <f>O138*H138</f>
        <v>0</v>
      </c>
      <c r="Q138" s="229">
        <v>0</v>
      </c>
      <c r="R138" s="229">
        <f>Q138*H138</f>
        <v>0</v>
      </c>
      <c r="S138" s="229">
        <v>0.0025</v>
      </c>
      <c r="T138" s="230">
        <f>S138*H138</f>
        <v>1.735675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31" t="s">
        <v>147</v>
      </c>
      <c r="AT138" s="231" t="s">
        <v>142</v>
      </c>
      <c r="AU138" s="231" t="s">
        <v>82</v>
      </c>
      <c r="AY138" s="19" t="s">
        <v>139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9" t="s">
        <v>80</v>
      </c>
      <c r="BK138" s="232">
        <f>ROUND(I138*H138,2)</f>
        <v>0</v>
      </c>
      <c r="BL138" s="19" t="s">
        <v>147</v>
      </c>
      <c r="BM138" s="231" t="s">
        <v>221</v>
      </c>
    </row>
    <row r="139" spans="1:51" s="13" customFormat="1" ht="12">
      <c r="A139" s="13"/>
      <c r="B139" s="233"/>
      <c r="C139" s="234"/>
      <c r="D139" s="235" t="s">
        <v>149</v>
      </c>
      <c r="E139" s="236" t="s">
        <v>19</v>
      </c>
      <c r="F139" s="237" t="s">
        <v>222</v>
      </c>
      <c r="G139" s="234"/>
      <c r="H139" s="236" t="s">
        <v>19</v>
      </c>
      <c r="I139" s="238"/>
      <c r="J139" s="234"/>
      <c r="K139" s="234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149</v>
      </c>
      <c r="AU139" s="243" t="s">
        <v>82</v>
      </c>
      <c r="AV139" s="13" t="s">
        <v>80</v>
      </c>
      <c r="AW139" s="13" t="s">
        <v>33</v>
      </c>
      <c r="AX139" s="13" t="s">
        <v>72</v>
      </c>
      <c r="AY139" s="243" t="s">
        <v>139</v>
      </c>
    </row>
    <row r="140" spans="1:51" s="14" customFormat="1" ht="12">
      <c r="A140" s="14"/>
      <c r="B140" s="244"/>
      <c r="C140" s="245"/>
      <c r="D140" s="235" t="s">
        <v>149</v>
      </c>
      <c r="E140" s="246" t="s">
        <v>19</v>
      </c>
      <c r="F140" s="247" t="s">
        <v>223</v>
      </c>
      <c r="G140" s="245"/>
      <c r="H140" s="248">
        <v>200.48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4" t="s">
        <v>149</v>
      </c>
      <c r="AU140" s="254" t="s">
        <v>82</v>
      </c>
      <c r="AV140" s="14" t="s">
        <v>82</v>
      </c>
      <c r="AW140" s="14" t="s">
        <v>33</v>
      </c>
      <c r="AX140" s="14" t="s">
        <v>72</v>
      </c>
      <c r="AY140" s="254" t="s">
        <v>139</v>
      </c>
    </row>
    <row r="141" spans="1:51" s="14" customFormat="1" ht="12">
      <c r="A141" s="14"/>
      <c r="B141" s="244"/>
      <c r="C141" s="245"/>
      <c r="D141" s="235" t="s">
        <v>149</v>
      </c>
      <c r="E141" s="246" t="s">
        <v>19</v>
      </c>
      <c r="F141" s="247" t="s">
        <v>224</v>
      </c>
      <c r="G141" s="245"/>
      <c r="H141" s="248">
        <v>107.58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4" t="s">
        <v>149</v>
      </c>
      <c r="AU141" s="254" t="s">
        <v>82</v>
      </c>
      <c r="AV141" s="14" t="s">
        <v>82</v>
      </c>
      <c r="AW141" s="14" t="s">
        <v>33</v>
      </c>
      <c r="AX141" s="14" t="s">
        <v>72</v>
      </c>
      <c r="AY141" s="254" t="s">
        <v>139</v>
      </c>
    </row>
    <row r="142" spans="1:51" s="15" customFormat="1" ht="12">
      <c r="A142" s="15"/>
      <c r="B142" s="255"/>
      <c r="C142" s="256"/>
      <c r="D142" s="235" t="s">
        <v>149</v>
      </c>
      <c r="E142" s="257" t="s">
        <v>19</v>
      </c>
      <c r="F142" s="258" t="s">
        <v>153</v>
      </c>
      <c r="G142" s="256"/>
      <c r="H142" s="259">
        <v>308.06</v>
      </c>
      <c r="I142" s="260"/>
      <c r="J142" s="256"/>
      <c r="K142" s="256"/>
      <c r="L142" s="261"/>
      <c r="M142" s="262"/>
      <c r="N142" s="263"/>
      <c r="O142" s="263"/>
      <c r="P142" s="263"/>
      <c r="Q142" s="263"/>
      <c r="R142" s="263"/>
      <c r="S142" s="263"/>
      <c r="T142" s="26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5" t="s">
        <v>149</v>
      </c>
      <c r="AU142" s="265" t="s">
        <v>82</v>
      </c>
      <c r="AV142" s="15" t="s">
        <v>154</v>
      </c>
      <c r="AW142" s="15" t="s">
        <v>33</v>
      </c>
      <c r="AX142" s="15" t="s">
        <v>72</v>
      </c>
      <c r="AY142" s="265" t="s">
        <v>139</v>
      </c>
    </row>
    <row r="143" spans="1:51" s="13" customFormat="1" ht="12">
      <c r="A143" s="13"/>
      <c r="B143" s="233"/>
      <c r="C143" s="234"/>
      <c r="D143" s="235" t="s">
        <v>149</v>
      </c>
      <c r="E143" s="236" t="s">
        <v>19</v>
      </c>
      <c r="F143" s="237" t="s">
        <v>155</v>
      </c>
      <c r="G143" s="234"/>
      <c r="H143" s="236" t="s">
        <v>19</v>
      </c>
      <c r="I143" s="238"/>
      <c r="J143" s="234"/>
      <c r="K143" s="234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149</v>
      </c>
      <c r="AU143" s="243" t="s">
        <v>82</v>
      </c>
      <c r="AV143" s="13" t="s">
        <v>80</v>
      </c>
      <c r="AW143" s="13" t="s">
        <v>33</v>
      </c>
      <c r="AX143" s="13" t="s">
        <v>72</v>
      </c>
      <c r="AY143" s="243" t="s">
        <v>139</v>
      </c>
    </row>
    <row r="144" spans="1:51" s="14" customFormat="1" ht="12">
      <c r="A144" s="14"/>
      <c r="B144" s="244"/>
      <c r="C144" s="245"/>
      <c r="D144" s="235" t="s">
        <v>149</v>
      </c>
      <c r="E144" s="246" t="s">
        <v>19</v>
      </c>
      <c r="F144" s="247" t="s">
        <v>225</v>
      </c>
      <c r="G144" s="245"/>
      <c r="H144" s="248">
        <v>238.86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4" t="s">
        <v>149</v>
      </c>
      <c r="AU144" s="254" t="s">
        <v>82</v>
      </c>
      <c r="AV144" s="14" t="s">
        <v>82</v>
      </c>
      <c r="AW144" s="14" t="s">
        <v>33</v>
      </c>
      <c r="AX144" s="14" t="s">
        <v>72</v>
      </c>
      <c r="AY144" s="254" t="s">
        <v>139</v>
      </c>
    </row>
    <row r="145" spans="1:51" s="14" customFormat="1" ht="12">
      <c r="A145" s="14"/>
      <c r="B145" s="244"/>
      <c r="C145" s="245"/>
      <c r="D145" s="235" t="s">
        <v>149</v>
      </c>
      <c r="E145" s="246" t="s">
        <v>19</v>
      </c>
      <c r="F145" s="247" t="s">
        <v>226</v>
      </c>
      <c r="G145" s="245"/>
      <c r="H145" s="248">
        <v>147.35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4" t="s">
        <v>149</v>
      </c>
      <c r="AU145" s="254" t="s">
        <v>82</v>
      </c>
      <c r="AV145" s="14" t="s">
        <v>82</v>
      </c>
      <c r="AW145" s="14" t="s">
        <v>33</v>
      </c>
      <c r="AX145" s="14" t="s">
        <v>72</v>
      </c>
      <c r="AY145" s="254" t="s">
        <v>139</v>
      </c>
    </row>
    <row r="146" spans="1:51" s="15" customFormat="1" ht="12">
      <c r="A146" s="15"/>
      <c r="B146" s="255"/>
      <c r="C146" s="256"/>
      <c r="D146" s="235" t="s">
        <v>149</v>
      </c>
      <c r="E146" s="257" t="s">
        <v>19</v>
      </c>
      <c r="F146" s="258" t="s">
        <v>153</v>
      </c>
      <c r="G146" s="256"/>
      <c r="H146" s="259">
        <v>386.21000000000004</v>
      </c>
      <c r="I146" s="260"/>
      <c r="J146" s="256"/>
      <c r="K146" s="256"/>
      <c r="L146" s="261"/>
      <c r="M146" s="262"/>
      <c r="N146" s="263"/>
      <c r="O146" s="263"/>
      <c r="P146" s="263"/>
      <c r="Q146" s="263"/>
      <c r="R146" s="263"/>
      <c r="S146" s="263"/>
      <c r="T146" s="264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5" t="s">
        <v>149</v>
      </c>
      <c r="AU146" s="265" t="s">
        <v>82</v>
      </c>
      <c r="AV146" s="15" t="s">
        <v>154</v>
      </c>
      <c r="AW146" s="15" t="s">
        <v>33</v>
      </c>
      <c r="AX146" s="15" t="s">
        <v>72</v>
      </c>
      <c r="AY146" s="265" t="s">
        <v>139</v>
      </c>
    </row>
    <row r="147" spans="1:51" s="16" customFormat="1" ht="12">
      <c r="A147" s="16"/>
      <c r="B147" s="266"/>
      <c r="C147" s="267"/>
      <c r="D147" s="235" t="s">
        <v>149</v>
      </c>
      <c r="E147" s="268" t="s">
        <v>19</v>
      </c>
      <c r="F147" s="269" t="s">
        <v>158</v>
      </c>
      <c r="G147" s="267"/>
      <c r="H147" s="270">
        <v>694.2700000000001</v>
      </c>
      <c r="I147" s="271"/>
      <c r="J147" s="267"/>
      <c r="K147" s="267"/>
      <c r="L147" s="272"/>
      <c r="M147" s="273"/>
      <c r="N147" s="274"/>
      <c r="O147" s="274"/>
      <c r="P147" s="274"/>
      <c r="Q147" s="274"/>
      <c r="R147" s="274"/>
      <c r="S147" s="274"/>
      <c r="T147" s="275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T147" s="276" t="s">
        <v>149</v>
      </c>
      <c r="AU147" s="276" t="s">
        <v>82</v>
      </c>
      <c r="AV147" s="16" t="s">
        <v>147</v>
      </c>
      <c r="AW147" s="16" t="s">
        <v>33</v>
      </c>
      <c r="AX147" s="16" t="s">
        <v>80</v>
      </c>
      <c r="AY147" s="276" t="s">
        <v>139</v>
      </c>
    </row>
    <row r="148" spans="1:65" s="2" customFormat="1" ht="21.75" customHeight="1">
      <c r="A148" s="40"/>
      <c r="B148" s="41"/>
      <c r="C148" s="220" t="s">
        <v>227</v>
      </c>
      <c r="D148" s="220" t="s">
        <v>142</v>
      </c>
      <c r="E148" s="221" t="s">
        <v>228</v>
      </c>
      <c r="F148" s="222" t="s">
        <v>229</v>
      </c>
      <c r="G148" s="223" t="s">
        <v>230</v>
      </c>
      <c r="H148" s="224">
        <v>44.789</v>
      </c>
      <c r="I148" s="225"/>
      <c r="J148" s="226">
        <f>ROUND(I148*H148,2)</f>
        <v>0</v>
      </c>
      <c r="K148" s="222" t="s">
        <v>146</v>
      </c>
      <c r="L148" s="46"/>
      <c r="M148" s="227" t="s">
        <v>19</v>
      </c>
      <c r="N148" s="228" t="s">
        <v>43</v>
      </c>
      <c r="O148" s="86"/>
      <c r="P148" s="229">
        <f>O148*H148</f>
        <v>0</v>
      </c>
      <c r="Q148" s="229">
        <v>0</v>
      </c>
      <c r="R148" s="229">
        <f>Q148*H148</f>
        <v>0</v>
      </c>
      <c r="S148" s="229">
        <v>2.2</v>
      </c>
      <c r="T148" s="230">
        <f>S148*H148</f>
        <v>98.53580000000001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31" t="s">
        <v>147</v>
      </c>
      <c r="AT148" s="231" t="s">
        <v>142</v>
      </c>
      <c r="AU148" s="231" t="s">
        <v>82</v>
      </c>
      <c r="AY148" s="19" t="s">
        <v>139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9" t="s">
        <v>80</v>
      </c>
      <c r="BK148" s="232">
        <f>ROUND(I148*H148,2)</f>
        <v>0</v>
      </c>
      <c r="BL148" s="19" t="s">
        <v>147</v>
      </c>
      <c r="BM148" s="231" t="s">
        <v>231</v>
      </c>
    </row>
    <row r="149" spans="1:51" s="14" customFormat="1" ht="12">
      <c r="A149" s="14"/>
      <c r="B149" s="244"/>
      <c r="C149" s="245"/>
      <c r="D149" s="235" t="s">
        <v>149</v>
      </c>
      <c r="E149" s="246" t="s">
        <v>19</v>
      </c>
      <c r="F149" s="247" t="s">
        <v>232</v>
      </c>
      <c r="G149" s="245"/>
      <c r="H149" s="248">
        <v>44.789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4" t="s">
        <v>149</v>
      </c>
      <c r="AU149" s="254" t="s">
        <v>82</v>
      </c>
      <c r="AV149" s="14" t="s">
        <v>82</v>
      </c>
      <c r="AW149" s="14" t="s">
        <v>33</v>
      </c>
      <c r="AX149" s="14" t="s">
        <v>72</v>
      </c>
      <c r="AY149" s="254" t="s">
        <v>139</v>
      </c>
    </row>
    <row r="150" spans="1:51" s="16" customFormat="1" ht="12">
      <c r="A150" s="16"/>
      <c r="B150" s="266"/>
      <c r="C150" s="267"/>
      <c r="D150" s="235" t="s">
        <v>149</v>
      </c>
      <c r="E150" s="268" t="s">
        <v>19</v>
      </c>
      <c r="F150" s="269" t="s">
        <v>158</v>
      </c>
      <c r="G150" s="267"/>
      <c r="H150" s="270">
        <v>44.789</v>
      </c>
      <c r="I150" s="271"/>
      <c r="J150" s="267"/>
      <c r="K150" s="267"/>
      <c r="L150" s="272"/>
      <c r="M150" s="273"/>
      <c r="N150" s="274"/>
      <c r="O150" s="274"/>
      <c r="P150" s="274"/>
      <c r="Q150" s="274"/>
      <c r="R150" s="274"/>
      <c r="S150" s="274"/>
      <c r="T150" s="275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T150" s="276" t="s">
        <v>149</v>
      </c>
      <c r="AU150" s="276" t="s">
        <v>82</v>
      </c>
      <c r="AV150" s="16" t="s">
        <v>147</v>
      </c>
      <c r="AW150" s="16" t="s">
        <v>33</v>
      </c>
      <c r="AX150" s="16" t="s">
        <v>80</v>
      </c>
      <c r="AY150" s="276" t="s">
        <v>139</v>
      </c>
    </row>
    <row r="151" spans="1:65" s="2" customFormat="1" ht="21.75" customHeight="1">
      <c r="A151" s="40"/>
      <c r="B151" s="41"/>
      <c r="C151" s="220" t="s">
        <v>8</v>
      </c>
      <c r="D151" s="220" t="s">
        <v>142</v>
      </c>
      <c r="E151" s="221" t="s">
        <v>233</v>
      </c>
      <c r="F151" s="222" t="s">
        <v>234</v>
      </c>
      <c r="G151" s="223" t="s">
        <v>145</v>
      </c>
      <c r="H151" s="224">
        <v>430</v>
      </c>
      <c r="I151" s="225"/>
      <c r="J151" s="226">
        <f>ROUND(I151*H151,2)</f>
        <v>0</v>
      </c>
      <c r="K151" s="222" t="s">
        <v>146</v>
      </c>
      <c r="L151" s="46"/>
      <c r="M151" s="227" t="s">
        <v>19</v>
      </c>
      <c r="N151" s="228" t="s">
        <v>43</v>
      </c>
      <c r="O151" s="86"/>
      <c r="P151" s="229">
        <f>O151*H151</f>
        <v>0</v>
      </c>
      <c r="Q151" s="229">
        <v>0</v>
      </c>
      <c r="R151" s="229">
        <f>Q151*H151</f>
        <v>0</v>
      </c>
      <c r="S151" s="229">
        <v>0.0815</v>
      </c>
      <c r="T151" s="230">
        <f>S151*H151</f>
        <v>35.045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31" t="s">
        <v>147</v>
      </c>
      <c r="AT151" s="231" t="s">
        <v>142</v>
      </c>
      <c r="AU151" s="231" t="s">
        <v>82</v>
      </c>
      <c r="AY151" s="19" t="s">
        <v>139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9" t="s">
        <v>80</v>
      </c>
      <c r="BK151" s="232">
        <f>ROUND(I151*H151,2)</f>
        <v>0</v>
      </c>
      <c r="BL151" s="19" t="s">
        <v>147</v>
      </c>
      <c r="BM151" s="231" t="s">
        <v>235</v>
      </c>
    </row>
    <row r="152" spans="1:51" s="14" customFormat="1" ht="12">
      <c r="A152" s="14"/>
      <c r="B152" s="244"/>
      <c r="C152" s="245"/>
      <c r="D152" s="235" t="s">
        <v>149</v>
      </c>
      <c r="E152" s="246" t="s">
        <v>19</v>
      </c>
      <c r="F152" s="247" t="s">
        <v>236</v>
      </c>
      <c r="G152" s="245"/>
      <c r="H152" s="248">
        <v>180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4" t="s">
        <v>149</v>
      </c>
      <c r="AU152" s="254" t="s">
        <v>82</v>
      </c>
      <c r="AV152" s="14" t="s">
        <v>82</v>
      </c>
      <c r="AW152" s="14" t="s">
        <v>33</v>
      </c>
      <c r="AX152" s="14" t="s">
        <v>72</v>
      </c>
      <c r="AY152" s="254" t="s">
        <v>139</v>
      </c>
    </row>
    <row r="153" spans="1:51" s="14" customFormat="1" ht="12">
      <c r="A153" s="14"/>
      <c r="B153" s="244"/>
      <c r="C153" s="245"/>
      <c r="D153" s="235" t="s">
        <v>149</v>
      </c>
      <c r="E153" s="246" t="s">
        <v>19</v>
      </c>
      <c r="F153" s="247" t="s">
        <v>237</v>
      </c>
      <c r="G153" s="245"/>
      <c r="H153" s="248">
        <v>250</v>
      </c>
      <c r="I153" s="249"/>
      <c r="J153" s="245"/>
      <c r="K153" s="245"/>
      <c r="L153" s="250"/>
      <c r="M153" s="251"/>
      <c r="N153" s="252"/>
      <c r="O153" s="252"/>
      <c r="P153" s="252"/>
      <c r="Q153" s="252"/>
      <c r="R153" s="252"/>
      <c r="S153" s="252"/>
      <c r="T153" s="25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4" t="s">
        <v>149</v>
      </c>
      <c r="AU153" s="254" t="s">
        <v>82</v>
      </c>
      <c r="AV153" s="14" t="s">
        <v>82</v>
      </c>
      <c r="AW153" s="14" t="s">
        <v>33</v>
      </c>
      <c r="AX153" s="14" t="s">
        <v>72</v>
      </c>
      <c r="AY153" s="254" t="s">
        <v>139</v>
      </c>
    </row>
    <row r="154" spans="1:51" s="16" customFormat="1" ht="12">
      <c r="A154" s="16"/>
      <c r="B154" s="266"/>
      <c r="C154" s="267"/>
      <c r="D154" s="235" t="s">
        <v>149</v>
      </c>
      <c r="E154" s="268" t="s">
        <v>19</v>
      </c>
      <c r="F154" s="269" t="s">
        <v>158</v>
      </c>
      <c r="G154" s="267"/>
      <c r="H154" s="270">
        <v>430</v>
      </c>
      <c r="I154" s="271"/>
      <c r="J154" s="267"/>
      <c r="K154" s="267"/>
      <c r="L154" s="272"/>
      <c r="M154" s="273"/>
      <c r="N154" s="274"/>
      <c r="O154" s="274"/>
      <c r="P154" s="274"/>
      <c r="Q154" s="274"/>
      <c r="R154" s="274"/>
      <c r="S154" s="274"/>
      <c r="T154" s="275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T154" s="276" t="s">
        <v>149</v>
      </c>
      <c r="AU154" s="276" t="s">
        <v>82</v>
      </c>
      <c r="AV154" s="16" t="s">
        <v>147</v>
      </c>
      <c r="AW154" s="16" t="s">
        <v>33</v>
      </c>
      <c r="AX154" s="16" t="s">
        <v>80</v>
      </c>
      <c r="AY154" s="276" t="s">
        <v>139</v>
      </c>
    </row>
    <row r="155" spans="1:65" s="2" customFormat="1" ht="33" customHeight="1">
      <c r="A155" s="40"/>
      <c r="B155" s="41"/>
      <c r="C155" s="220" t="s">
        <v>207</v>
      </c>
      <c r="D155" s="220" t="s">
        <v>142</v>
      </c>
      <c r="E155" s="221" t="s">
        <v>238</v>
      </c>
      <c r="F155" s="222" t="s">
        <v>239</v>
      </c>
      <c r="G155" s="223" t="s">
        <v>145</v>
      </c>
      <c r="H155" s="224">
        <v>41</v>
      </c>
      <c r="I155" s="225"/>
      <c r="J155" s="226">
        <f>ROUND(I155*H155,2)</f>
        <v>0</v>
      </c>
      <c r="K155" s="222" t="s">
        <v>146</v>
      </c>
      <c r="L155" s="46"/>
      <c r="M155" s="227" t="s">
        <v>19</v>
      </c>
      <c r="N155" s="228" t="s">
        <v>43</v>
      </c>
      <c r="O155" s="86"/>
      <c r="P155" s="229">
        <f>O155*H155</f>
        <v>0</v>
      </c>
      <c r="Q155" s="229">
        <v>0</v>
      </c>
      <c r="R155" s="229">
        <f>Q155*H155</f>
        <v>0</v>
      </c>
      <c r="S155" s="229">
        <v>0.131</v>
      </c>
      <c r="T155" s="230">
        <f>S155*H155</f>
        <v>5.371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1" t="s">
        <v>147</v>
      </c>
      <c r="AT155" s="231" t="s">
        <v>142</v>
      </c>
      <c r="AU155" s="231" t="s">
        <v>82</v>
      </c>
      <c r="AY155" s="19" t="s">
        <v>139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9" t="s">
        <v>80</v>
      </c>
      <c r="BK155" s="232">
        <f>ROUND(I155*H155,2)</f>
        <v>0</v>
      </c>
      <c r="BL155" s="19" t="s">
        <v>147</v>
      </c>
      <c r="BM155" s="231" t="s">
        <v>240</v>
      </c>
    </row>
    <row r="156" spans="1:51" s="14" customFormat="1" ht="12">
      <c r="A156" s="14"/>
      <c r="B156" s="244"/>
      <c r="C156" s="245"/>
      <c r="D156" s="235" t="s">
        <v>149</v>
      </c>
      <c r="E156" s="246" t="s">
        <v>19</v>
      </c>
      <c r="F156" s="247" t="s">
        <v>241</v>
      </c>
      <c r="G156" s="245"/>
      <c r="H156" s="248">
        <v>33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4" t="s">
        <v>149</v>
      </c>
      <c r="AU156" s="254" t="s">
        <v>82</v>
      </c>
      <c r="AV156" s="14" t="s">
        <v>82</v>
      </c>
      <c r="AW156" s="14" t="s">
        <v>33</v>
      </c>
      <c r="AX156" s="14" t="s">
        <v>72</v>
      </c>
      <c r="AY156" s="254" t="s">
        <v>139</v>
      </c>
    </row>
    <row r="157" spans="1:51" s="14" customFormat="1" ht="12">
      <c r="A157" s="14"/>
      <c r="B157" s="244"/>
      <c r="C157" s="245"/>
      <c r="D157" s="235" t="s">
        <v>149</v>
      </c>
      <c r="E157" s="246" t="s">
        <v>19</v>
      </c>
      <c r="F157" s="247" t="s">
        <v>242</v>
      </c>
      <c r="G157" s="245"/>
      <c r="H157" s="248">
        <v>8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4" t="s">
        <v>149</v>
      </c>
      <c r="AU157" s="254" t="s">
        <v>82</v>
      </c>
      <c r="AV157" s="14" t="s">
        <v>82</v>
      </c>
      <c r="AW157" s="14" t="s">
        <v>33</v>
      </c>
      <c r="AX157" s="14" t="s">
        <v>72</v>
      </c>
      <c r="AY157" s="254" t="s">
        <v>139</v>
      </c>
    </row>
    <row r="158" spans="1:51" s="16" customFormat="1" ht="12">
      <c r="A158" s="16"/>
      <c r="B158" s="266"/>
      <c r="C158" s="267"/>
      <c r="D158" s="235" t="s">
        <v>149</v>
      </c>
      <c r="E158" s="268" t="s">
        <v>19</v>
      </c>
      <c r="F158" s="269" t="s">
        <v>158</v>
      </c>
      <c r="G158" s="267"/>
      <c r="H158" s="270">
        <v>41</v>
      </c>
      <c r="I158" s="271"/>
      <c r="J158" s="267"/>
      <c r="K158" s="267"/>
      <c r="L158" s="272"/>
      <c r="M158" s="273"/>
      <c r="N158" s="274"/>
      <c r="O158" s="274"/>
      <c r="P158" s="274"/>
      <c r="Q158" s="274"/>
      <c r="R158" s="274"/>
      <c r="S158" s="274"/>
      <c r="T158" s="275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T158" s="276" t="s">
        <v>149</v>
      </c>
      <c r="AU158" s="276" t="s">
        <v>82</v>
      </c>
      <c r="AV158" s="16" t="s">
        <v>147</v>
      </c>
      <c r="AW158" s="16" t="s">
        <v>33</v>
      </c>
      <c r="AX158" s="16" t="s">
        <v>80</v>
      </c>
      <c r="AY158" s="276" t="s">
        <v>139</v>
      </c>
    </row>
    <row r="159" spans="1:65" s="2" customFormat="1" ht="33" customHeight="1">
      <c r="A159" s="40"/>
      <c r="B159" s="41"/>
      <c r="C159" s="220" t="s">
        <v>243</v>
      </c>
      <c r="D159" s="220" t="s">
        <v>142</v>
      </c>
      <c r="E159" s="221" t="s">
        <v>244</v>
      </c>
      <c r="F159" s="222" t="s">
        <v>245</v>
      </c>
      <c r="G159" s="223" t="s">
        <v>145</v>
      </c>
      <c r="H159" s="224">
        <v>35</v>
      </c>
      <c r="I159" s="225"/>
      <c r="J159" s="226">
        <f>ROUND(I159*H159,2)</f>
        <v>0</v>
      </c>
      <c r="K159" s="222" t="s">
        <v>146</v>
      </c>
      <c r="L159" s="46"/>
      <c r="M159" s="227" t="s">
        <v>19</v>
      </c>
      <c r="N159" s="228" t="s">
        <v>43</v>
      </c>
      <c r="O159" s="86"/>
      <c r="P159" s="229">
        <f>O159*H159</f>
        <v>0</v>
      </c>
      <c r="Q159" s="229">
        <v>0</v>
      </c>
      <c r="R159" s="229">
        <f>Q159*H159</f>
        <v>0</v>
      </c>
      <c r="S159" s="229">
        <v>0.261</v>
      </c>
      <c r="T159" s="230">
        <f>S159*H159</f>
        <v>9.135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31" t="s">
        <v>147</v>
      </c>
      <c r="AT159" s="231" t="s">
        <v>142</v>
      </c>
      <c r="AU159" s="231" t="s">
        <v>82</v>
      </c>
      <c r="AY159" s="19" t="s">
        <v>139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9" t="s">
        <v>80</v>
      </c>
      <c r="BK159" s="232">
        <f>ROUND(I159*H159,2)</f>
        <v>0</v>
      </c>
      <c r="BL159" s="19" t="s">
        <v>147</v>
      </c>
      <c r="BM159" s="231" t="s">
        <v>246</v>
      </c>
    </row>
    <row r="160" spans="1:51" s="14" customFormat="1" ht="12">
      <c r="A160" s="14"/>
      <c r="B160" s="244"/>
      <c r="C160" s="245"/>
      <c r="D160" s="235" t="s">
        <v>149</v>
      </c>
      <c r="E160" s="246" t="s">
        <v>19</v>
      </c>
      <c r="F160" s="247" t="s">
        <v>247</v>
      </c>
      <c r="G160" s="245"/>
      <c r="H160" s="248">
        <v>21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4" t="s">
        <v>149</v>
      </c>
      <c r="AU160" s="254" t="s">
        <v>82</v>
      </c>
      <c r="AV160" s="14" t="s">
        <v>82</v>
      </c>
      <c r="AW160" s="14" t="s">
        <v>33</v>
      </c>
      <c r="AX160" s="14" t="s">
        <v>72</v>
      </c>
      <c r="AY160" s="254" t="s">
        <v>139</v>
      </c>
    </row>
    <row r="161" spans="1:51" s="14" customFormat="1" ht="12">
      <c r="A161" s="14"/>
      <c r="B161" s="244"/>
      <c r="C161" s="245"/>
      <c r="D161" s="235" t="s">
        <v>149</v>
      </c>
      <c r="E161" s="246" t="s">
        <v>19</v>
      </c>
      <c r="F161" s="247" t="s">
        <v>248</v>
      </c>
      <c r="G161" s="245"/>
      <c r="H161" s="248">
        <v>14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4" t="s">
        <v>149</v>
      </c>
      <c r="AU161" s="254" t="s">
        <v>82</v>
      </c>
      <c r="AV161" s="14" t="s">
        <v>82</v>
      </c>
      <c r="AW161" s="14" t="s">
        <v>33</v>
      </c>
      <c r="AX161" s="14" t="s">
        <v>72</v>
      </c>
      <c r="AY161" s="254" t="s">
        <v>139</v>
      </c>
    </row>
    <row r="162" spans="1:51" s="16" customFormat="1" ht="12">
      <c r="A162" s="16"/>
      <c r="B162" s="266"/>
      <c r="C162" s="267"/>
      <c r="D162" s="235" t="s">
        <v>149</v>
      </c>
      <c r="E162" s="268" t="s">
        <v>19</v>
      </c>
      <c r="F162" s="269" t="s">
        <v>158</v>
      </c>
      <c r="G162" s="267"/>
      <c r="H162" s="270">
        <v>35</v>
      </c>
      <c r="I162" s="271"/>
      <c r="J162" s="267"/>
      <c r="K162" s="267"/>
      <c r="L162" s="272"/>
      <c r="M162" s="273"/>
      <c r="N162" s="274"/>
      <c r="O162" s="274"/>
      <c r="P162" s="274"/>
      <c r="Q162" s="274"/>
      <c r="R162" s="274"/>
      <c r="S162" s="274"/>
      <c r="T162" s="275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T162" s="276" t="s">
        <v>149</v>
      </c>
      <c r="AU162" s="276" t="s">
        <v>82</v>
      </c>
      <c r="AV162" s="16" t="s">
        <v>147</v>
      </c>
      <c r="AW162" s="16" t="s">
        <v>33</v>
      </c>
      <c r="AX162" s="16" t="s">
        <v>80</v>
      </c>
      <c r="AY162" s="276" t="s">
        <v>139</v>
      </c>
    </row>
    <row r="163" spans="1:65" s="2" customFormat="1" ht="21.75" customHeight="1">
      <c r="A163" s="40"/>
      <c r="B163" s="41"/>
      <c r="C163" s="220" t="s">
        <v>249</v>
      </c>
      <c r="D163" s="220" t="s">
        <v>142</v>
      </c>
      <c r="E163" s="221" t="s">
        <v>250</v>
      </c>
      <c r="F163" s="222" t="s">
        <v>251</v>
      </c>
      <c r="G163" s="223" t="s">
        <v>145</v>
      </c>
      <c r="H163" s="224">
        <v>17.309</v>
      </c>
      <c r="I163" s="225"/>
      <c r="J163" s="226">
        <f>ROUND(I163*H163,2)</f>
        <v>0</v>
      </c>
      <c r="K163" s="222" t="s">
        <v>146</v>
      </c>
      <c r="L163" s="46"/>
      <c r="M163" s="227" t="s">
        <v>19</v>
      </c>
      <c r="N163" s="228" t="s">
        <v>43</v>
      </c>
      <c r="O163" s="86"/>
      <c r="P163" s="229">
        <f>O163*H163</f>
        <v>0</v>
      </c>
      <c r="Q163" s="229">
        <v>0</v>
      </c>
      <c r="R163" s="229">
        <f>Q163*H163</f>
        <v>0</v>
      </c>
      <c r="S163" s="229">
        <v>0.082</v>
      </c>
      <c r="T163" s="230">
        <f>S163*H163</f>
        <v>1.4193380000000002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1" t="s">
        <v>147</v>
      </c>
      <c r="AT163" s="231" t="s">
        <v>142</v>
      </c>
      <c r="AU163" s="231" t="s">
        <v>82</v>
      </c>
      <c r="AY163" s="19" t="s">
        <v>139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9" t="s">
        <v>80</v>
      </c>
      <c r="BK163" s="232">
        <f>ROUND(I163*H163,2)</f>
        <v>0</v>
      </c>
      <c r="BL163" s="19" t="s">
        <v>147</v>
      </c>
      <c r="BM163" s="231" t="s">
        <v>252</v>
      </c>
    </row>
    <row r="164" spans="1:51" s="13" customFormat="1" ht="12">
      <c r="A164" s="13"/>
      <c r="B164" s="233"/>
      <c r="C164" s="234"/>
      <c r="D164" s="235" t="s">
        <v>149</v>
      </c>
      <c r="E164" s="236" t="s">
        <v>19</v>
      </c>
      <c r="F164" s="237" t="s">
        <v>253</v>
      </c>
      <c r="G164" s="234"/>
      <c r="H164" s="236" t="s">
        <v>19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149</v>
      </c>
      <c r="AU164" s="243" t="s">
        <v>82</v>
      </c>
      <c r="AV164" s="13" t="s">
        <v>80</v>
      </c>
      <c r="AW164" s="13" t="s">
        <v>33</v>
      </c>
      <c r="AX164" s="13" t="s">
        <v>72</v>
      </c>
      <c r="AY164" s="243" t="s">
        <v>139</v>
      </c>
    </row>
    <row r="165" spans="1:51" s="14" customFormat="1" ht="12">
      <c r="A165" s="14"/>
      <c r="B165" s="244"/>
      <c r="C165" s="245"/>
      <c r="D165" s="235" t="s">
        <v>149</v>
      </c>
      <c r="E165" s="246" t="s">
        <v>19</v>
      </c>
      <c r="F165" s="247" t="s">
        <v>254</v>
      </c>
      <c r="G165" s="245"/>
      <c r="H165" s="248">
        <v>9.4</v>
      </c>
      <c r="I165" s="249"/>
      <c r="J165" s="245"/>
      <c r="K165" s="245"/>
      <c r="L165" s="250"/>
      <c r="M165" s="251"/>
      <c r="N165" s="252"/>
      <c r="O165" s="252"/>
      <c r="P165" s="252"/>
      <c r="Q165" s="252"/>
      <c r="R165" s="252"/>
      <c r="S165" s="252"/>
      <c r="T165" s="25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4" t="s">
        <v>149</v>
      </c>
      <c r="AU165" s="254" t="s">
        <v>82</v>
      </c>
      <c r="AV165" s="14" t="s">
        <v>82</v>
      </c>
      <c r="AW165" s="14" t="s">
        <v>33</v>
      </c>
      <c r="AX165" s="14" t="s">
        <v>72</v>
      </c>
      <c r="AY165" s="254" t="s">
        <v>139</v>
      </c>
    </row>
    <row r="166" spans="1:51" s="14" customFormat="1" ht="12">
      <c r="A166" s="14"/>
      <c r="B166" s="244"/>
      <c r="C166" s="245"/>
      <c r="D166" s="235" t="s">
        <v>149</v>
      </c>
      <c r="E166" s="246" t="s">
        <v>19</v>
      </c>
      <c r="F166" s="247" t="s">
        <v>255</v>
      </c>
      <c r="G166" s="245"/>
      <c r="H166" s="248">
        <v>7.909</v>
      </c>
      <c r="I166" s="249"/>
      <c r="J166" s="245"/>
      <c r="K166" s="245"/>
      <c r="L166" s="250"/>
      <c r="M166" s="251"/>
      <c r="N166" s="252"/>
      <c r="O166" s="252"/>
      <c r="P166" s="252"/>
      <c r="Q166" s="252"/>
      <c r="R166" s="252"/>
      <c r="S166" s="252"/>
      <c r="T166" s="25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4" t="s">
        <v>149</v>
      </c>
      <c r="AU166" s="254" t="s">
        <v>82</v>
      </c>
      <c r="AV166" s="14" t="s">
        <v>82</v>
      </c>
      <c r="AW166" s="14" t="s">
        <v>33</v>
      </c>
      <c r="AX166" s="14" t="s">
        <v>72</v>
      </c>
      <c r="AY166" s="254" t="s">
        <v>139</v>
      </c>
    </row>
    <row r="167" spans="1:51" s="16" customFormat="1" ht="12">
      <c r="A167" s="16"/>
      <c r="B167" s="266"/>
      <c r="C167" s="267"/>
      <c r="D167" s="235" t="s">
        <v>149</v>
      </c>
      <c r="E167" s="268" t="s">
        <v>19</v>
      </c>
      <c r="F167" s="269" t="s">
        <v>158</v>
      </c>
      <c r="G167" s="267"/>
      <c r="H167" s="270">
        <v>17.309</v>
      </c>
      <c r="I167" s="271"/>
      <c r="J167" s="267"/>
      <c r="K167" s="267"/>
      <c r="L167" s="272"/>
      <c r="M167" s="273"/>
      <c r="N167" s="274"/>
      <c r="O167" s="274"/>
      <c r="P167" s="274"/>
      <c r="Q167" s="274"/>
      <c r="R167" s="274"/>
      <c r="S167" s="274"/>
      <c r="T167" s="275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T167" s="276" t="s">
        <v>149</v>
      </c>
      <c r="AU167" s="276" t="s">
        <v>82</v>
      </c>
      <c r="AV167" s="16" t="s">
        <v>147</v>
      </c>
      <c r="AW167" s="16" t="s">
        <v>33</v>
      </c>
      <c r="AX167" s="16" t="s">
        <v>80</v>
      </c>
      <c r="AY167" s="276" t="s">
        <v>139</v>
      </c>
    </row>
    <row r="168" spans="1:65" s="2" customFormat="1" ht="44.25" customHeight="1">
      <c r="A168" s="40"/>
      <c r="B168" s="41"/>
      <c r="C168" s="220" t="s">
        <v>256</v>
      </c>
      <c r="D168" s="220" t="s">
        <v>142</v>
      </c>
      <c r="E168" s="221" t="s">
        <v>257</v>
      </c>
      <c r="F168" s="222" t="s">
        <v>258</v>
      </c>
      <c r="G168" s="223" t="s">
        <v>230</v>
      </c>
      <c r="H168" s="224">
        <v>36</v>
      </c>
      <c r="I168" s="225"/>
      <c r="J168" s="226">
        <f>ROUND(I168*H168,2)</f>
        <v>0</v>
      </c>
      <c r="K168" s="222" t="s">
        <v>146</v>
      </c>
      <c r="L168" s="46"/>
      <c r="M168" s="227" t="s">
        <v>19</v>
      </c>
      <c r="N168" s="228" t="s">
        <v>43</v>
      </c>
      <c r="O168" s="86"/>
      <c r="P168" s="229">
        <f>O168*H168</f>
        <v>0</v>
      </c>
      <c r="Q168" s="229">
        <v>0</v>
      </c>
      <c r="R168" s="229">
        <f>Q168*H168</f>
        <v>0</v>
      </c>
      <c r="S168" s="229">
        <v>1.8</v>
      </c>
      <c r="T168" s="230">
        <f>S168*H168</f>
        <v>64.8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31" t="s">
        <v>147</v>
      </c>
      <c r="AT168" s="231" t="s">
        <v>142</v>
      </c>
      <c r="AU168" s="231" t="s">
        <v>82</v>
      </c>
      <c r="AY168" s="19" t="s">
        <v>139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9" t="s">
        <v>80</v>
      </c>
      <c r="BK168" s="232">
        <f>ROUND(I168*H168,2)</f>
        <v>0</v>
      </c>
      <c r="BL168" s="19" t="s">
        <v>147</v>
      </c>
      <c r="BM168" s="231" t="s">
        <v>259</v>
      </c>
    </row>
    <row r="169" spans="1:51" s="14" customFormat="1" ht="12">
      <c r="A169" s="14"/>
      <c r="B169" s="244"/>
      <c r="C169" s="245"/>
      <c r="D169" s="235" t="s">
        <v>149</v>
      </c>
      <c r="E169" s="246" t="s">
        <v>19</v>
      </c>
      <c r="F169" s="247" t="s">
        <v>260</v>
      </c>
      <c r="G169" s="245"/>
      <c r="H169" s="248">
        <v>12</v>
      </c>
      <c r="I169" s="249"/>
      <c r="J169" s="245"/>
      <c r="K169" s="245"/>
      <c r="L169" s="250"/>
      <c r="M169" s="251"/>
      <c r="N169" s="252"/>
      <c r="O169" s="252"/>
      <c r="P169" s="252"/>
      <c r="Q169" s="252"/>
      <c r="R169" s="252"/>
      <c r="S169" s="252"/>
      <c r="T169" s="25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4" t="s">
        <v>149</v>
      </c>
      <c r="AU169" s="254" t="s">
        <v>82</v>
      </c>
      <c r="AV169" s="14" t="s">
        <v>82</v>
      </c>
      <c r="AW169" s="14" t="s">
        <v>33</v>
      </c>
      <c r="AX169" s="14" t="s">
        <v>72</v>
      </c>
      <c r="AY169" s="254" t="s">
        <v>139</v>
      </c>
    </row>
    <row r="170" spans="1:51" s="14" customFormat="1" ht="12">
      <c r="A170" s="14"/>
      <c r="B170" s="244"/>
      <c r="C170" s="245"/>
      <c r="D170" s="235" t="s">
        <v>149</v>
      </c>
      <c r="E170" s="246" t="s">
        <v>19</v>
      </c>
      <c r="F170" s="247" t="s">
        <v>261</v>
      </c>
      <c r="G170" s="245"/>
      <c r="H170" s="248">
        <v>24</v>
      </c>
      <c r="I170" s="249"/>
      <c r="J170" s="245"/>
      <c r="K170" s="245"/>
      <c r="L170" s="250"/>
      <c r="M170" s="251"/>
      <c r="N170" s="252"/>
      <c r="O170" s="252"/>
      <c r="P170" s="252"/>
      <c r="Q170" s="252"/>
      <c r="R170" s="252"/>
      <c r="S170" s="252"/>
      <c r="T170" s="25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4" t="s">
        <v>149</v>
      </c>
      <c r="AU170" s="254" t="s">
        <v>82</v>
      </c>
      <c r="AV170" s="14" t="s">
        <v>82</v>
      </c>
      <c r="AW170" s="14" t="s">
        <v>33</v>
      </c>
      <c r="AX170" s="14" t="s">
        <v>72</v>
      </c>
      <c r="AY170" s="254" t="s">
        <v>139</v>
      </c>
    </row>
    <row r="171" spans="1:51" s="16" customFormat="1" ht="12">
      <c r="A171" s="16"/>
      <c r="B171" s="266"/>
      <c r="C171" s="267"/>
      <c r="D171" s="235" t="s">
        <v>149</v>
      </c>
      <c r="E171" s="268" t="s">
        <v>19</v>
      </c>
      <c r="F171" s="269" t="s">
        <v>158</v>
      </c>
      <c r="G171" s="267"/>
      <c r="H171" s="270">
        <v>36</v>
      </c>
      <c r="I171" s="271"/>
      <c r="J171" s="267"/>
      <c r="K171" s="267"/>
      <c r="L171" s="272"/>
      <c r="M171" s="273"/>
      <c r="N171" s="274"/>
      <c r="O171" s="274"/>
      <c r="P171" s="274"/>
      <c r="Q171" s="274"/>
      <c r="R171" s="274"/>
      <c r="S171" s="274"/>
      <c r="T171" s="275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T171" s="276" t="s">
        <v>149</v>
      </c>
      <c r="AU171" s="276" t="s">
        <v>82</v>
      </c>
      <c r="AV171" s="16" t="s">
        <v>147</v>
      </c>
      <c r="AW171" s="16" t="s">
        <v>33</v>
      </c>
      <c r="AX171" s="16" t="s">
        <v>80</v>
      </c>
      <c r="AY171" s="276" t="s">
        <v>139</v>
      </c>
    </row>
    <row r="172" spans="1:65" s="2" customFormat="1" ht="44.25" customHeight="1">
      <c r="A172" s="40"/>
      <c r="B172" s="41"/>
      <c r="C172" s="220" t="s">
        <v>262</v>
      </c>
      <c r="D172" s="220" t="s">
        <v>142</v>
      </c>
      <c r="E172" s="221" t="s">
        <v>263</v>
      </c>
      <c r="F172" s="222" t="s">
        <v>264</v>
      </c>
      <c r="G172" s="223" t="s">
        <v>145</v>
      </c>
      <c r="H172" s="224">
        <v>65</v>
      </c>
      <c r="I172" s="225"/>
      <c r="J172" s="226">
        <f>ROUND(I172*H172,2)</f>
        <v>0</v>
      </c>
      <c r="K172" s="222" t="s">
        <v>146</v>
      </c>
      <c r="L172" s="46"/>
      <c r="M172" s="227" t="s">
        <v>19</v>
      </c>
      <c r="N172" s="228" t="s">
        <v>43</v>
      </c>
      <c r="O172" s="86"/>
      <c r="P172" s="229">
        <f>O172*H172</f>
        <v>0</v>
      </c>
      <c r="Q172" s="229">
        <v>0</v>
      </c>
      <c r="R172" s="229">
        <f>Q172*H172</f>
        <v>0</v>
      </c>
      <c r="S172" s="229">
        <v>0.055</v>
      </c>
      <c r="T172" s="230">
        <f>S172*H172</f>
        <v>3.575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31" t="s">
        <v>147</v>
      </c>
      <c r="AT172" s="231" t="s">
        <v>142</v>
      </c>
      <c r="AU172" s="231" t="s">
        <v>82</v>
      </c>
      <c r="AY172" s="19" t="s">
        <v>139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9" t="s">
        <v>80</v>
      </c>
      <c r="BK172" s="232">
        <f>ROUND(I172*H172,2)</f>
        <v>0</v>
      </c>
      <c r="BL172" s="19" t="s">
        <v>147</v>
      </c>
      <c r="BM172" s="231" t="s">
        <v>265</v>
      </c>
    </row>
    <row r="173" spans="1:65" s="2" customFormat="1" ht="33" customHeight="1">
      <c r="A173" s="40"/>
      <c r="B173" s="41"/>
      <c r="C173" s="220" t="s">
        <v>7</v>
      </c>
      <c r="D173" s="220" t="s">
        <v>142</v>
      </c>
      <c r="E173" s="221" t="s">
        <v>266</v>
      </c>
      <c r="F173" s="222" t="s">
        <v>267</v>
      </c>
      <c r="G173" s="223" t="s">
        <v>145</v>
      </c>
      <c r="H173" s="224">
        <v>3300</v>
      </c>
      <c r="I173" s="225"/>
      <c r="J173" s="226">
        <f>ROUND(I173*H173,2)</f>
        <v>0</v>
      </c>
      <c r="K173" s="222" t="s">
        <v>146</v>
      </c>
      <c r="L173" s="46"/>
      <c r="M173" s="227" t="s">
        <v>19</v>
      </c>
      <c r="N173" s="228" t="s">
        <v>43</v>
      </c>
      <c r="O173" s="86"/>
      <c r="P173" s="229">
        <f>O173*H173</f>
        <v>0</v>
      </c>
      <c r="Q173" s="229">
        <v>0</v>
      </c>
      <c r="R173" s="229">
        <f>Q173*H173</f>
        <v>0</v>
      </c>
      <c r="S173" s="229">
        <v>0.046</v>
      </c>
      <c r="T173" s="230">
        <f>S173*H173</f>
        <v>151.8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31" t="s">
        <v>147</v>
      </c>
      <c r="AT173" s="231" t="s">
        <v>142</v>
      </c>
      <c r="AU173" s="231" t="s">
        <v>82</v>
      </c>
      <c r="AY173" s="19" t="s">
        <v>139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9" t="s">
        <v>80</v>
      </c>
      <c r="BK173" s="232">
        <f>ROUND(I173*H173,2)</f>
        <v>0</v>
      </c>
      <c r="BL173" s="19" t="s">
        <v>147</v>
      </c>
      <c r="BM173" s="231" t="s">
        <v>268</v>
      </c>
    </row>
    <row r="174" spans="1:51" s="14" customFormat="1" ht="12">
      <c r="A174" s="14"/>
      <c r="B174" s="244"/>
      <c r="C174" s="245"/>
      <c r="D174" s="235" t="s">
        <v>149</v>
      </c>
      <c r="E174" s="246" t="s">
        <v>19</v>
      </c>
      <c r="F174" s="247" t="s">
        <v>269</v>
      </c>
      <c r="G174" s="245"/>
      <c r="H174" s="248">
        <v>1600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4" t="s">
        <v>149</v>
      </c>
      <c r="AU174" s="254" t="s">
        <v>82</v>
      </c>
      <c r="AV174" s="14" t="s">
        <v>82</v>
      </c>
      <c r="AW174" s="14" t="s">
        <v>33</v>
      </c>
      <c r="AX174" s="14" t="s">
        <v>72</v>
      </c>
      <c r="AY174" s="254" t="s">
        <v>139</v>
      </c>
    </row>
    <row r="175" spans="1:51" s="14" customFormat="1" ht="12">
      <c r="A175" s="14"/>
      <c r="B175" s="244"/>
      <c r="C175" s="245"/>
      <c r="D175" s="235" t="s">
        <v>149</v>
      </c>
      <c r="E175" s="246" t="s">
        <v>19</v>
      </c>
      <c r="F175" s="247" t="s">
        <v>270</v>
      </c>
      <c r="G175" s="245"/>
      <c r="H175" s="248">
        <v>1700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4" t="s">
        <v>149</v>
      </c>
      <c r="AU175" s="254" t="s">
        <v>82</v>
      </c>
      <c r="AV175" s="14" t="s">
        <v>82</v>
      </c>
      <c r="AW175" s="14" t="s">
        <v>33</v>
      </c>
      <c r="AX175" s="14" t="s">
        <v>72</v>
      </c>
      <c r="AY175" s="254" t="s">
        <v>139</v>
      </c>
    </row>
    <row r="176" spans="1:51" s="16" customFormat="1" ht="12">
      <c r="A176" s="16"/>
      <c r="B176" s="266"/>
      <c r="C176" s="267"/>
      <c r="D176" s="235" t="s">
        <v>149</v>
      </c>
      <c r="E176" s="268" t="s">
        <v>19</v>
      </c>
      <c r="F176" s="269" t="s">
        <v>158</v>
      </c>
      <c r="G176" s="267"/>
      <c r="H176" s="270">
        <v>3300</v>
      </c>
      <c r="I176" s="271"/>
      <c r="J176" s="267"/>
      <c r="K176" s="267"/>
      <c r="L176" s="272"/>
      <c r="M176" s="273"/>
      <c r="N176" s="274"/>
      <c r="O176" s="274"/>
      <c r="P176" s="274"/>
      <c r="Q176" s="274"/>
      <c r="R176" s="274"/>
      <c r="S176" s="274"/>
      <c r="T176" s="275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T176" s="276" t="s">
        <v>149</v>
      </c>
      <c r="AU176" s="276" t="s">
        <v>82</v>
      </c>
      <c r="AV176" s="16" t="s">
        <v>147</v>
      </c>
      <c r="AW176" s="16" t="s">
        <v>33</v>
      </c>
      <c r="AX176" s="16" t="s">
        <v>80</v>
      </c>
      <c r="AY176" s="276" t="s">
        <v>139</v>
      </c>
    </row>
    <row r="177" spans="1:65" s="2" customFormat="1" ht="55.5" customHeight="1">
      <c r="A177" s="40"/>
      <c r="B177" s="41"/>
      <c r="C177" s="220" t="s">
        <v>271</v>
      </c>
      <c r="D177" s="220" t="s">
        <v>142</v>
      </c>
      <c r="E177" s="221" t="s">
        <v>272</v>
      </c>
      <c r="F177" s="222" t="s">
        <v>273</v>
      </c>
      <c r="G177" s="223" t="s">
        <v>274</v>
      </c>
      <c r="H177" s="224">
        <v>3</v>
      </c>
      <c r="I177" s="225"/>
      <c r="J177" s="226">
        <f>ROUND(I177*H177,2)</f>
        <v>0</v>
      </c>
      <c r="K177" s="222" t="s">
        <v>19</v>
      </c>
      <c r="L177" s="46"/>
      <c r="M177" s="227" t="s">
        <v>19</v>
      </c>
      <c r="N177" s="228" t="s">
        <v>43</v>
      </c>
      <c r="O177" s="86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31" t="s">
        <v>147</v>
      </c>
      <c r="AT177" s="231" t="s">
        <v>142</v>
      </c>
      <c r="AU177" s="231" t="s">
        <v>82</v>
      </c>
      <c r="AY177" s="19" t="s">
        <v>139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9" t="s">
        <v>80</v>
      </c>
      <c r="BK177" s="232">
        <f>ROUND(I177*H177,2)</f>
        <v>0</v>
      </c>
      <c r="BL177" s="19" t="s">
        <v>147</v>
      </c>
      <c r="BM177" s="231" t="s">
        <v>275</v>
      </c>
    </row>
    <row r="178" spans="1:51" s="14" customFormat="1" ht="12">
      <c r="A178" s="14"/>
      <c r="B178" s="244"/>
      <c r="C178" s="245"/>
      <c r="D178" s="235" t="s">
        <v>149</v>
      </c>
      <c r="E178" s="246" t="s">
        <v>19</v>
      </c>
      <c r="F178" s="247" t="s">
        <v>276</v>
      </c>
      <c r="G178" s="245"/>
      <c r="H178" s="248">
        <v>3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4" t="s">
        <v>149</v>
      </c>
      <c r="AU178" s="254" t="s">
        <v>82</v>
      </c>
      <c r="AV178" s="14" t="s">
        <v>82</v>
      </c>
      <c r="AW178" s="14" t="s">
        <v>33</v>
      </c>
      <c r="AX178" s="14" t="s">
        <v>80</v>
      </c>
      <c r="AY178" s="254" t="s">
        <v>139</v>
      </c>
    </row>
    <row r="179" spans="1:65" s="2" customFormat="1" ht="16.5" customHeight="1">
      <c r="A179" s="40"/>
      <c r="B179" s="41"/>
      <c r="C179" s="220" t="s">
        <v>277</v>
      </c>
      <c r="D179" s="220" t="s">
        <v>142</v>
      </c>
      <c r="E179" s="221" t="s">
        <v>278</v>
      </c>
      <c r="F179" s="222" t="s">
        <v>279</v>
      </c>
      <c r="G179" s="223" t="s">
        <v>280</v>
      </c>
      <c r="H179" s="224">
        <v>1</v>
      </c>
      <c r="I179" s="225"/>
      <c r="J179" s="226">
        <f>ROUND(I179*H179,2)</f>
        <v>0</v>
      </c>
      <c r="K179" s="222" t="s">
        <v>19</v>
      </c>
      <c r="L179" s="46"/>
      <c r="M179" s="227" t="s">
        <v>19</v>
      </c>
      <c r="N179" s="228" t="s">
        <v>43</v>
      </c>
      <c r="O179" s="86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31" t="s">
        <v>147</v>
      </c>
      <c r="AT179" s="231" t="s">
        <v>142</v>
      </c>
      <c r="AU179" s="231" t="s">
        <v>82</v>
      </c>
      <c r="AY179" s="19" t="s">
        <v>139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9" t="s">
        <v>80</v>
      </c>
      <c r="BK179" s="232">
        <f>ROUND(I179*H179,2)</f>
        <v>0</v>
      </c>
      <c r="BL179" s="19" t="s">
        <v>147</v>
      </c>
      <c r="BM179" s="231" t="s">
        <v>281</v>
      </c>
    </row>
    <row r="180" spans="1:65" s="2" customFormat="1" ht="21.75" customHeight="1">
      <c r="A180" s="40"/>
      <c r="B180" s="41"/>
      <c r="C180" s="220" t="s">
        <v>282</v>
      </c>
      <c r="D180" s="220" t="s">
        <v>142</v>
      </c>
      <c r="E180" s="221" t="s">
        <v>283</v>
      </c>
      <c r="F180" s="222" t="s">
        <v>284</v>
      </c>
      <c r="G180" s="223" t="s">
        <v>285</v>
      </c>
      <c r="H180" s="224">
        <v>150</v>
      </c>
      <c r="I180" s="225"/>
      <c r="J180" s="226">
        <f>ROUND(I180*H180,2)</f>
        <v>0</v>
      </c>
      <c r="K180" s="222" t="s">
        <v>19</v>
      </c>
      <c r="L180" s="46"/>
      <c r="M180" s="227" t="s">
        <v>19</v>
      </c>
      <c r="N180" s="228" t="s">
        <v>43</v>
      </c>
      <c r="O180" s="86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31" t="s">
        <v>147</v>
      </c>
      <c r="AT180" s="231" t="s">
        <v>142</v>
      </c>
      <c r="AU180" s="231" t="s">
        <v>82</v>
      </c>
      <c r="AY180" s="19" t="s">
        <v>139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9" t="s">
        <v>80</v>
      </c>
      <c r="BK180" s="232">
        <f>ROUND(I180*H180,2)</f>
        <v>0</v>
      </c>
      <c r="BL180" s="19" t="s">
        <v>147</v>
      </c>
      <c r="BM180" s="231" t="s">
        <v>286</v>
      </c>
    </row>
    <row r="181" spans="1:65" s="2" customFormat="1" ht="16.5" customHeight="1">
      <c r="A181" s="40"/>
      <c r="B181" s="41"/>
      <c r="C181" s="220" t="s">
        <v>287</v>
      </c>
      <c r="D181" s="220" t="s">
        <v>142</v>
      </c>
      <c r="E181" s="221" t="s">
        <v>288</v>
      </c>
      <c r="F181" s="222" t="s">
        <v>289</v>
      </c>
      <c r="G181" s="223" t="s">
        <v>290</v>
      </c>
      <c r="H181" s="224">
        <v>1</v>
      </c>
      <c r="I181" s="225"/>
      <c r="J181" s="226">
        <f>ROUND(I181*H181,2)</f>
        <v>0</v>
      </c>
      <c r="K181" s="222" t="s">
        <v>19</v>
      </c>
      <c r="L181" s="46"/>
      <c r="M181" s="227" t="s">
        <v>19</v>
      </c>
      <c r="N181" s="228" t="s">
        <v>43</v>
      </c>
      <c r="O181" s="86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31" t="s">
        <v>291</v>
      </c>
      <c r="AT181" s="231" t="s">
        <v>142</v>
      </c>
      <c r="AU181" s="231" t="s">
        <v>82</v>
      </c>
      <c r="AY181" s="19" t="s">
        <v>139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9" t="s">
        <v>80</v>
      </c>
      <c r="BK181" s="232">
        <f>ROUND(I181*H181,2)</f>
        <v>0</v>
      </c>
      <c r="BL181" s="19" t="s">
        <v>291</v>
      </c>
      <c r="BM181" s="231" t="s">
        <v>292</v>
      </c>
    </row>
    <row r="182" spans="1:51" s="14" customFormat="1" ht="12">
      <c r="A182" s="14"/>
      <c r="B182" s="244"/>
      <c r="C182" s="245"/>
      <c r="D182" s="235" t="s">
        <v>149</v>
      </c>
      <c r="E182" s="246" t="s">
        <v>19</v>
      </c>
      <c r="F182" s="247" t="s">
        <v>293</v>
      </c>
      <c r="G182" s="245"/>
      <c r="H182" s="248">
        <v>1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4" t="s">
        <v>149</v>
      </c>
      <c r="AU182" s="254" t="s">
        <v>82</v>
      </c>
      <c r="AV182" s="14" t="s">
        <v>82</v>
      </c>
      <c r="AW182" s="14" t="s">
        <v>33</v>
      </c>
      <c r="AX182" s="14" t="s">
        <v>80</v>
      </c>
      <c r="AY182" s="254" t="s">
        <v>139</v>
      </c>
    </row>
    <row r="183" spans="1:63" s="12" customFormat="1" ht="22.8" customHeight="1">
      <c r="A183" s="12"/>
      <c r="B183" s="204"/>
      <c r="C183" s="205"/>
      <c r="D183" s="206" t="s">
        <v>71</v>
      </c>
      <c r="E183" s="218" t="s">
        <v>294</v>
      </c>
      <c r="F183" s="218" t="s">
        <v>295</v>
      </c>
      <c r="G183" s="205"/>
      <c r="H183" s="205"/>
      <c r="I183" s="208"/>
      <c r="J183" s="219">
        <f>BK183</f>
        <v>0</v>
      </c>
      <c r="K183" s="205"/>
      <c r="L183" s="210"/>
      <c r="M183" s="211"/>
      <c r="N183" s="212"/>
      <c r="O183" s="212"/>
      <c r="P183" s="213">
        <f>SUM(P184:P199)</f>
        <v>0</v>
      </c>
      <c r="Q183" s="212"/>
      <c r="R183" s="213">
        <f>SUM(R184:R199)</f>
        <v>0</v>
      </c>
      <c r="S183" s="212"/>
      <c r="T183" s="214">
        <f>SUM(T184:T199)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5" t="s">
        <v>80</v>
      </c>
      <c r="AT183" s="216" t="s">
        <v>71</v>
      </c>
      <c r="AU183" s="216" t="s">
        <v>80</v>
      </c>
      <c r="AY183" s="215" t="s">
        <v>139</v>
      </c>
      <c r="BK183" s="217">
        <f>SUM(BK184:BK199)</f>
        <v>0</v>
      </c>
    </row>
    <row r="184" spans="1:65" s="2" customFormat="1" ht="33" customHeight="1">
      <c r="A184" s="40"/>
      <c r="B184" s="41"/>
      <c r="C184" s="220" t="s">
        <v>296</v>
      </c>
      <c r="D184" s="220" t="s">
        <v>142</v>
      </c>
      <c r="E184" s="221" t="s">
        <v>297</v>
      </c>
      <c r="F184" s="222" t="s">
        <v>298</v>
      </c>
      <c r="G184" s="223" t="s">
        <v>299</v>
      </c>
      <c r="H184" s="224">
        <v>404.54</v>
      </c>
      <c r="I184" s="225"/>
      <c r="J184" s="226">
        <f>ROUND(I184*H184,2)</f>
        <v>0</v>
      </c>
      <c r="K184" s="222" t="s">
        <v>146</v>
      </c>
      <c r="L184" s="46"/>
      <c r="M184" s="227" t="s">
        <v>19</v>
      </c>
      <c r="N184" s="228" t="s">
        <v>43</v>
      </c>
      <c r="O184" s="86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31" t="s">
        <v>147</v>
      </c>
      <c r="AT184" s="231" t="s">
        <v>142</v>
      </c>
      <c r="AU184" s="231" t="s">
        <v>82</v>
      </c>
      <c r="AY184" s="19" t="s">
        <v>139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9" t="s">
        <v>80</v>
      </c>
      <c r="BK184" s="232">
        <f>ROUND(I184*H184,2)</f>
        <v>0</v>
      </c>
      <c r="BL184" s="19" t="s">
        <v>147</v>
      </c>
      <c r="BM184" s="231" t="s">
        <v>300</v>
      </c>
    </row>
    <row r="185" spans="1:65" s="2" customFormat="1" ht="33" customHeight="1">
      <c r="A185" s="40"/>
      <c r="B185" s="41"/>
      <c r="C185" s="220" t="s">
        <v>301</v>
      </c>
      <c r="D185" s="220" t="s">
        <v>142</v>
      </c>
      <c r="E185" s="221" t="s">
        <v>302</v>
      </c>
      <c r="F185" s="222" t="s">
        <v>303</v>
      </c>
      <c r="G185" s="223" t="s">
        <v>299</v>
      </c>
      <c r="H185" s="224">
        <v>404.54</v>
      </c>
      <c r="I185" s="225"/>
      <c r="J185" s="226">
        <f>ROUND(I185*H185,2)</f>
        <v>0</v>
      </c>
      <c r="K185" s="222" t="s">
        <v>146</v>
      </c>
      <c r="L185" s="46"/>
      <c r="M185" s="227" t="s">
        <v>19</v>
      </c>
      <c r="N185" s="228" t="s">
        <v>43</v>
      </c>
      <c r="O185" s="86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31" t="s">
        <v>147</v>
      </c>
      <c r="AT185" s="231" t="s">
        <v>142</v>
      </c>
      <c r="AU185" s="231" t="s">
        <v>82</v>
      </c>
      <c r="AY185" s="19" t="s">
        <v>139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9" t="s">
        <v>80</v>
      </c>
      <c r="BK185" s="232">
        <f>ROUND(I185*H185,2)</f>
        <v>0</v>
      </c>
      <c r="BL185" s="19" t="s">
        <v>147</v>
      </c>
      <c r="BM185" s="231" t="s">
        <v>304</v>
      </c>
    </row>
    <row r="186" spans="1:65" s="2" customFormat="1" ht="21.75" customHeight="1">
      <c r="A186" s="40"/>
      <c r="B186" s="41"/>
      <c r="C186" s="220" t="s">
        <v>305</v>
      </c>
      <c r="D186" s="220" t="s">
        <v>142</v>
      </c>
      <c r="E186" s="221" t="s">
        <v>306</v>
      </c>
      <c r="F186" s="222" t="s">
        <v>307</v>
      </c>
      <c r="G186" s="223" t="s">
        <v>214</v>
      </c>
      <c r="H186" s="224">
        <v>15</v>
      </c>
      <c r="I186" s="225"/>
      <c r="J186" s="226">
        <f>ROUND(I186*H186,2)</f>
        <v>0</v>
      </c>
      <c r="K186" s="222" t="s">
        <v>146</v>
      </c>
      <c r="L186" s="46"/>
      <c r="M186" s="227" t="s">
        <v>19</v>
      </c>
      <c r="N186" s="228" t="s">
        <v>43</v>
      </c>
      <c r="O186" s="86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31" t="s">
        <v>147</v>
      </c>
      <c r="AT186" s="231" t="s">
        <v>142</v>
      </c>
      <c r="AU186" s="231" t="s">
        <v>82</v>
      </c>
      <c r="AY186" s="19" t="s">
        <v>139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9" t="s">
        <v>80</v>
      </c>
      <c r="BK186" s="232">
        <f>ROUND(I186*H186,2)</f>
        <v>0</v>
      </c>
      <c r="BL186" s="19" t="s">
        <v>147</v>
      </c>
      <c r="BM186" s="231" t="s">
        <v>308</v>
      </c>
    </row>
    <row r="187" spans="1:65" s="2" customFormat="1" ht="33" customHeight="1">
      <c r="A187" s="40"/>
      <c r="B187" s="41"/>
      <c r="C187" s="220" t="s">
        <v>309</v>
      </c>
      <c r="D187" s="220" t="s">
        <v>142</v>
      </c>
      <c r="E187" s="221" t="s">
        <v>310</v>
      </c>
      <c r="F187" s="222" t="s">
        <v>311</v>
      </c>
      <c r="G187" s="223" t="s">
        <v>214</v>
      </c>
      <c r="H187" s="224">
        <v>900</v>
      </c>
      <c r="I187" s="225"/>
      <c r="J187" s="226">
        <f>ROUND(I187*H187,2)</f>
        <v>0</v>
      </c>
      <c r="K187" s="222" t="s">
        <v>146</v>
      </c>
      <c r="L187" s="46"/>
      <c r="M187" s="227" t="s">
        <v>19</v>
      </c>
      <c r="N187" s="228" t="s">
        <v>43</v>
      </c>
      <c r="O187" s="86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31" t="s">
        <v>147</v>
      </c>
      <c r="AT187" s="231" t="s">
        <v>142</v>
      </c>
      <c r="AU187" s="231" t="s">
        <v>82</v>
      </c>
      <c r="AY187" s="19" t="s">
        <v>139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9" t="s">
        <v>80</v>
      </c>
      <c r="BK187" s="232">
        <f>ROUND(I187*H187,2)</f>
        <v>0</v>
      </c>
      <c r="BL187" s="19" t="s">
        <v>147</v>
      </c>
      <c r="BM187" s="231" t="s">
        <v>312</v>
      </c>
    </row>
    <row r="188" spans="1:51" s="14" customFormat="1" ht="12">
      <c r="A188" s="14"/>
      <c r="B188" s="244"/>
      <c r="C188" s="245"/>
      <c r="D188" s="235" t="s">
        <v>149</v>
      </c>
      <c r="E188" s="246" t="s">
        <v>19</v>
      </c>
      <c r="F188" s="247" t="s">
        <v>313</v>
      </c>
      <c r="G188" s="245"/>
      <c r="H188" s="248">
        <v>900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4" t="s">
        <v>149</v>
      </c>
      <c r="AU188" s="254" t="s">
        <v>82</v>
      </c>
      <c r="AV188" s="14" t="s">
        <v>82</v>
      </c>
      <c r="AW188" s="14" t="s">
        <v>33</v>
      </c>
      <c r="AX188" s="14" t="s">
        <v>80</v>
      </c>
      <c r="AY188" s="254" t="s">
        <v>139</v>
      </c>
    </row>
    <row r="189" spans="1:65" s="2" customFormat="1" ht="21.75" customHeight="1">
      <c r="A189" s="40"/>
      <c r="B189" s="41"/>
      <c r="C189" s="220" t="s">
        <v>314</v>
      </c>
      <c r="D189" s="220" t="s">
        <v>142</v>
      </c>
      <c r="E189" s="221" t="s">
        <v>315</v>
      </c>
      <c r="F189" s="222" t="s">
        <v>316</v>
      </c>
      <c r="G189" s="223" t="s">
        <v>299</v>
      </c>
      <c r="H189" s="224">
        <v>404.54</v>
      </c>
      <c r="I189" s="225"/>
      <c r="J189" s="226">
        <f>ROUND(I189*H189,2)</f>
        <v>0</v>
      </c>
      <c r="K189" s="222" t="s">
        <v>146</v>
      </c>
      <c r="L189" s="46"/>
      <c r="M189" s="227" t="s">
        <v>19</v>
      </c>
      <c r="N189" s="228" t="s">
        <v>43</v>
      </c>
      <c r="O189" s="86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31" t="s">
        <v>147</v>
      </c>
      <c r="AT189" s="231" t="s">
        <v>142</v>
      </c>
      <c r="AU189" s="231" t="s">
        <v>82</v>
      </c>
      <c r="AY189" s="19" t="s">
        <v>139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9" t="s">
        <v>80</v>
      </c>
      <c r="BK189" s="232">
        <f>ROUND(I189*H189,2)</f>
        <v>0</v>
      </c>
      <c r="BL189" s="19" t="s">
        <v>147</v>
      </c>
      <c r="BM189" s="231" t="s">
        <v>317</v>
      </c>
    </row>
    <row r="190" spans="1:65" s="2" customFormat="1" ht="33" customHeight="1">
      <c r="A190" s="40"/>
      <c r="B190" s="41"/>
      <c r="C190" s="220" t="s">
        <v>318</v>
      </c>
      <c r="D190" s="220" t="s">
        <v>142</v>
      </c>
      <c r="E190" s="221" t="s">
        <v>319</v>
      </c>
      <c r="F190" s="222" t="s">
        <v>320</v>
      </c>
      <c r="G190" s="223" t="s">
        <v>299</v>
      </c>
      <c r="H190" s="224">
        <v>2960.08</v>
      </c>
      <c r="I190" s="225"/>
      <c r="J190" s="226">
        <f>ROUND(I190*H190,2)</f>
        <v>0</v>
      </c>
      <c r="K190" s="222" t="s">
        <v>146</v>
      </c>
      <c r="L190" s="46"/>
      <c r="M190" s="227" t="s">
        <v>19</v>
      </c>
      <c r="N190" s="228" t="s">
        <v>43</v>
      </c>
      <c r="O190" s="86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31" t="s">
        <v>147</v>
      </c>
      <c r="AT190" s="231" t="s">
        <v>142</v>
      </c>
      <c r="AU190" s="231" t="s">
        <v>82</v>
      </c>
      <c r="AY190" s="19" t="s">
        <v>139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9" t="s">
        <v>80</v>
      </c>
      <c r="BK190" s="232">
        <f>ROUND(I190*H190,2)</f>
        <v>0</v>
      </c>
      <c r="BL190" s="19" t="s">
        <v>147</v>
      </c>
      <c r="BM190" s="231" t="s">
        <v>321</v>
      </c>
    </row>
    <row r="191" spans="1:51" s="14" customFormat="1" ht="12">
      <c r="A191" s="14"/>
      <c r="B191" s="244"/>
      <c r="C191" s="245"/>
      <c r="D191" s="235" t="s">
        <v>149</v>
      </c>
      <c r="E191" s="246" t="s">
        <v>19</v>
      </c>
      <c r="F191" s="247" t="s">
        <v>322</v>
      </c>
      <c r="G191" s="245"/>
      <c r="H191" s="248">
        <v>2960.08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4" t="s">
        <v>149</v>
      </c>
      <c r="AU191" s="254" t="s">
        <v>82</v>
      </c>
      <c r="AV191" s="14" t="s">
        <v>82</v>
      </c>
      <c r="AW191" s="14" t="s">
        <v>33</v>
      </c>
      <c r="AX191" s="14" t="s">
        <v>80</v>
      </c>
      <c r="AY191" s="254" t="s">
        <v>139</v>
      </c>
    </row>
    <row r="192" spans="1:65" s="2" customFormat="1" ht="33" customHeight="1">
      <c r="A192" s="40"/>
      <c r="B192" s="41"/>
      <c r="C192" s="220" t="s">
        <v>323</v>
      </c>
      <c r="D192" s="220" t="s">
        <v>142</v>
      </c>
      <c r="E192" s="221" t="s">
        <v>324</v>
      </c>
      <c r="F192" s="222" t="s">
        <v>325</v>
      </c>
      <c r="G192" s="223" t="s">
        <v>299</v>
      </c>
      <c r="H192" s="224">
        <v>92.376</v>
      </c>
      <c r="I192" s="225"/>
      <c r="J192" s="226">
        <f>ROUND(I192*H192,2)</f>
        <v>0</v>
      </c>
      <c r="K192" s="222" t="s">
        <v>146</v>
      </c>
      <c r="L192" s="46"/>
      <c r="M192" s="227" t="s">
        <v>19</v>
      </c>
      <c r="N192" s="228" t="s">
        <v>43</v>
      </c>
      <c r="O192" s="86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31" t="s">
        <v>147</v>
      </c>
      <c r="AT192" s="231" t="s">
        <v>142</v>
      </c>
      <c r="AU192" s="231" t="s">
        <v>82</v>
      </c>
      <c r="AY192" s="19" t="s">
        <v>139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9" t="s">
        <v>80</v>
      </c>
      <c r="BK192" s="232">
        <f>ROUND(I192*H192,2)</f>
        <v>0</v>
      </c>
      <c r="BL192" s="19" t="s">
        <v>147</v>
      </c>
      <c r="BM192" s="231" t="s">
        <v>326</v>
      </c>
    </row>
    <row r="193" spans="1:65" s="2" customFormat="1" ht="33" customHeight="1">
      <c r="A193" s="40"/>
      <c r="B193" s="41"/>
      <c r="C193" s="220" t="s">
        <v>327</v>
      </c>
      <c r="D193" s="220" t="s">
        <v>142</v>
      </c>
      <c r="E193" s="221" t="s">
        <v>328</v>
      </c>
      <c r="F193" s="222" t="s">
        <v>329</v>
      </c>
      <c r="G193" s="223" t="s">
        <v>299</v>
      </c>
      <c r="H193" s="224">
        <v>68.48</v>
      </c>
      <c r="I193" s="225"/>
      <c r="J193" s="226">
        <f>ROUND(I193*H193,2)</f>
        <v>0</v>
      </c>
      <c r="K193" s="222" t="s">
        <v>146</v>
      </c>
      <c r="L193" s="46"/>
      <c r="M193" s="227" t="s">
        <v>19</v>
      </c>
      <c r="N193" s="228" t="s">
        <v>43</v>
      </c>
      <c r="O193" s="86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31" t="s">
        <v>147</v>
      </c>
      <c r="AT193" s="231" t="s">
        <v>142</v>
      </c>
      <c r="AU193" s="231" t="s">
        <v>82</v>
      </c>
      <c r="AY193" s="19" t="s">
        <v>139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9" t="s">
        <v>80</v>
      </c>
      <c r="BK193" s="232">
        <f>ROUND(I193*H193,2)</f>
        <v>0</v>
      </c>
      <c r="BL193" s="19" t="s">
        <v>147</v>
      </c>
      <c r="BM193" s="231" t="s">
        <v>330</v>
      </c>
    </row>
    <row r="194" spans="1:65" s="2" customFormat="1" ht="33" customHeight="1">
      <c r="A194" s="40"/>
      <c r="B194" s="41"/>
      <c r="C194" s="220" t="s">
        <v>331</v>
      </c>
      <c r="D194" s="220" t="s">
        <v>142</v>
      </c>
      <c r="E194" s="221" t="s">
        <v>332</v>
      </c>
      <c r="F194" s="222" t="s">
        <v>333</v>
      </c>
      <c r="G194" s="223" t="s">
        <v>299</v>
      </c>
      <c r="H194" s="224">
        <v>1.419</v>
      </c>
      <c r="I194" s="225"/>
      <c r="J194" s="226">
        <f>ROUND(I194*H194,2)</f>
        <v>0</v>
      </c>
      <c r="K194" s="222" t="s">
        <v>146</v>
      </c>
      <c r="L194" s="46"/>
      <c r="M194" s="227" t="s">
        <v>19</v>
      </c>
      <c r="N194" s="228" t="s">
        <v>43</v>
      </c>
      <c r="O194" s="86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31" t="s">
        <v>147</v>
      </c>
      <c r="AT194" s="231" t="s">
        <v>142</v>
      </c>
      <c r="AU194" s="231" t="s">
        <v>82</v>
      </c>
      <c r="AY194" s="19" t="s">
        <v>139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9" t="s">
        <v>80</v>
      </c>
      <c r="BK194" s="232">
        <f>ROUND(I194*H194,2)</f>
        <v>0</v>
      </c>
      <c r="BL194" s="19" t="s">
        <v>147</v>
      </c>
      <c r="BM194" s="231" t="s">
        <v>334</v>
      </c>
    </row>
    <row r="195" spans="1:65" s="2" customFormat="1" ht="33" customHeight="1">
      <c r="A195" s="40"/>
      <c r="B195" s="41"/>
      <c r="C195" s="220" t="s">
        <v>335</v>
      </c>
      <c r="D195" s="220" t="s">
        <v>142</v>
      </c>
      <c r="E195" s="221" t="s">
        <v>336</v>
      </c>
      <c r="F195" s="222" t="s">
        <v>337</v>
      </c>
      <c r="G195" s="223" t="s">
        <v>299</v>
      </c>
      <c r="H195" s="224">
        <v>49.29</v>
      </c>
      <c r="I195" s="225"/>
      <c r="J195" s="226">
        <f>ROUND(I195*H195,2)</f>
        <v>0</v>
      </c>
      <c r="K195" s="222" t="s">
        <v>146</v>
      </c>
      <c r="L195" s="46"/>
      <c r="M195" s="227" t="s">
        <v>19</v>
      </c>
      <c r="N195" s="228" t="s">
        <v>43</v>
      </c>
      <c r="O195" s="86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31" t="s">
        <v>147</v>
      </c>
      <c r="AT195" s="231" t="s">
        <v>142</v>
      </c>
      <c r="AU195" s="231" t="s">
        <v>82</v>
      </c>
      <c r="AY195" s="19" t="s">
        <v>139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9" t="s">
        <v>80</v>
      </c>
      <c r="BK195" s="232">
        <f>ROUND(I195*H195,2)</f>
        <v>0</v>
      </c>
      <c r="BL195" s="19" t="s">
        <v>147</v>
      </c>
      <c r="BM195" s="231" t="s">
        <v>338</v>
      </c>
    </row>
    <row r="196" spans="1:65" s="2" customFormat="1" ht="33" customHeight="1">
      <c r="A196" s="40"/>
      <c r="B196" s="41"/>
      <c r="C196" s="220" t="s">
        <v>339</v>
      </c>
      <c r="D196" s="220" t="s">
        <v>142</v>
      </c>
      <c r="E196" s="221" t="s">
        <v>340</v>
      </c>
      <c r="F196" s="222" t="s">
        <v>341</v>
      </c>
      <c r="G196" s="223" t="s">
        <v>299</v>
      </c>
      <c r="H196" s="224">
        <v>8.087</v>
      </c>
      <c r="I196" s="225"/>
      <c r="J196" s="226">
        <f>ROUND(I196*H196,2)</f>
        <v>0</v>
      </c>
      <c r="K196" s="222" t="s">
        <v>146</v>
      </c>
      <c r="L196" s="46"/>
      <c r="M196" s="227" t="s">
        <v>19</v>
      </c>
      <c r="N196" s="228" t="s">
        <v>43</v>
      </c>
      <c r="O196" s="86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31" t="s">
        <v>147</v>
      </c>
      <c r="AT196" s="231" t="s">
        <v>142</v>
      </c>
      <c r="AU196" s="231" t="s">
        <v>82</v>
      </c>
      <c r="AY196" s="19" t="s">
        <v>139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9" t="s">
        <v>80</v>
      </c>
      <c r="BK196" s="232">
        <f>ROUND(I196*H196,2)</f>
        <v>0</v>
      </c>
      <c r="BL196" s="19" t="s">
        <v>147</v>
      </c>
      <c r="BM196" s="231" t="s">
        <v>342</v>
      </c>
    </row>
    <row r="197" spans="1:65" s="2" customFormat="1" ht="33" customHeight="1">
      <c r="A197" s="40"/>
      <c r="B197" s="41"/>
      <c r="C197" s="220" t="s">
        <v>343</v>
      </c>
      <c r="D197" s="220" t="s">
        <v>142</v>
      </c>
      <c r="E197" s="221" t="s">
        <v>344</v>
      </c>
      <c r="F197" s="222" t="s">
        <v>345</v>
      </c>
      <c r="G197" s="223" t="s">
        <v>299</v>
      </c>
      <c r="H197" s="224">
        <v>144.112</v>
      </c>
      <c r="I197" s="225"/>
      <c r="J197" s="226">
        <f>ROUND(I197*H197,2)</f>
        <v>0</v>
      </c>
      <c r="K197" s="222" t="s">
        <v>146</v>
      </c>
      <c r="L197" s="46"/>
      <c r="M197" s="227" t="s">
        <v>19</v>
      </c>
      <c r="N197" s="228" t="s">
        <v>43</v>
      </c>
      <c r="O197" s="86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31" t="s">
        <v>147</v>
      </c>
      <c r="AT197" s="231" t="s">
        <v>142</v>
      </c>
      <c r="AU197" s="231" t="s">
        <v>82</v>
      </c>
      <c r="AY197" s="19" t="s">
        <v>139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9" t="s">
        <v>80</v>
      </c>
      <c r="BK197" s="232">
        <f>ROUND(I197*H197,2)</f>
        <v>0</v>
      </c>
      <c r="BL197" s="19" t="s">
        <v>147</v>
      </c>
      <c r="BM197" s="231" t="s">
        <v>346</v>
      </c>
    </row>
    <row r="198" spans="1:65" s="2" customFormat="1" ht="33" customHeight="1">
      <c r="A198" s="40"/>
      <c r="B198" s="41"/>
      <c r="C198" s="220" t="s">
        <v>347</v>
      </c>
      <c r="D198" s="220" t="s">
        <v>142</v>
      </c>
      <c r="E198" s="221" t="s">
        <v>348</v>
      </c>
      <c r="F198" s="222" t="s">
        <v>349</v>
      </c>
      <c r="G198" s="223" t="s">
        <v>299</v>
      </c>
      <c r="H198" s="224">
        <v>60.48</v>
      </c>
      <c r="I198" s="225"/>
      <c r="J198" s="226">
        <f>ROUND(I198*H198,2)</f>
        <v>0</v>
      </c>
      <c r="K198" s="222" t="s">
        <v>146</v>
      </c>
      <c r="L198" s="46"/>
      <c r="M198" s="227" t="s">
        <v>19</v>
      </c>
      <c r="N198" s="228" t="s">
        <v>43</v>
      </c>
      <c r="O198" s="86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31" t="s">
        <v>147</v>
      </c>
      <c r="AT198" s="231" t="s">
        <v>142</v>
      </c>
      <c r="AU198" s="231" t="s">
        <v>82</v>
      </c>
      <c r="AY198" s="19" t="s">
        <v>139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9" t="s">
        <v>80</v>
      </c>
      <c r="BK198" s="232">
        <f>ROUND(I198*H198,2)</f>
        <v>0</v>
      </c>
      <c r="BL198" s="19" t="s">
        <v>147</v>
      </c>
      <c r="BM198" s="231" t="s">
        <v>350</v>
      </c>
    </row>
    <row r="199" spans="1:65" s="2" customFormat="1" ht="44.25" customHeight="1">
      <c r="A199" s="40"/>
      <c r="B199" s="41"/>
      <c r="C199" s="220" t="s">
        <v>351</v>
      </c>
      <c r="D199" s="220" t="s">
        <v>142</v>
      </c>
      <c r="E199" s="221" t="s">
        <v>352</v>
      </c>
      <c r="F199" s="222" t="s">
        <v>353</v>
      </c>
      <c r="G199" s="223" t="s">
        <v>299</v>
      </c>
      <c r="H199" s="224">
        <v>3.334</v>
      </c>
      <c r="I199" s="225"/>
      <c r="J199" s="226">
        <f>ROUND(I199*H199,2)</f>
        <v>0</v>
      </c>
      <c r="K199" s="222" t="s">
        <v>146</v>
      </c>
      <c r="L199" s="46"/>
      <c r="M199" s="227" t="s">
        <v>19</v>
      </c>
      <c r="N199" s="228" t="s">
        <v>43</v>
      </c>
      <c r="O199" s="86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31" t="s">
        <v>147</v>
      </c>
      <c r="AT199" s="231" t="s">
        <v>142</v>
      </c>
      <c r="AU199" s="231" t="s">
        <v>82</v>
      </c>
      <c r="AY199" s="19" t="s">
        <v>139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9" t="s">
        <v>80</v>
      </c>
      <c r="BK199" s="232">
        <f>ROUND(I199*H199,2)</f>
        <v>0</v>
      </c>
      <c r="BL199" s="19" t="s">
        <v>147</v>
      </c>
      <c r="BM199" s="231" t="s">
        <v>354</v>
      </c>
    </row>
    <row r="200" spans="1:63" s="12" customFormat="1" ht="22.8" customHeight="1">
      <c r="A200" s="12"/>
      <c r="B200" s="204"/>
      <c r="C200" s="205"/>
      <c r="D200" s="206" t="s">
        <v>71</v>
      </c>
      <c r="E200" s="218" t="s">
        <v>355</v>
      </c>
      <c r="F200" s="218" t="s">
        <v>356</v>
      </c>
      <c r="G200" s="205"/>
      <c r="H200" s="205"/>
      <c r="I200" s="208"/>
      <c r="J200" s="219">
        <f>BK200</f>
        <v>0</v>
      </c>
      <c r="K200" s="205"/>
      <c r="L200" s="210"/>
      <c r="M200" s="211"/>
      <c r="N200" s="212"/>
      <c r="O200" s="212"/>
      <c r="P200" s="213">
        <f>P201</f>
        <v>0</v>
      </c>
      <c r="Q200" s="212"/>
      <c r="R200" s="213">
        <f>R201</f>
        <v>0</v>
      </c>
      <c r="S200" s="212"/>
      <c r="T200" s="214">
        <f>T201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5" t="s">
        <v>80</v>
      </c>
      <c r="AT200" s="216" t="s">
        <v>71</v>
      </c>
      <c r="AU200" s="216" t="s">
        <v>80</v>
      </c>
      <c r="AY200" s="215" t="s">
        <v>139</v>
      </c>
      <c r="BK200" s="217">
        <f>BK201</f>
        <v>0</v>
      </c>
    </row>
    <row r="201" spans="1:65" s="2" customFormat="1" ht="44.25" customHeight="1">
      <c r="A201" s="40"/>
      <c r="B201" s="41"/>
      <c r="C201" s="220" t="s">
        <v>357</v>
      </c>
      <c r="D201" s="220" t="s">
        <v>142</v>
      </c>
      <c r="E201" s="221" t="s">
        <v>358</v>
      </c>
      <c r="F201" s="222" t="s">
        <v>359</v>
      </c>
      <c r="G201" s="223" t="s">
        <v>299</v>
      </c>
      <c r="H201" s="224">
        <v>0.175</v>
      </c>
      <c r="I201" s="225"/>
      <c r="J201" s="226">
        <f>ROUND(I201*H201,2)</f>
        <v>0</v>
      </c>
      <c r="K201" s="222" t="s">
        <v>146</v>
      </c>
      <c r="L201" s="46"/>
      <c r="M201" s="227" t="s">
        <v>19</v>
      </c>
      <c r="N201" s="228" t="s">
        <v>43</v>
      </c>
      <c r="O201" s="86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31" t="s">
        <v>147</v>
      </c>
      <c r="AT201" s="231" t="s">
        <v>142</v>
      </c>
      <c r="AU201" s="231" t="s">
        <v>82</v>
      </c>
      <c r="AY201" s="19" t="s">
        <v>139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9" t="s">
        <v>80</v>
      </c>
      <c r="BK201" s="232">
        <f>ROUND(I201*H201,2)</f>
        <v>0</v>
      </c>
      <c r="BL201" s="19" t="s">
        <v>147</v>
      </c>
      <c r="BM201" s="231" t="s">
        <v>360</v>
      </c>
    </row>
    <row r="202" spans="1:63" s="12" customFormat="1" ht="25.9" customHeight="1">
      <c r="A202" s="12"/>
      <c r="B202" s="204"/>
      <c r="C202" s="205"/>
      <c r="D202" s="206" t="s">
        <v>71</v>
      </c>
      <c r="E202" s="207" t="s">
        <v>361</v>
      </c>
      <c r="F202" s="207" t="s">
        <v>362</v>
      </c>
      <c r="G202" s="205"/>
      <c r="H202" s="205"/>
      <c r="I202" s="208"/>
      <c r="J202" s="209">
        <f>BK202</f>
        <v>0</v>
      </c>
      <c r="K202" s="205"/>
      <c r="L202" s="210"/>
      <c r="M202" s="211"/>
      <c r="N202" s="212"/>
      <c r="O202" s="212"/>
      <c r="P202" s="213">
        <f>P203+P207+P213+P229+P237+P249+P256</f>
        <v>0</v>
      </c>
      <c r="Q202" s="212"/>
      <c r="R202" s="213">
        <f>R203+R207+R213+R229+R237+R249+R256</f>
        <v>0</v>
      </c>
      <c r="S202" s="212"/>
      <c r="T202" s="214">
        <f>T203+T207+T213+T229+T237+T249+T256</f>
        <v>6.64682724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5" t="s">
        <v>82</v>
      </c>
      <c r="AT202" s="216" t="s">
        <v>71</v>
      </c>
      <c r="AU202" s="216" t="s">
        <v>72</v>
      </c>
      <c r="AY202" s="215" t="s">
        <v>139</v>
      </c>
      <c r="BK202" s="217">
        <f>BK203+BK207+BK213+BK229+BK237+BK249+BK256</f>
        <v>0</v>
      </c>
    </row>
    <row r="203" spans="1:63" s="12" customFormat="1" ht="22.8" customHeight="1">
      <c r="A203" s="12"/>
      <c r="B203" s="204"/>
      <c r="C203" s="205"/>
      <c r="D203" s="206" t="s">
        <v>71</v>
      </c>
      <c r="E203" s="218" t="s">
        <v>363</v>
      </c>
      <c r="F203" s="218" t="s">
        <v>364</v>
      </c>
      <c r="G203" s="205"/>
      <c r="H203" s="205"/>
      <c r="I203" s="208"/>
      <c r="J203" s="219">
        <f>BK203</f>
        <v>0</v>
      </c>
      <c r="K203" s="205"/>
      <c r="L203" s="210"/>
      <c r="M203" s="211"/>
      <c r="N203" s="212"/>
      <c r="O203" s="212"/>
      <c r="P203" s="213">
        <f>SUM(P204:P206)</f>
        <v>0</v>
      </c>
      <c r="Q203" s="212"/>
      <c r="R203" s="213">
        <f>SUM(R204:R206)</f>
        <v>0</v>
      </c>
      <c r="S203" s="212"/>
      <c r="T203" s="214">
        <f>SUM(T204:T206)</f>
        <v>0.26512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5" t="s">
        <v>82</v>
      </c>
      <c r="AT203" s="216" t="s">
        <v>71</v>
      </c>
      <c r="AU203" s="216" t="s">
        <v>80</v>
      </c>
      <c r="AY203" s="215" t="s">
        <v>139</v>
      </c>
      <c r="BK203" s="217">
        <f>SUM(BK204:BK206)</f>
        <v>0</v>
      </c>
    </row>
    <row r="204" spans="1:65" s="2" customFormat="1" ht="21.75" customHeight="1">
      <c r="A204" s="40"/>
      <c r="B204" s="41"/>
      <c r="C204" s="220" t="s">
        <v>365</v>
      </c>
      <c r="D204" s="220" t="s">
        <v>142</v>
      </c>
      <c r="E204" s="221" t="s">
        <v>366</v>
      </c>
      <c r="F204" s="222" t="s">
        <v>367</v>
      </c>
      <c r="G204" s="223" t="s">
        <v>214</v>
      </c>
      <c r="H204" s="224">
        <v>100</v>
      </c>
      <c r="I204" s="225"/>
      <c r="J204" s="226">
        <f>ROUND(I204*H204,2)</f>
        <v>0</v>
      </c>
      <c r="K204" s="222" t="s">
        <v>146</v>
      </c>
      <c r="L204" s="46"/>
      <c r="M204" s="227" t="s">
        <v>19</v>
      </c>
      <c r="N204" s="228" t="s">
        <v>43</v>
      </c>
      <c r="O204" s="86"/>
      <c r="P204" s="229">
        <f>O204*H204</f>
        <v>0</v>
      </c>
      <c r="Q204" s="229">
        <v>0</v>
      </c>
      <c r="R204" s="229">
        <f>Q204*H204</f>
        <v>0</v>
      </c>
      <c r="S204" s="229">
        <v>0.0021</v>
      </c>
      <c r="T204" s="230">
        <f>S204*H204</f>
        <v>0.21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31" t="s">
        <v>207</v>
      </c>
      <c r="AT204" s="231" t="s">
        <v>142</v>
      </c>
      <c r="AU204" s="231" t="s">
        <v>82</v>
      </c>
      <c r="AY204" s="19" t="s">
        <v>139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9" t="s">
        <v>80</v>
      </c>
      <c r="BK204" s="232">
        <f>ROUND(I204*H204,2)</f>
        <v>0</v>
      </c>
      <c r="BL204" s="19" t="s">
        <v>207</v>
      </c>
      <c r="BM204" s="231" t="s">
        <v>368</v>
      </c>
    </row>
    <row r="205" spans="1:65" s="2" customFormat="1" ht="21.75" customHeight="1">
      <c r="A205" s="40"/>
      <c r="B205" s="41"/>
      <c r="C205" s="220" t="s">
        <v>369</v>
      </c>
      <c r="D205" s="220" t="s">
        <v>142</v>
      </c>
      <c r="E205" s="221" t="s">
        <v>370</v>
      </c>
      <c r="F205" s="222" t="s">
        <v>371</v>
      </c>
      <c r="G205" s="223" t="s">
        <v>163</v>
      </c>
      <c r="H205" s="224">
        <v>2</v>
      </c>
      <c r="I205" s="225"/>
      <c r="J205" s="226">
        <f>ROUND(I205*H205,2)</f>
        <v>0</v>
      </c>
      <c r="K205" s="222" t="s">
        <v>146</v>
      </c>
      <c r="L205" s="46"/>
      <c r="M205" s="227" t="s">
        <v>19</v>
      </c>
      <c r="N205" s="228" t="s">
        <v>43</v>
      </c>
      <c r="O205" s="86"/>
      <c r="P205" s="229">
        <f>O205*H205</f>
        <v>0</v>
      </c>
      <c r="Q205" s="229">
        <v>0</v>
      </c>
      <c r="R205" s="229">
        <f>Q205*H205</f>
        <v>0</v>
      </c>
      <c r="S205" s="229">
        <v>0.02756</v>
      </c>
      <c r="T205" s="230">
        <f>S205*H205</f>
        <v>0.05512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31" t="s">
        <v>207</v>
      </c>
      <c r="AT205" s="231" t="s">
        <v>142</v>
      </c>
      <c r="AU205" s="231" t="s">
        <v>82</v>
      </c>
      <c r="AY205" s="19" t="s">
        <v>139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9" t="s">
        <v>80</v>
      </c>
      <c r="BK205" s="232">
        <f>ROUND(I205*H205,2)</f>
        <v>0</v>
      </c>
      <c r="BL205" s="19" t="s">
        <v>207</v>
      </c>
      <c r="BM205" s="231" t="s">
        <v>372</v>
      </c>
    </row>
    <row r="206" spans="1:65" s="2" customFormat="1" ht="33" customHeight="1">
      <c r="A206" s="40"/>
      <c r="B206" s="41"/>
      <c r="C206" s="220" t="s">
        <v>373</v>
      </c>
      <c r="D206" s="220" t="s">
        <v>142</v>
      </c>
      <c r="E206" s="221" t="s">
        <v>374</v>
      </c>
      <c r="F206" s="222" t="s">
        <v>375</v>
      </c>
      <c r="G206" s="223" t="s">
        <v>299</v>
      </c>
      <c r="H206" s="224">
        <v>0.055</v>
      </c>
      <c r="I206" s="225"/>
      <c r="J206" s="226">
        <f>ROUND(I206*H206,2)</f>
        <v>0</v>
      </c>
      <c r="K206" s="222" t="s">
        <v>146</v>
      </c>
      <c r="L206" s="46"/>
      <c r="M206" s="227" t="s">
        <v>19</v>
      </c>
      <c r="N206" s="228" t="s">
        <v>43</v>
      </c>
      <c r="O206" s="86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1" t="s">
        <v>207</v>
      </c>
      <c r="AT206" s="231" t="s">
        <v>142</v>
      </c>
      <c r="AU206" s="231" t="s">
        <v>82</v>
      </c>
      <c r="AY206" s="19" t="s">
        <v>139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9" t="s">
        <v>80</v>
      </c>
      <c r="BK206" s="232">
        <f>ROUND(I206*H206,2)</f>
        <v>0</v>
      </c>
      <c r="BL206" s="19" t="s">
        <v>207</v>
      </c>
      <c r="BM206" s="231" t="s">
        <v>376</v>
      </c>
    </row>
    <row r="207" spans="1:63" s="12" customFormat="1" ht="22.8" customHeight="1">
      <c r="A207" s="12"/>
      <c r="B207" s="204"/>
      <c r="C207" s="205"/>
      <c r="D207" s="206" t="s">
        <v>71</v>
      </c>
      <c r="E207" s="218" t="s">
        <v>377</v>
      </c>
      <c r="F207" s="218" t="s">
        <v>378</v>
      </c>
      <c r="G207" s="205"/>
      <c r="H207" s="205"/>
      <c r="I207" s="208"/>
      <c r="J207" s="219">
        <f>BK207</f>
        <v>0</v>
      </c>
      <c r="K207" s="205"/>
      <c r="L207" s="210"/>
      <c r="M207" s="211"/>
      <c r="N207" s="212"/>
      <c r="O207" s="212"/>
      <c r="P207" s="213">
        <f>SUM(P208:P212)</f>
        <v>0</v>
      </c>
      <c r="Q207" s="212"/>
      <c r="R207" s="213">
        <f>SUM(R208:R212)</f>
        <v>0</v>
      </c>
      <c r="S207" s="212"/>
      <c r="T207" s="214">
        <f>SUM(T208:T212)</f>
        <v>1.21242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5" t="s">
        <v>82</v>
      </c>
      <c r="AT207" s="216" t="s">
        <v>71</v>
      </c>
      <c r="AU207" s="216" t="s">
        <v>80</v>
      </c>
      <c r="AY207" s="215" t="s">
        <v>139</v>
      </c>
      <c r="BK207" s="217">
        <f>SUM(BK208:BK212)</f>
        <v>0</v>
      </c>
    </row>
    <row r="208" spans="1:65" s="2" customFormat="1" ht="16.5" customHeight="1">
      <c r="A208" s="40"/>
      <c r="B208" s="41"/>
      <c r="C208" s="220" t="s">
        <v>379</v>
      </c>
      <c r="D208" s="220" t="s">
        <v>142</v>
      </c>
      <c r="E208" s="221" t="s">
        <v>380</v>
      </c>
      <c r="F208" s="222" t="s">
        <v>381</v>
      </c>
      <c r="G208" s="223" t="s">
        <v>274</v>
      </c>
      <c r="H208" s="224">
        <v>2</v>
      </c>
      <c r="I208" s="225"/>
      <c r="J208" s="226">
        <f>ROUND(I208*H208,2)</f>
        <v>0</v>
      </c>
      <c r="K208" s="222" t="s">
        <v>19</v>
      </c>
      <c r="L208" s="46"/>
      <c r="M208" s="227" t="s">
        <v>19</v>
      </c>
      <c r="N208" s="228" t="s">
        <v>43</v>
      </c>
      <c r="O208" s="86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31" t="s">
        <v>207</v>
      </c>
      <c r="AT208" s="231" t="s">
        <v>142</v>
      </c>
      <c r="AU208" s="231" t="s">
        <v>82</v>
      </c>
      <c r="AY208" s="19" t="s">
        <v>139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9" t="s">
        <v>80</v>
      </c>
      <c r="BK208" s="232">
        <f>ROUND(I208*H208,2)</f>
        <v>0</v>
      </c>
      <c r="BL208" s="19" t="s">
        <v>207</v>
      </c>
      <c r="BM208" s="231" t="s">
        <v>382</v>
      </c>
    </row>
    <row r="209" spans="1:65" s="2" customFormat="1" ht="21.75" customHeight="1">
      <c r="A209" s="40"/>
      <c r="B209" s="41"/>
      <c r="C209" s="220" t="s">
        <v>383</v>
      </c>
      <c r="D209" s="220" t="s">
        <v>142</v>
      </c>
      <c r="E209" s="221" t="s">
        <v>384</v>
      </c>
      <c r="F209" s="222" t="s">
        <v>385</v>
      </c>
      <c r="G209" s="223" t="s">
        <v>214</v>
      </c>
      <c r="H209" s="224">
        <v>200</v>
      </c>
      <c r="I209" s="225"/>
      <c r="J209" s="226">
        <f>ROUND(I209*H209,2)</f>
        <v>0</v>
      </c>
      <c r="K209" s="222" t="s">
        <v>146</v>
      </c>
      <c r="L209" s="46"/>
      <c r="M209" s="227" t="s">
        <v>19</v>
      </c>
      <c r="N209" s="228" t="s">
        <v>43</v>
      </c>
      <c r="O209" s="86"/>
      <c r="P209" s="229">
        <f>O209*H209</f>
        <v>0</v>
      </c>
      <c r="Q209" s="229">
        <v>0</v>
      </c>
      <c r="R209" s="229">
        <f>Q209*H209</f>
        <v>0</v>
      </c>
      <c r="S209" s="229">
        <v>0.00213</v>
      </c>
      <c r="T209" s="230">
        <f>S209*H209</f>
        <v>0.426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31" t="s">
        <v>207</v>
      </c>
      <c r="AT209" s="231" t="s">
        <v>142</v>
      </c>
      <c r="AU209" s="231" t="s">
        <v>82</v>
      </c>
      <c r="AY209" s="19" t="s">
        <v>139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9" t="s">
        <v>80</v>
      </c>
      <c r="BK209" s="232">
        <f>ROUND(I209*H209,2)</f>
        <v>0</v>
      </c>
      <c r="BL209" s="19" t="s">
        <v>207</v>
      </c>
      <c r="BM209" s="231" t="s">
        <v>386</v>
      </c>
    </row>
    <row r="210" spans="1:65" s="2" customFormat="1" ht="21.75" customHeight="1">
      <c r="A210" s="40"/>
      <c r="B210" s="41"/>
      <c r="C210" s="220" t="s">
        <v>387</v>
      </c>
      <c r="D210" s="220" t="s">
        <v>142</v>
      </c>
      <c r="E210" s="221" t="s">
        <v>388</v>
      </c>
      <c r="F210" s="222" t="s">
        <v>389</v>
      </c>
      <c r="G210" s="223" t="s">
        <v>214</v>
      </c>
      <c r="H210" s="224">
        <v>150</v>
      </c>
      <c r="I210" s="225"/>
      <c r="J210" s="226">
        <f>ROUND(I210*H210,2)</f>
        <v>0</v>
      </c>
      <c r="K210" s="222" t="s">
        <v>146</v>
      </c>
      <c r="L210" s="46"/>
      <c r="M210" s="227" t="s">
        <v>19</v>
      </c>
      <c r="N210" s="228" t="s">
        <v>43</v>
      </c>
      <c r="O210" s="86"/>
      <c r="P210" s="229">
        <f>O210*H210</f>
        <v>0</v>
      </c>
      <c r="Q210" s="229">
        <v>0</v>
      </c>
      <c r="R210" s="229">
        <f>Q210*H210</f>
        <v>0</v>
      </c>
      <c r="S210" s="229">
        <v>0.00497</v>
      </c>
      <c r="T210" s="230">
        <f>S210*H210</f>
        <v>0.7454999999999999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31" t="s">
        <v>207</v>
      </c>
      <c r="AT210" s="231" t="s">
        <v>142</v>
      </c>
      <c r="AU210" s="231" t="s">
        <v>82</v>
      </c>
      <c r="AY210" s="19" t="s">
        <v>139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9" t="s">
        <v>80</v>
      </c>
      <c r="BK210" s="232">
        <f>ROUND(I210*H210,2)</f>
        <v>0</v>
      </c>
      <c r="BL210" s="19" t="s">
        <v>207</v>
      </c>
      <c r="BM210" s="231" t="s">
        <v>390</v>
      </c>
    </row>
    <row r="211" spans="1:65" s="2" customFormat="1" ht="21.75" customHeight="1">
      <c r="A211" s="40"/>
      <c r="B211" s="41"/>
      <c r="C211" s="220" t="s">
        <v>391</v>
      </c>
      <c r="D211" s="220" t="s">
        <v>142</v>
      </c>
      <c r="E211" s="221" t="s">
        <v>392</v>
      </c>
      <c r="F211" s="222" t="s">
        <v>393</v>
      </c>
      <c r="G211" s="223" t="s">
        <v>163</v>
      </c>
      <c r="H211" s="224">
        <v>31</v>
      </c>
      <c r="I211" s="225"/>
      <c r="J211" s="226">
        <f>ROUND(I211*H211,2)</f>
        <v>0</v>
      </c>
      <c r="K211" s="222" t="s">
        <v>146</v>
      </c>
      <c r="L211" s="46"/>
      <c r="M211" s="227" t="s">
        <v>19</v>
      </c>
      <c r="N211" s="228" t="s">
        <v>43</v>
      </c>
      <c r="O211" s="86"/>
      <c r="P211" s="229">
        <f>O211*H211</f>
        <v>0</v>
      </c>
      <c r="Q211" s="229">
        <v>0</v>
      </c>
      <c r="R211" s="229">
        <f>Q211*H211</f>
        <v>0</v>
      </c>
      <c r="S211" s="229">
        <v>0.00132</v>
      </c>
      <c r="T211" s="230">
        <f>S211*H211</f>
        <v>0.04092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1" t="s">
        <v>207</v>
      </c>
      <c r="AT211" s="231" t="s">
        <v>142</v>
      </c>
      <c r="AU211" s="231" t="s">
        <v>82</v>
      </c>
      <c r="AY211" s="19" t="s">
        <v>139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9" t="s">
        <v>80</v>
      </c>
      <c r="BK211" s="232">
        <f>ROUND(I211*H211,2)</f>
        <v>0</v>
      </c>
      <c r="BL211" s="19" t="s">
        <v>207</v>
      </c>
      <c r="BM211" s="231" t="s">
        <v>394</v>
      </c>
    </row>
    <row r="212" spans="1:65" s="2" customFormat="1" ht="33" customHeight="1">
      <c r="A212" s="40"/>
      <c r="B212" s="41"/>
      <c r="C212" s="220" t="s">
        <v>395</v>
      </c>
      <c r="D212" s="220" t="s">
        <v>142</v>
      </c>
      <c r="E212" s="221" t="s">
        <v>396</v>
      </c>
      <c r="F212" s="222" t="s">
        <v>397</v>
      </c>
      <c r="G212" s="223" t="s">
        <v>299</v>
      </c>
      <c r="H212" s="224">
        <v>0.107</v>
      </c>
      <c r="I212" s="225"/>
      <c r="J212" s="226">
        <f>ROUND(I212*H212,2)</f>
        <v>0</v>
      </c>
      <c r="K212" s="222" t="s">
        <v>146</v>
      </c>
      <c r="L212" s="46"/>
      <c r="M212" s="227" t="s">
        <v>19</v>
      </c>
      <c r="N212" s="228" t="s">
        <v>43</v>
      </c>
      <c r="O212" s="86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31" t="s">
        <v>207</v>
      </c>
      <c r="AT212" s="231" t="s">
        <v>142</v>
      </c>
      <c r="AU212" s="231" t="s">
        <v>82</v>
      </c>
      <c r="AY212" s="19" t="s">
        <v>139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9" t="s">
        <v>80</v>
      </c>
      <c r="BK212" s="232">
        <f>ROUND(I212*H212,2)</f>
        <v>0</v>
      </c>
      <c r="BL212" s="19" t="s">
        <v>207</v>
      </c>
      <c r="BM212" s="231" t="s">
        <v>398</v>
      </c>
    </row>
    <row r="213" spans="1:63" s="12" customFormat="1" ht="22.8" customHeight="1">
      <c r="A213" s="12"/>
      <c r="B213" s="204"/>
      <c r="C213" s="205"/>
      <c r="D213" s="206" t="s">
        <v>71</v>
      </c>
      <c r="E213" s="218" t="s">
        <v>399</v>
      </c>
      <c r="F213" s="218" t="s">
        <v>400</v>
      </c>
      <c r="G213" s="205"/>
      <c r="H213" s="205"/>
      <c r="I213" s="208"/>
      <c r="J213" s="219">
        <f>BK213</f>
        <v>0</v>
      </c>
      <c r="K213" s="205"/>
      <c r="L213" s="210"/>
      <c r="M213" s="211"/>
      <c r="N213" s="212"/>
      <c r="O213" s="212"/>
      <c r="P213" s="213">
        <f>SUM(P214:P228)</f>
        <v>0</v>
      </c>
      <c r="Q213" s="212"/>
      <c r="R213" s="213">
        <f>SUM(R214:R228)</f>
        <v>0</v>
      </c>
      <c r="S213" s="212"/>
      <c r="T213" s="214">
        <f>SUM(T214:T228)</f>
        <v>0.8583700000000001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5" t="s">
        <v>82</v>
      </c>
      <c r="AT213" s="216" t="s">
        <v>71</v>
      </c>
      <c r="AU213" s="216" t="s">
        <v>80</v>
      </c>
      <c r="AY213" s="215" t="s">
        <v>139</v>
      </c>
      <c r="BK213" s="217">
        <f>SUM(BK214:BK228)</f>
        <v>0</v>
      </c>
    </row>
    <row r="214" spans="1:65" s="2" customFormat="1" ht="21.75" customHeight="1">
      <c r="A214" s="40"/>
      <c r="B214" s="41"/>
      <c r="C214" s="220" t="s">
        <v>401</v>
      </c>
      <c r="D214" s="220" t="s">
        <v>142</v>
      </c>
      <c r="E214" s="221" t="s">
        <v>402</v>
      </c>
      <c r="F214" s="222" t="s">
        <v>403</v>
      </c>
      <c r="G214" s="223" t="s">
        <v>280</v>
      </c>
      <c r="H214" s="224">
        <v>8</v>
      </c>
      <c r="I214" s="225"/>
      <c r="J214" s="226">
        <f>ROUND(I214*H214,2)</f>
        <v>0</v>
      </c>
      <c r="K214" s="222" t="s">
        <v>146</v>
      </c>
      <c r="L214" s="46"/>
      <c r="M214" s="227" t="s">
        <v>19</v>
      </c>
      <c r="N214" s="228" t="s">
        <v>43</v>
      </c>
      <c r="O214" s="86"/>
      <c r="P214" s="229">
        <f>O214*H214</f>
        <v>0</v>
      </c>
      <c r="Q214" s="229">
        <v>0</v>
      </c>
      <c r="R214" s="229">
        <f>Q214*H214</f>
        <v>0</v>
      </c>
      <c r="S214" s="229">
        <v>0.01933</v>
      </c>
      <c r="T214" s="230">
        <f>S214*H214</f>
        <v>0.15464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1" t="s">
        <v>207</v>
      </c>
      <c r="AT214" s="231" t="s">
        <v>142</v>
      </c>
      <c r="AU214" s="231" t="s">
        <v>82</v>
      </c>
      <c r="AY214" s="19" t="s">
        <v>139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9" t="s">
        <v>80</v>
      </c>
      <c r="BK214" s="232">
        <f>ROUND(I214*H214,2)</f>
        <v>0</v>
      </c>
      <c r="BL214" s="19" t="s">
        <v>207</v>
      </c>
      <c r="BM214" s="231" t="s">
        <v>404</v>
      </c>
    </row>
    <row r="215" spans="1:51" s="14" customFormat="1" ht="12">
      <c r="A215" s="14"/>
      <c r="B215" s="244"/>
      <c r="C215" s="245"/>
      <c r="D215" s="235" t="s">
        <v>149</v>
      </c>
      <c r="E215" s="246" t="s">
        <v>19</v>
      </c>
      <c r="F215" s="247" t="s">
        <v>405</v>
      </c>
      <c r="G215" s="245"/>
      <c r="H215" s="248">
        <v>5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4" t="s">
        <v>149</v>
      </c>
      <c r="AU215" s="254" t="s">
        <v>82</v>
      </c>
      <c r="AV215" s="14" t="s">
        <v>82</v>
      </c>
      <c r="AW215" s="14" t="s">
        <v>33</v>
      </c>
      <c r="AX215" s="14" t="s">
        <v>72</v>
      </c>
      <c r="AY215" s="254" t="s">
        <v>139</v>
      </c>
    </row>
    <row r="216" spans="1:51" s="14" customFormat="1" ht="12">
      <c r="A216" s="14"/>
      <c r="B216" s="244"/>
      <c r="C216" s="245"/>
      <c r="D216" s="235" t="s">
        <v>149</v>
      </c>
      <c r="E216" s="246" t="s">
        <v>19</v>
      </c>
      <c r="F216" s="247" t="s">
        <v>406</v>
      </c>
      <c r="G216" s="245"/>
      <c r="H216" s="248">
        <v>3</v>
      </c>
      <c r="I216" s="249"/>
      <c r="J216" s="245"/>
      <c r="K216" s="245"/>
      <c r="L216" s="250"/>
      <c r="M216" s="251"/>
      <c r="N216" s="252"/>
      <c r="O216" s="252"/>
      <c r="P216" s="252"/>
      <c r="Q216" s="252"/>
      <c r="R216" s="252"/>
      <c r="S216" s="252"/>
      <c r="T216" s="25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4" t="s">
        <v>149</v>
      </c>
      <c r="AU216" s="254" t="s">
        <v>82</v>
      </c>
      <c r="AV216" s="14" t="s">
        <v>82</v>
      </c>
      <c r="AW216" s="14" t="s">
        <v>33</v>
      </c>
      <c r="AX216" s="14" t="s">
        <v>72</v>
      </c>
      <c r="AY216" s="254" t="s">
        <v>139</v>
      </c>
    </row>
    <row r="217" spans="1:51" s="16" customFormat="1" ht="12">
      <c r="A217" s="16"/>
      <c r="B217" s="266"/>
      <c r="C217" s="267"/>
      <c r="D217" s="235" t="s">
        <v>149</v>
      </c>
      <c r="E217" s="268" t="s">
        <v>19</v>
      </c>
      <c r="F217" s="269" t="s">
        <v>158</v>
      </c>
      <c r="G217" s="267"/>
      <c r="H217" s="270">
        <v>8</v>
      </c>
      <c r="I217" s="271"/>
      <c r="J217" s="267"/>
      <c r="K217" s="267"/>
      <c r="L217" s="272"/>
      <c r="M217" s="273"/>
      <c r="N217" s="274"/>
      <c r="O217" s="274"/>
      <c r="P217" s="274"/>
      <c r="Q217" s="274"/>
      <c r="R217" s="274"/>
      <c r="S217" s="274"/>
      <c r="T217" s="275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T217" s="276" t="s">
        <v>149</v>
      </c>
      <c r="AU217" s="276" t="s">
        <v>82</v>
      </c>
      <c r="AV217" s="16" t="s">
        <v>147</v>
      </c>
      <c r="AW217" s="16" t="s">
        <v>33</v>
      </c>
      <c r="AX217" s="16" t="s">
        <v>80</v>
      </c>
      <c r="AY217" s="276" t="s">
        <v>139</v>
      </c>
    </row>
    <row r="218" spans="1:65" s="2" customFormat="1" ht="16.5" customHeight="1">
      <c r="A218" s="40"/>
      <c r="B218" s="41"/>
      <c r="C218" s="220" t="s">
        <v>407</v>
      </c>
      <c r="D218" s="220" t="s">
        <v>142</v>
      </c>
      <c r="E218" s="221" t="s">
        <v>408</v>
      </c>
      <c r="F218" s="222" t="s">
        <v>409</v>
      </c>
      <c r="G218" s="223" t="s">
        <v>280</v>
      </c>
      <c r="H218" s="224">
        <v>1</v>
      </c>
      <c r="I218" s="225"/>
      <c r="J218" s="226">
        <f>ROUND(I218*H218,2)</f>
        <v>0</v>
      </c>
      <c r="K218" s="222" t="s">
        <v>146</v>
      </c>
      <c r="L218" s="46"/>
      <c r="M218" s="227" t="s">
        <v>19</v>
      </c>
      <c r="N218" s="228" t="s">
        <v>43</v>
      </c>
      <c r="O218" s="86"/>
      <c r="P218" s="229">
        <f>O218*H218</f>
        <v>0</v>
      </c>
      <c r="Q218" s="229">
        <v>0</v>
      </c>
      <c r="R218" s="229">
        <f>Q218*H218</f>
        <v>0</v>
      </c>
      <c r="S218" s="229">
        <v>0.03968</v>
      </c>
      <c r="T218" s="230">
        <f>S218*H218</f>
        <v>0.03968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31" t="s">
        <v>207</v>
      </c>
      <c r="AT218" s="231" t="s">
        <v>142</v>
      </c>
      <c r="AU218" s="231" t="s">
        <v>82</v>
      </c>
      <c r="AY218" s="19" t="s">
        <v>139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9" t="s">
        <v>80</v>
      </c>
      <c r="BK218" s="232">
        <f>ROUND(I218*H218,2)</f>
        <v>0</v>
      </c>
      <c r="BL218" s="19" t="s">
        <v>207</v>
      </c>
      <c r="BM218" s="231" t="s">
        <v>410</v>
      </c>
    </row>
    <row r="219" spans="1:51" s="14" customFormat="1" ht="12">
      <c r="A219" s="14"/>
      <c r="B219" s="244"/>
      <c r="C219" s="245"/>
      <c r="D219" s="235" t="s">
        <v>149</v>
      </c>
      <c r="E219" s="246" t="s">
        <v>19</v>
      </c>
      <c r="F219" s="247" t="s">
        <v>411</v>
      </c>
      <c r="G219" s="245"/>
      <c r="H219" s="248">
        <v>1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4" t="s">
        <v>149</v>
      </c>
      <c r="AU219" s="254" t="s">
        <v>82</v>
      </c>
      <c r="AV219" s="14" t="s">
        <v>82</v>
      </c>
      <c r="AW219" s="14" t="s">
        <v>33</v>
      </c>
      <c r="AX219" s="14" t="s">
        <v>80</v>
      </c>
      <c r="AY219" s="254" t="s">
        <v>139</v>
      </c>
    </row>
    <row r="220" spans="1:65" s="2" customFormat="1" ht="16.5" customHeight="1">
      <c r="A220" s="40"/>
      <c r="B220" s="41"/>
      <c r="C220" s="220" t="s">
        <v>412</v>
      </c>
      <c r="D220" s="220" t="s">
        <v>142</v>
      </c>
      <c r="E220" s="221" t="s">
        <v>413</v>
      </c>
      <c r="F220" s="222" t="s">
        <v>414</v>
      </c>
      <c r="G220" s="223" t="s">
        <v>280</v>
      </c>
      <c r="H220" s="224">
        <v>27</v>
      </c>
      <c r="I220" s="225"/>
      <c r="J220" s="226">
        <f>ROUND(I220*H220,2)</f>
        <v>0</v>
      </c>
      <c r="K220" s="222" t="s">
        <v>146</v>
      </c>
      <c r="L220" s="46"/>
      <c r="M220" s="227" t="s">
        <v>19</v>
      </c>
      <c r="N220" s="228" t="s">
        <v>43</v>
      </c>
      <c r="O220" s="86"/>
      <c r="P220" s="229">
        <f>O220*H220</f>
        <v>0</v>
      </c>
      <c r="Q220" s="229">
        <v>0</v>
      </c>
      <c r="R220" s="229">
        <f>Q220*H220</f>
        <v>0</v>
      </c>
      <c r="S220" s="229">
        <v>0.01946</v>
      </c>
      <c r="T220" s="230">
        <f>S220*H220</f>
        <v>0.52542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1" t="s">
        <v>207</v>
      </c>
      <c r="AT220" s="231" t="s">
        <v>142</v>
      </c>
      <c r="AU220" s="231" t="s">
        <v>82</v>
      </c>
      <c r="AY220" s="19" t="s">
        <v>139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9" t="s">
        <v>80</v>
      </c>
      <c r="BK220" s="232">
        <f>ROUND(I220*H220,2)</f>
        <v>0</v>
      </c>
      <c r="BL220" s="19" t="s">
        <v>207</v>
      </c>
      <c r="BM220" s="231" t="s">
        <v>415</v>
      </c>
    </row>
    <row r="221" spans="1:51" s="14" customFormat="1" ht="12">
      <c r="A221" s="14"/>
      <c r="B221" s="244"/>
      <c r="C221" s="245"/>
      <c r="D221" s="235" t="s">
        <v>149</v>
      </c>
      <c r="E221" s="246" t="s">
        <v>19</v>
      </c>
      <c r="F221" s="247" t="s">
        <v>416</v>
      </c>
      <c r="G221" s="245"/>
      <c r="H221" s="248">
        <v>13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4" t="s">
        <v>149</v>
      </c>
      <c r="AU221" s="254" t="s">
        <v>82</v>
      </c>
      <c r="AV221" s="14" t="s">
        <v>82</v>
      </c>
      <c r="AW221" s="14" t="s">
        <v>33</v>
      </c>
      <c r="AX221" s="14" t="s">
        <v>72</v>
      </c>
      <c r="AY221" s="254" t="s">
        <v>139</v>
      </c>
    </row>
    <row r="222" spans="1:51" s="14" customFormat="1" ht="12">
      <c r="A222" s="14"/>
      <c r="B222" s="244"/>
      <c r="C222" s="245"/>
      <c r="D222" s="235" t="s">
        <v>149</v>
      </c>
      <c r="E222" s="246" t="s">
        <v>19</v>
      </c>
      <c r="F222" s="247" t="s">
        <v>248</v>
      </c>
      <c r="G222" s="245"/>
      <c r="H222" s="248">
        <v>14</v>
      </c>
      <c r="I222" s="249"/>
      <c r="J222" s="245"/>
      <c r="K222" s="245"/>
      <c r="L222" s="250"/>
      <c r="M222" s="251"/>
      <c r="N222" s="252"/>
      <c r="O222" s="252"/>
      <c r="P222" s="252"/>
      <c r="Q222" s="252"/>
      <c r="R222" s="252"/>
      <c r="S222" s="252"/>
      <c r="T222" s="25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4" t="s">
        <v>149</v>
      </c>
      <c r="AU222" s="254" t="s">
        <v>82</v>
      </c>
      <c r="AV222" s="14" t="s">
        <v>82</v>
      </c>
      <c r="AW222" s="14" t="s">
        <v>33</v>
      </c>
      <c r="AX222" s="14" t="s">
        <v>72</v>
      </c>
      <c r="AY222" s="254" t="s">
        <v>139</v>
      </c>
    </row>
    <row r="223" spans="1:51" s="16" customFormat="1" ht="12">
      <c r="A223" s="16"/>
      <c r="B223" s="266"/>
      <c r="C223" s="267"/>
      <c r="D223" s="235" t="s">
        <v>149</v>
      </c>
      <c r="E223" s="268" t="s">
        <v>19</v>
      </c>
      <c r="F223" s="269" t="s">
        <v>158</v>
      </c>
      <c r="G223" s="267"/>
      <c r="H223" s="270">
        <v>27</v>
      </c>
      <c r="I223" s="271"/>
      <c r="J223" s="267"/>
      <c r="K223" s="267"/>
      <c r="L223" s="272"/>
      <c r="M223" s="273"/>
      <c r="N223" s="274"/>
      <c r="O223" s="274"/>
      <c r="P223" s="274"/>
      <c r="Q223" s="274"/>
      <c r="R223" s="274"/>
      <c r="S223" s="274"/>
      <c r="T223" s="275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T223" s="276" t="s">
        <v>149</v>
      </c>
      <c r="AU223" s="276" t="s">
        <v>82</v>
      </c>
      <c r="AV223" s="16" t="s">
        <v>147</v>
      </c>
      <c r="AW223" s="16" t="s">
        <v>33</v>
      </c>
      <c r="AX223" s="16" t="s">
        <v>80</v>
      </c>
      <c r="AY223" s="276" t="s">
        <v>139</v>
      </c>
    </row>
    <row r="224" spans="1:65" s="2" customFormat="1" ht="21.75" customHeight="1">
      <c r="A224" s="40"/>
      <c r="B224" s="41"/>
      <c r="C224" s="220" t="s">
        <v>417</v>
      </c>
      <c r="D224" s="220" t="s">
        <v>142</v>
      </c>
      <c r="E224" s="221" t="s">
        <v>418</v>
      </c>
      <c r="F224" s="222" t="s">
        <v>419</v>
      </c>
      <c r="G224" s="223" t="s">
        <v>280</v>
      </c>
      <c r="H224" s="224">
        <v>1</v>
      </c>
      <c r="I224" s="225"/>
      <c r="J224" s="226">
        <f>ROUND(I224*H224,2)</f>
        <v>0</v>
      </c>
      <c r="K224" s="222" t="s">
        <v>146</v>
      </c>
      <c r="L224" s="46"/>
      <c r="M224" s="227" t="s">
        <v>19</v>
      </c>
      <c r="N224" s="228" t="s">
        <v>43</v>
      </c>
      <c r="O224" s="86"/>
      <c r="P224" s="229">
        <f>O224*H224</f>
        <v>0</v>
      </c>
      <c r="Q224" s="229">
        <v>0</v>
      </c>
      <c r="R224" s="229">
        <f>Q224*H224</f>
        <v>0</v>
      </c>
      <c r="S224" s="229">
        <v>0.01707</v>
      </c>
      <c r="T224" s="230">
        <f>S224*H224</f>
        <v>0.01707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31" t="s">
        <v>207</v>
      </c>
      <c r="AT224" s="231" t="s">
        <v>142</v>
      </c>
      <c r="AU224" s="231" t="s">
        <v>82</v>
      </c>
      <c r="AY224" s="19" t="s">
        <v>139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9" t="s">
        <v>80</v>
      </c>
      <c r="BK224" s="232">
        <f>ROUND(I224*H224,2)</f>
        <v>0</v>
      </c>
      <c r="BL224" s="19" t="s">
        <v>207</v>
      </c>
      <c r="BM224" s="231" t="s">
        <v>420</v>
      </c>
    </row>
    <row r="225" spans="1:65" s="2" customFormat="1" ht="21.75" customHeight="1">
      <c r="A225" s="40"/>
      <c r="B225" s="41"/>
      <c r="C225" s="220" t="s">
        <v>421</v>
      </c>
      <c r="D225" s="220" t="s">
        <v>142</v>
      </c>
      <c r="E225" s="221" t="s">
        <v>422</v>
      </c>
      <c r="F225" s="222" t="s">
        <v>423</v>
      </c>
      <c r="G225" s="223" t="s">
        <v>280</v>
      </c>
      <c r="H225" s="224">
        <v>2</v>
      </c>
      <c r="I225" s="225"/>
      <c r="J225" s="226">
        <f>ROUND(I225*H225,2)</f>
        <v>0</v>
      </c>
      <c r="K225" s="222" t="s">
        <v>146</v>
      </c>
      <c r="L225" s="46"/>
      <c r="M225" s="227" t="s">
        <v>19</v>
      </c>
      <c r="N225" s="228" t="s">
        <v>43</v>
      </c>
      <c r="O225" s="86"/>
      <c r="P225" s="229">
        <f>O225*H225</f>
        <v>0</v>
      </c>
      <c r="Q225" s="229">
        <v>0</v>
      </c>
      <c r="R225" s="229">
        <f>Q225*H225</f>
        <v>0</v>
      </c>
      <c r="S225" s="229">
        <v>0.0272</v>
      </c>
      <c r="T225" s="230">
        <f>S225*H225</f>
        <v>0.0544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31" t="s">
        <v>207</v>
      </c>
      <c r="AT225" s="231" t="s">
        <v>142</v>
      </c>
      <c r="AU225" s="231" t="s">
        <v>82</v>
      </c>
      <c r="AY225" s="19" t="s">
        <v>139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9" t="s">
        <v>80</v>
      </c>
      <c r="BK225" s="232">
        <f>ROUND(I225*H225,2)</f>
        <v>0</v>
      </c>
      <c r="BL225" s="19" t="s">
        <v>207</v>
      </c>
      <c r="BM225" s="231" t="s">
        <v>424</v>
      </c>
    </row>
    <row r="226" spans="1:65" s="2" customFormat="1" ht="21.75" customHeight="1">
      <c r="A226" s="40"/>
      <c r="B226" s="41"/>
      <c r="C226" s="220" t="s">
        <v>425</v>
      </c>
      <c r="D226" s="220" t="s">
        <v>142</v>
      </c>
      <c r="E226" s="221" t="s">
        <v>426</v>
      </c>
      <c r="F226" s="222" t="s">
        <v>427</v>
      </c>
      <c r="G226" s="223" t="s">
        <v>280</v>
      </c>
      <c r="H226" s="224">
        <v>1</v>
      </c>
      <c r="I226" s="225"/>
      <c r="J226" s="226">
        <f>ROUND(I226*H226,2)</f>
        <v>0</v>
      </c>
      <c r="K226" s="222" t="s">
        <v>146</v>
      </c>
      <c r="L226" s="46"/>
      <c r="M226" s="227" t="s">
        <v>19</v>
      </c>
      <c r="N226" s="228" t="s">
        <v>43</v>
      </c>
      <c r="O226" s="86"/>
      <c r="P226" s="229">
        <f>O226*H226</f>
        <v>0</v>
      </c>
      <c r="Q226" s="229">
        <v>0</v>
      </c>
      <c r="R226" s="229">
        <f>Q226*H226</f>
        <v>0</v>
      </c>
      <c r="S226" s="229">
        <v>0.0188</v>
      </c>
      <c r="T226" s="230">
        <f>S226*H226</f>
        <v>0.0188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31" t="s">
        <v>207</v>
      </c>
      <c r="AT226" s="231" t="s">
        <v>142</v>
      </c>
      <c r="AU226" s="231" t="s">
        <v>82</v>
      </c>
      <c r="AY226" s="19" t="s">
        <v>139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9" t="s">
        <v>80</v>
      </c>
      <c r="BK226" s="232">
        <f>ROUND(I226*H226,2)</f>
        <v>0</v>
      </c>
      <c r="BL226" s="19" t="s">
        <v>207</v>
      </c>
      <c r="BM226" s="231" t="s">
        <v>428</v>
      </c>
    </row>
    <row r="227" spans="1:65" s="2" customFormat="1" ht="16.5" customHeight="1">
      <c r="A227" s="40"/>
      <c r="B227" s="41"/>
      <c r="C227" s="220" t="s">
        <v>429</v>
      </c>
      <c r="D227" s="220" t="s">
        <v>142</v>
      </c>
      <c r="E227" s="221" t="s">
        <v>430</v>
      </c>
      <c r="F227" s="222" t="s">
        <v>431</v>
      </c>
      <c r="G227" s="223" t="s">
        <v>280</v>
      </c>
      <c r="H227" s="224">
        <v>31</v>
      </c>
      <c r="I227" s="225"/>
      <c r="J227" s="226">
        <f>ROUND(I227*H227,2)</f>
        <v>0</v>
      </c>
      <c r="K227" s="222" t="s">
        <v>146</v>
      </c>
      <c r="L227" s="46"/>
      <c r="M227" s="227" t="s">
        <v>19</v>
      </c>
      <c r="N227" s="228" t="s">
        <v>43</v>
      </c>
      <c r="O227" s="86"/>
      <c r="P227" s="229">
        <f>O227*H227</f>
        <v>0</v>
      </c>
      <c r="Q227" s="229">
        <v>0</v>
      </c>
      <c r="R227" s="229">
        <f>Q227*H227</f>
        <v>0</v>
      </c>
      <c r="S227" s="229">
        <v>0.00156</v>
      </c>
      <c r="T227" s="230">
        <f>S227*H227</f>
        <v>0.04836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31" t="s">
        <v>207</v>
      </c>
      <c r="AT227" s="231" t="s">
        <v>142</v>
      </c>
      <c r="AU227" s="231" t="s">
        <v>82</v>
      </c>
      <c r="AY227" s="19" t="s">
        <v>139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9" t="s">
        <v>80</v>
      </c>
      <c r="BK227" s="232">
        <f>ROUND(I227*H227,2)</f>
        <v>0</v>
      </c>
      <c r="BL227" s="19" t="s">
        <v>207</v>
      </c>
      <c r="BM227" s="231" t="s">
        <v>432</v>
      </c>
    </row>
    <row r="228" spans="1:65" s="2" customFormat="1" ht="33" customHeight="1">
      <c r="A228" s="40"/>
      <c r="B228" s="41"/>
      <c r="C228" s="220" t="s">
        <v>433</v>
      </c>
      <c r="D228" s="220" t="s">
        <v>142</v>
      </c>
      <c r="E228" s="221" t="s">
        <v>434</v>
      </c>
      <c r="F228" s="222" t="s">
        <v>435</v>
      </c>
      <c r="G228" s="223" t="s">
        <v>299</v>
      </c>
      <c r="H228" s="224">
        <v>0.858</v>
      </c>
      <c r="I228" s="225"/>
      <c r="J228" s="226">
        <f>ROUND(I228*H228,2)</f>
        <v>0</v>
      </c>
      <c r="K228" s="222" t="s">
        <v>146</v>
      </c>
      <c r="L228" s="46"/>
      <c r="M228" s="227" t="s">
        <v>19</v>
      </c>
      <c r="N228" s="228" t="s">
        <v>43</v>
      </c>
      <c r="O228" s="86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31" t="s">
        <v>207</v>
      </c>
      <c r="AT228" s="231" t="s">
        <v>142</v>
      </c>
      <c r="AU228" s="231" t="s">
        <v>82</v>
      </c>
      <c r="AY228" s="19" t="s">
        <v>139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9" t="s">
        <v>80</v>
      </c>
      <c r="BK228" s="232">
        <f>ROUND(I228*H228,2)</f>
        <v>0</v>
      </c>
      <c r="BL228" s="19" t="s">
        <v>207</v>
      </c>
      <c r="BM228" s="231" t="s">
        <v>436</v>
      </c>
    </row>
    <row r="229" spans="1:63" s="12" customFormat="1" ht="22.8" customHeight="1">
      <c r="A229" s="12"/>
      <c r="B229" s="204"/>
      <c r="C229" s="205"/>
      <c r="D229" s="206" t="s">
        <v>71</v>
      </c>
      <c r="E229" s="218" t="s">
        <v>437</v>
      </c>
      <c r="F229" s="218" t="s">
        <v>438</v>
      </c>
      <c r="G229" s="205"/>
      <c r="H229" s="205"/>
      <c r="I229" s="208"/>
      <c r="J229" s="219">
        <f>BK229</f>
        <v>0</v>
      </c>
      <c r="K229" s="205"/>
      <c r="L229" s="210"/>
      <c r="M229" s="211"/>
      <c r="N229" s="212"/>
      <c r="O229" s="212"/>
      <c r="P229" s="213">
        <f>SUM(P230:P236)</f>
        <v>0</v>
      </c>
      <c r="Q229" s="212"/>
      <c r="R229" s="213">
        <f>SUM(R230:R236)</f>
        <v>0</v>
      </c>
      <c r="S229" s="212"/>
      <c r="T229" s="214">
        <f>SUM(T230:T236)</f>
        <v>2.114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5" t="s">
        <v>82</v>
      </c>
      <c r="AT229" s="216" t="s">
        <v>71</v>
      </c>
      <c r="AU229" s="216" t="s">
        <v>80</v>
      </c>
      <c r="AY229" s="215" t="s">
        <v>139</v>
      </c>
      <c r="BK229" s="217">
        <f>SUM(BK230:BK236)</f>
        <v>0</v>
      </c>
    </row>
    <row r="230" spans="1:65" s="2" customFormat="1" ht="16.5" customHeight="1">
      <c r="A230" s="40"/>
      <c r="B230" s="41"/>
      <c r="C230" s="220" t="s">
        <v>439</v>
      </c>
      <c r="D230" s="220" t="s">
        <v>142</v>
      </c>
      <c r="E230" s="221" t="s">
        <v>440</v>
      </c>
      <c r="F230" s="222" t="s">
        <v>441</v>
      </c>
      <c r="G230" s="223" t="s">
        <v>145</v>
      </c>
      <c r="H230" s="224">
        <v>200</v>
      </c>
      <c r="I230" s="225"/>
      <c r="J230" s="226">
        <f>ROUND(I230*H230,2)</f>
        <v>0</v>
      </c>
      <c r="K230" s="222" t="s">
        <v>146</v>
      </c>
      <c r="L230" s="46"/>
      <c r="M230" s="227" t="s">
        <v>19</v>
      </c>
      <c r="N230" s="228" t="s">
        <v>43</v>
      </c>
      <c r="O230" s="86"/>
      <c r="P230" s="229">
        <f>O230*H230</f>
        <v>0</v>
      </c>
      <c r="Q230" s="229">
        <v>0</v>
      </c>
      <c r="R230" s="229">
        <f>Q230*H230</f>
        <v>0</v>
      </c>
      <c r="S230" s="229">
        <v>0.01057</v>
      </c>
      <c r="T230" s="230">
        <f>S230*H230</f>
        <v>2.114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31" t="s">
        <v>207</v>
      </c>
      <c r="AT230" s="231" t="s">
        <v>142</v>
      </c>
      <c r="AU230" s="231" t="s">
        <v>82</v>
      </c>
      <c r="AY230" s="19" t="s">
        <v>139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9" t="s">
        <v>80</v>
      </c>
      <c r="BK230" s="232">
        <f>ROUND(I230*H230,2)</f>
        <v>0</v>
      </c>
      <c r="BL230" s="19" t="s">
        <v>207</v>
      </c>
      <c r="BM230" s="231" t="s">
        <v>442</v>
      </c>
    </row>
    <row r="231" spans="1:65" s="2" customFormat="1" ht="21.75" customHeight="1">
      <c r="A231" s="40"/>
      <c r="B231" s="41"/>
      <c r="C231" s="220" t="s">
        <v>443</v>
      </c>
      <c r="D231" s="220" t="s">
        <v>142</v>
      </c>
      <c r="E231" s="221" t="s">
        <v>444</v>
      </c>
      <c r="F231" s="222" t="s">
        <v>445</v>
      </c>
      <c r="G231" s="223" t="s">
        <v>145</v>
      </c>
      <c r="H231" s="224">
        <v>200</v>
      </c>
      <c r="I231" s="225"/>
      <c r="J231" s="226">
        <f>ROUND(I231*H231,2)</f>
        <v>0</v>
      </c>
      <c r="K231" s="222" t="s">
        <v>146</v>
      </c>
      <c r="L231" s="46"/>
      <c r="M231" s="227" t="s">
        <v>19</v>
      </c>
      <c r="N231" s="228" t="s">
        <v>43</v>
      </c>
      <c r="O231" s="86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31" t="s">
        <v>207</v>
      </c>
      <c r="AT231" s="231" t="s">
        <v>142</v>
      </c>
      <c r="AU231" s="231" t="s">
        <v>82</v>
      </c>
      <c r="AY231" s="19" t="s">
        <v>139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9" t="s">
        <v>80</v>
      </c>
      <c r="BK231" s="232">
        <f>ROUND(I231*H231,2)</f>
        <v>0</v>
      </c>
      <c r="BL231" s="19" t="s">
        <v>207</v>
      </c>
      <c r="BM231" s="231" t="s">
        <v>446</v>
      </c>
    </row>
    <row r="232" spans="1:65" s="2" customFormat="1" ht="44.25" customHeight="1">
      <c r="A232" s="40"/>
      <c r="B232" s="41"/>
      <c r="C232" s="220" t="s">
        <v>447</v>
      </c>
      <c r="D232" s="220" t="s">
        <v>142</v>
      </c>
      <c r="E232" s="221" t="s">
        <v>448</v>
      </c>
      <c r="F232" s="222" t="s">
        <v>449</v>
      </c>
      <c r="G232" s="223" t="s">
        <v>290</v>
      </c>
      <c r="H232" s="224">
        <v>48</v>
      </c>
      <c r="I232" s="225"/>
      <c r="J232" s="226">
        <f>ROUND(I232*H232,2)</f>
        <v>0</v>
      </c>
      <c r="K232" s="222" t="s">
        <v>19</v>
      </c>
      <c r="L232" s="46"/>
      <c r="M232" s="227" t="s">
        <v>19</v>
      </c>
      <c r="N232" s="228" t="s">
        <v>43</v>
      </c>
      <c r="O232" s="86"/>
      <c r="P232" s="229">
        <f>O232*H232</f>
        <v>0</v>
      </c>
      <c r="Q232" s="229">
        <v>0</v>
      </c>
      <c r="R232" s="229">
        <f>Q232*H232</f>
        <v>0</v>
      </c>
      <c r="S232" s="229">
        <v>0</v>
      </c>
      <c r="T232" s="230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31" t="s">
        <v>147</v>
      </c>
      <c r="AT232" s="231" t="s">
        <v>142</v>
      </c>
      <c r="AU232" s="231" t="s">
        <v>82</v>
      </c>
      <c r="AY232" s="19" t="s">
        <v>139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9" t="s">
        <v>80</v>
      </c>
      <c r="BK232" s="232">
        <f>ROUND(I232*H232,2)</f>
        <v>0</v>
      </c>
      <c r="BL232" s="19" t="s">
        <v>147</v>
      </c>
      <c r="BM232" s="231" t="s">
        <v>450</v>
      </c>
    </row>
    <row r="233" spans="1:51" s="14" customFormat="1" ht="12">
      <c r="A233" s="14"/>
      <c r="B233" s="244"/>
      <c r="C233" s="245"/>
      <c r="D233" s="235" t="s">
        <v>149</v>
      </c>
      <c r="E233" s="246" t="s">
        <v>19</v>
      </c>
      <c r="F233" s="247" t="s">
        <v>451</v>
      </c>
      <c r="G233" s="245"/>
      <c r="H233" s="248">
        <v>22</v>
      </c>
      <c r="I233" s="249"/>
      <c r="J233" s="245"/>
      <c r="K233" s="245"/>
      <c r="L233" s="250"/>
      <c r="M233" s="251"/>
      <c r="N233" s="252"/>
      <c r="O233" s="252"/>
      <c r="P233" s="252"/>
      <c r="Q233" s="252"/>
      <c r="R233" s="252"/>
      <c r="S233" s="252"/>
      <c r="T233" s="25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4" t="s">
        <v>149</v>
      </c>
      <c r="AU233" s="254" t="s">
        <v>82</v>
      </c>
      <c r="AV233" s="14" t="s">
        <v>82</v>
      </c>
      <c r="AW233" s="14" t="s">
        <v>33</v>
      </c>
      <c r="AX233" s="14" t="s">
        <v>72</v>
      </c>
      <c r="AY233" s="254" t="s">
        <v>139</v>
      </c>
    </row>
    <row r="234" spans="1:51" s="14" customFormat="1" ht="12">
      <c r="A234" s="14"/>
      <c r="B234" s="244"/>
      <c r="C234" s="245"/>
      <c r="D234" s="235" t="s">
        <v>149</v>
      </c>
      <c r="E234" s="246" t="s">
        <v>19</v>
      </c>
      <c r="F234" s="247" t="s">
        <v>452</v>
      </c>
      <c r="G234" s="245"/>
      <c r="H234" s="248">
        <v>26</v>
      </c>
      <c r="I234" s="249"/>
      <c r="J234" s="245"/>
      <c r="K234" s="245"/>
      <c r="L234" s="250"/>
      <c r="M234" s="251"/>
      <c r="N234" s="252"/>
      <c r="O234" s="252"/>
      <c r="P234" s="252"/>
      <c r="Q234" s="252"/>
      <c r="R234" s="252"/>
      <c r="S234" s="252"/>
      <c r="T234" s="25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4" t="s">
        <v>149</v>
      </c>
      <c r="AU234" s="254" t="s">
        <v>82</v>
      </c>
      <c r="AV234" s="14" t="s">
        <v>82</v>
      </c>
      <c r="AW234" s="14" t="s">
        <v>33</v>
      </c>
      <c r="AX234" s="14" t="s">
        <v>72</v>
      </c>
      <c r="AY234" s="254" t="s">
        <v>139</v>
      </c>
    </row>
    <row r="235" spans="1:51" s="16" customFormat="1" ht="12">
      <c r="A235" s="16"/>
      <c r="B235" s="266"/>
      <c r="C235" s="267"/>
      <c r="D235" s="235" t="s">
        <v>149</v>
      </c>
      <c r="E235" s="268" t="s">
        <v>19</v>
      </c>
      <c r="F235" s="269" t="s">
        <v>158</v>
      </c>
      <c r="G235" s="267"/>
      <c r="H235" s="270">
        <v>48</v>
      </c>
      <c r="I235" s="271"/>
      <c r="J235" s="267"/>
      <c r="K235" s="267"/>
      <c r="L235" s="272"/>
      <c r="M235" s="273"/>
      <c r="N235" s="274"/>
      <c r="O235" s="274"/>
      <c r="P235" s="274"/>
      <c r="Q235" s="274"/>
      <c r="R235" s="274"/>
      <c r="S235" s="274"/>
      <c r="T235" s="275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T235" s="276" t="s">
        <v>149</v>
      </c>
      <c r="AU235" s="276" t="s">
        <v>82</v>
      </c>
      <c r="AV235" s="16" t="s">
        <v>147</v>
      </c>
      <c r="AW235" s="16" t="s">
        <v>33</v>
      </c>
      <c r="AX235" s="16" t="s">
        <v>80</v>
      </c>
      <c r="AY235" s="276" t="s">
        <v>139</v>
      </c>
    </row>
    <row r="236" spans="1:65" s="2" customFormat="1" ht="33" customHeight="1">
      <c r="A236" s="40"/>
      <c r="B236" s="41"/>
      <c r="C236" s="220" t="s">
        <v>453</v>
      </c>
      <c r="D236" s="220" t="s">
        <v>142</v>
      </c>
      <c r="E236" s="221" t="s">
        <v>454</v>
      </c>
      <c r="F236" s="222" t="s">
        <v>455</v>
      </c>
      <c r="G236" s="223" t="s">
        <v>299</v>
      </c>
      <c r="H236" s="224">
        <v>2.114</v>
      </c>
      <c r="I236" s="225"/>
      <c r="J236" s="226">
        <f>ROUND(I236*H236,2)</f>
        <v>0</v>
      </c>
      <c r="K236" s="222" t="s">
        <v>146</v>
      </c>
      <c r="L236" s="46"/>
      <c r="M236" s="227" t="s">
        <v>19</v>
      </c>
      <c r="N236" s="228" t="s">
        <v>43</v>
      </c>
      <c r="O236" s="86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1" t="s">
        <v>207</v>
      </c>
      <c r="AT236" s="231" t="s">
        <v>142</v>
      </c>
      <c r="AU236" s="231" t="s">
        <v>82</v>
      </c>
      <c r="AY236" s="19" t="s">
        <v>139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9" t="s">
        <v>80</v>
      </c>
      <c r="BK236" s="232">
        <f>ROUND(I236*H236,2)</f>
        <v>0</v>
      </c>
      <c r="BL236" s="19" t="s">
        <v>207</v>
      </c>
      <c r="BM236" s="231" t="s">
        <v>456</v>
      </c>
    </row>
    <row r="237" spans="1:63" s="12" customFormat="1" ht="22.8" customHeight="1">
      <c r="A237" s="12"/>
      <c r="B237" s="204"/>
      <c r="C237" s="205"/>
      <c r="D237" s="206" t="s">
        <v>71</v>
      </c>
      <c r="E237" s="218" t="s">
        <v>457</v>
      </c>
      <c r="F237" s="218" t="s">
        <v>458</v>
      </c>
      <c r="G237" s="205"/>
      <c r="H237" s="205"/>
      <c r="I237" s="208"/>
      <c r="J237" s="219">
        <f>BK237</f>
        <v>0</v>
      </c>
      <c r="K237" s="205"/>
      <c r="L237" s="210"/>
      <c r="M237" s="211"/>
      <c r="N237" s="212"/>
      <c r="O237" s="212"/>
      <c r="P237" s="213">
        <f>SUM(P238:P248)</f>
        <v>0</v>
      </c>
      <c r="Q237" s="212"/>
      <c r="R237" s="213">
        <f>SUM(R238:R248)</f>
        <v>0</v>
      </c>
      <c r="S237" s="212"/>
      <c r="T237" s="214">
        <f>SUM(T238:T248)</f>
        <v>0.14666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5" t="s">
        <v>82</v>
      </c>
      <c r="AT237" s="216" t="s">
        <v>71</v>
      </c>
      <c r="AU237" s="216" t="s">
        <v>80</v>
      </c>
      <c r="AY237" s="215" t="s">
        <v>139</v>
      </c>
      <c r="BK237" s="217">
        <f>SUM(BK238:BK248)</f>
        <v>0</v>
      </c>
    </row>
    <row r="238" spans="1:65" s="2" customFormat="1" ht="33" customHeight="1">
      <c r="A238" s="40"/>
      <c r="B238" s="41"/>
      <c r="C238" s="220" t="s">
        <v>459</v>
      </c>
      <c r="D238" s="220" t="s">
        <v>142</v>
      </c>
      <c r="E238" s="221" t="s">
        <v>460</v>
      </c>
      <c r="F238" s="222" t="s">
        <v>461</v>
      </c>
      <c r="G238" s="223" t="s">
        <v>163</v>
      </c>
      <c r="H238" s="224">
        <v>120</v>
      </c>
      <c r="I238" s="225"/>
      <c r="J238" s="226">
        <f>ROUND(I238*H238,2)</f>
        <v>0</v>
      </c>
      <c r="K238" s="222" t="s">
        <v>146</v>
      </c>
      <c r="L238" s="46"/>
      <c r="M238" s="227" t="s">
        <v>19</v>
      </c>
      <c r="N238" s="228" t="s">
        <v>43</v>
      </c>
      <c r="O238" s="86"/>
      <c r="P238" s="229">
        <f>O238*H238</f>
        <v>0</v>
      </c>
      <c r="Q238" s="229">
        <v>0</v>
      </c>
      <c r="R238" s="229">
        <f>Q238*H238</f>
        <v>0</v>
      </c>
      <c r="S238" s="229">
        <v>4.8E-05</v>
      </c>
      <c r="T238" s="230">
        <f>S238*H238</f>
        <v>0.00576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31" t="s">
        <v>207</v>
      </c>
      <c r="AT238" s="231" t="s">
        <v>142</v>
      </c>
      <c r="AU238" s="231" t="s">
        <v>82</v>
      </c>
      <c r="AY238" s="19" t="s">
        <v>139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9" t="s">
        <v>80</v>
      </c>
      <c r="BK238" s="232">
        <f>ROUND(I238*H238,2)</f>
        <v>0</v>
      </c>
      <c r="BL238" s="19" t="s">
        <v>207</v>
      </c>
      <c r="BM238" s="231" t="s">
        <v>462</v>
      </c>
    </row>
    <row r="239" spans="1:65" s="2" customFormat="1" ht="44.25" customHeight="1">
      <c r="A239" s="40"/>
      <c r="B239" s="41"/>
      <c r="C239" s="220" t="s">
        <v>463</v>
      </c>
      <c r="D239" s="220" t="s">
        <v>142</v>
      </c>
      <c r="E239" s="221" t="s">
        <v>464</v>
      </c>
      <c r="F239" s="222" t="s">
        <v>465</v>
      </c>
      <c r="G239" s="223" t="s">
        <v>163</v>
      </c>
      <c r="H239" s="224">
        <v>150</v>
      </c>
      <c r="I239" s="225"/>
      <c r="J239" s="226">
        <f>ROUND(I239*H239,2)</f>
        <v>0</v>
      </c>
      <c r="K239" s="222" t="s">
        <v>146</v>
      </c>
      <c r="L239" s="46"/>
      <c r="M239" s="227" t="s">
        <v>19</v>
      </c>
      <c r="N239" s="228" t="s">
        <v>43</v>
      </c>
      <c r="O239" s="86"/>
      <c r="P239" s="229">
        <f>O239*H239</f>
        <v>0</v>
      </c>
      <c r="Q239" s="229">
        <v>0</v>
      </c>
      <c r="R239" s="229">
        <f>Q239*H239</f>
        <v>0</v>
      </c>
      <c r="S239" s="229">
        <v>4.8E-05</v>
      </c>
      <c r="T239" s="230">
        <f>S239*H239</f>
        <v>0.0072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31" t="s">
        <v>207</v>
      </c>
      <c r="AT239" s="231" t="s">
        <v>142</v>
      </c>
      <c r="AU239" s="231" t="s">
        <v>82</v>
      </c>
      <c r="AY239" s="19" t="s">
        <v>139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9" t="s">
        <v>80</v>
      </c>
      <c r="BK239" s="232">
        <f>ROUND(I239*H239,2)</f>
        <v>0</v>
      </c>
      <c r="BL239" s="19" t="s">
        <v>207</v>
      </c>
      <c r="BM239" s="231" t="s">
        <v>466</v>
      </c>
    </row>
    <row r="240" spans="1:65" s="2" customFormat="1" ht="33" customHeight="1">
      <c r="A240" s="40"/>
      <c r="B240" s="41"/>
      <c r="C240" s="220" t="s">
        <v>467</v>
      </c>
      <c r="D240" s="220" t="s">
        <v>142</v>
      </c>
      <c r="E240" s="221" t="s">
        <v>468</v>
      </c>
      <c r="F240" s="222" t="s">
        <v>469</v>
      </c>
      <c r="G240" s="223" t="s">
        <v>163</v>
      </c>
      <c r="H240" s="224">
        <v>89</v>
      </c>
      <c r="I240" s="225"/>
      <c r="J240" s="226">
        <f>ROUND(I240*H240,2)</f>
        <v>0</v>
      </c>
      <c r="K240" s="222" t="s">
        <v>146</v>
      </c>
      <c r="L240" s="46"/>
      <c r="M240" s="227" t="s">
        <v>19</v>
      </c>
      <c r="N240" s="228" t="s">
        <v>43</v>
      </c>
      <c r="O240" s="86"/>
      <c r="P240" s="229">
        <f>O240*H240</f>
        <v>0</v>
      </c>
      <c r="Q240" s="229">
        <v>0</v>
      </c>
      <c r="R240" s="229">
        <f>Q240*H240</f>
        <v>0</v>
      </c>
      <c r="S240" s="229">
        <v>0.0013</v>
      </c>
      <c r="T240" s="230">
        <f>S240*H240</f>
        <v>0.1157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31" t="s">
        <v>207</v>
      </c>
      <c r="AT240" s="231" t="s">
        <v>142</v>
      </c>
      <c r="AU240" s="231" t="s">
        <v>82</v>
      </c>
      <c r="AY240" s="19" t="s">
        <v>139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9" t="s">
        <v>80</v>
      </c>
      <c r="BK240" s="232">
        <f>ROUND(I240*H240,2)</f>
        <v>0</v>
      </c>
      <c r="BL240" s="19" t="s">
        <v>207</v>
      </c>
      <c r="BM240" s="231" t="s">
        <v>470</v>
      </c>
    </row>
    <row r="241" spans="1:51" s="14" customFormat="1" ht="12">
      <c r="A241" s="14"/>
      <c r="B241" s="244"/>
      <c r="C241" s="245"/>
      <c r="D241" s="235" t="s">
        <v>149</v>
      </c>
      <c r="E241" s="246" t="s">
        <v>19</v>
      </c>
      <c r="F241" s="247" t="s">
        <v>471</v>
      </c>
      <c r="G241" s="245"/>
      <c r="H241" s="248">
        <v>45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4" t="s">
        <v>149</v>
      </c>
      <c r="AU241" s="254" t="s">
        <v>82</v>
      </c>
      <c r="AV241" s="14" t="s">
        <v>82</v>
      </c>
      <c r="AW241" s="14" t="s">
        <v>33</v>
      </c>
      <c r="AX241" s="14" t="s">
        <v>72</v>
      </c>
      <c r="AY241" s="254" t="s">
        <v>139</v>
      </c>
    </row>
    <row r="242" spans="1:51" s="14" customFormat="1" ht="12">
      <c r="A242" s="14"/>
      <c r="B242" s="244"/>
      <c r="C242" s="245"/>
      <c r="D242" s="235" t="s">
        <v>149</v>
      </c>
      <c r="E242" s="246" t="s">
        <v>19</v>
      </c>
      <c r="F242" s="247" t="s">
        <v>472</v>
      </c>
      <c r="G242" s="245"/>
      <c r="H242" s="248">
        <v>44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149</v>
      </c>
      <c r="AU242" s="254" t="s">
        <v>82</v>
      </c>
      <c r="AV242" s="14" t="s">
        <v>82</v>
      </c>
      <c r="AW242" s="14" t="s">
        <v>33</v>
      </c>
      <c r="AX242" s="14" t="s">
        <v>72</v>
      </c>
      <c r="AY242" s="254" t="s">
        <v>139</v>
      </c>
    </row>
    <row r="243" spans="1:51" s="16" customFormat="1" ht="12">
      <c r="A243" s="16"/>
      <c r="B243" s="266"/>
      <c r="C243" s="267"/>
      <c r="D243" s="235" t="s">
        <v>149</v>
      </c>
      <c r="E243" s="268" t="s">
        <v>19</v>
      </c>
      <c r="F243" s="269" t="s">
        <v>158</v>
      </c>
      <c r="G243" s="267"/>
      <c r="H243" s="270">
        <v>89</v>
      </c>
      <c r="I243" s="271"/>
      <c r="J243" s="267"/>
      <c r="K243" s="267"/>
      <c r="L243" s="272"/>
      <c r="M243" s="273"/>
      <c r="N243" s="274"/>
      <c r="O243" s="274"/>
      <c r="P243" s="274"/>
      <c r="Q243" s="274"/>
      <c r="R243" s="274"/>
      <c r="S243" s="274"/>
      <c r="T243" s="275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T243" s="276" t="s">
        <v>149</v>
      </c>
      <c r="AU243" s="276" t="s">
        <v>82</v>
      </c>
      <c r="AV243" s="16" t="s">
        <v>147</v>
      </c>
      <c r="AW243" s="16" t="s">
        <v>33</v>
      </c>
      <c r="AX243" s="16" t="s">
        <v>80</v>
      </c>
      <c r="AY243" s="276" t="s">
        <v>139</v>
      </c>
    </row>
    <row r="244" spans="1:65" s="2" customFormat="1" ht="44.25" customHeight="1">
      <c r="A244" s="40"/>
      <c r="B244" s="41"/>
      <c r="C244" s="220" t="s">
        <v>473</v>
      </c>
      <c r="D244" s="220" t="s">
        <v>142</v>
      </c>
      <c r="E244" s="221" t="s">
        <v>474</v>
      </c>
      <c r="F244" s="222" t="s">
        <v>475</v>
      </c>
      <c r="G244" s="223" t="s">
        <v>163</v>
      </c>
      <c r="H244" s="224">
        <v>18</v>
      </c>
      <c r="I244" s="225"/>
      <c r="J244" s="226">
        <f>ROUND(I244*H244,2)</f>
        <v>0</v>
      </c>
      <c r="K244" s="222" t="s">
        <v>146</v>
      </c>
      <c r="L244" s="46"/>
      <c r="M244" s="227" t="s">
        <v>19</v>
      </c>
      <c r="N244" s="228" t="s">
        <v>43</v>
      </c>
      <c r="O244" s="86"/>
      <c r="P244" s="229">
        <f>O244*H244</f>
        <v>0</v>
      </c>
      <c r="Q244" s="229">
        <v>0</v>
      </c>
      <c r="R244" s="229">
        <f>Q244*H244</f>
        <v>0</v>
      </c>
      <c r="S244" s="229">
        <v>0.001</v>
      </c>
      <c r="T244" s="230">
        <f>S244*H244</f>
        <v>0.018000000000000002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31" t="s">
        <v>207</v>
      </c>
      <c r="AT244" s="231" t="s">
        <v>142</v>
      </c>
      <c r="AU244" s="231" t="s">
        <v>82</v>
      </c>
      <c r="AY244" s="19" t="s">
        <v>139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9" t="s">
        <v>80</v>
      </c>
      <c r="BK244" s="232">
        <f>ROUND(I244*H244,2)</f>
        <v>0</v>
      </c>
      <c r="BL244" s="19" t="s">
        <v>207</v>
      </c>
      <c r="BM244" s="231" t="s">
        <v>476</v>
      </c>
    </row>
    <row r="245" spans="1:51" s="14" customFormat="1" ht="12">
      <c r="A245" s="14"/>
      <c r="B245" s="244"/>
      <c r="C245" s="245"/>
      <c r="D245" s="235" t="s">
        <v>149</v>
      </c>
      <c r="E245" s="246" t="s">
        <v>19</v>
      </c>
      <c r="F245" s="247" t="s">
        <v>477</v>
      </c>
      <c r="G245" s="245"/>
      <c r="H245" s="248">
        <v>10</v>
      </c>
      <c r="I245" s="249"/>
      <c r="J245" s="245"/>
      <c r="K245" s="245"/>
      <c r="L245" s="250"/>
      <c r="M245" s="251"/>
      <c r="N245" s="252"/>
      <c r="O245" s="252"/>
      <c r="P245" s="252"/>
      <c r="Q245" s="252"/>
      <c r="R245" s="252"/>
      <c r="S245" s="252"/>
      <c r="T245" s="25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4" t="s">
        <v>149</v>
      </c>
      <c r="AU245" s="254" t="s">
        <v>82</v>
      </c>
      <c r="AV245" s="14" t="s">
        <v>82</v>
      </c>
      <c r="AW245" s="14" t="s">
        <v>33</v>
      </c>
      <c r="AX245" s="14" t="s">
        <v>72</v>
      </c>
      <c r="AY245" s="254" t="s">
        <v>139</v>
      </c>
    </row>
    <row r="246" spans="1:51" s="14" customFormat="1" ht="12">
      <c r="A246" s="14"/>
      <c r="B246" s="244"/>
      <c r="C246" s="245"/>
      <c r="D246" s="235" t="s">
        <v>149</v>
      </c>
      <c r="E246" s="246" t="s">
        <v>19</v>
      </c>
      <c r="F246" s="247" t="s">
        <v>242</v>
      </c>
      <c r="G246" s="245"/>
      <c r="H246" s="248">
        <v>8</v>
      </c>
      <c r="I246" s="249"/>
      <c r="J246" s="245"/>
      <c r="K246" s="245"/>
      <c r="L246" s="250"/>
      <c r="M246" s="251"/>
      <c r="N246" s="252"/>
      <c r="O246" s="252"/>
      <c r="P246" s="252"/>
      <c r="Q246" s="252"/>
      <c r="R246" s="252"/>
      <c r="S246" s="252"/>
      <c r="T246" s="25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4" t="s">
        <v>149</v>
      </c>
      <c r="AU246" s="254" t="s">
        <v>82</v>
      </c>
      <c r="AV246" s="14" t="s">
        <v>82</v>
      </c>
      <c r="AW246" s="14" t="s">
        <v>33</v>
      </c>
      <c r="AX246" s="14" t="s">
        <v>72</v>
      </c>
      <c r="AY246" s="254" t="s">
        <v>139</v>
      </c>
    </row>
    <row r="247" spans="1:51" s="16" customFormat="1" ht="12">
      <c r="A247" s="16"/>
      <c r="B247" s="266"/>
      <c r="C247" s="267"/>
      <c r="D247" s="235" t="s">
        <v>149</v>
      </c>
      <c r="E247" s="268" t="s">
        <v>19</v>
      </c>
      <c r="F247" s="269" t="s">
        <v>158</v>
      </c>
      <c r="G247" s="267"/>
      <c r="H247" s="270">
        <v>18</v>
      </c>
      <c r="I247" s="271"/>
      <c r="J247" s="267"/>
      <c r="K247" s="267"/>
      <c r="L247" s="272"/>
      <c r="M247" s="273"/>
      <c r="N247" s="274"/>
      <c r="O247" s="274"/>
      <c r="P247" s="274"/>
      <c r="Q247" s="274"/>
      <c r="R247" s="274"/>
      <c r="S247" s="274"/>
      <c r="T247" s="275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T247" s="276" t="s">
        <v>149</v>
      </c>
      <c r="AU247" s="276" t="s">
        <v>82</v>
      </c>
      <c r="AV247" s="16" t="s">
        <v>147</v>
      </c>
      <c r="AW247" s="16" t="s">
        <v>33</v>
      </c>
      <c r="AX247" s="16" t="s">
        <v>80</v>
      </c>
      <c r="AY247" s="276" t="s">
        <v>139</v>
      </c>
    </row>
    <row r="248" spans="1:65" s="2" customFormat="1" ht="16.5" customHeight="1">
      <c r="A248" s="40"/>
      <c r="B248" s="41"/>
      <c r="C248" s="220" t="s">
        <v>478</v>
      </c>
      <c r="D248" s="220" t="s">
        <v>142</v>
      </c>
      <c r="E248" s="221" t="s">
        <v>479</v>
      </c>
      <c r="F248" s="222" t="s">
        <v>480</v>
      </c>
      <c r="G248" s="223" t="s">
        <v>163</v>
      </c>
      <c r="H248" s="224">
        <v>2</v>
      </c>
      <c r="I248" s="225"/>
      <c r="J248" s="226">
        <f>ROUND(I248*H248,2)</f>
        <v>0</v>
      </c>
      <c r="K248" s="222" t="s">
        <v>19</v>
      </c>
      <c r="L248" s="46"/>
      <c r="M248" s="227" t="s">
        <v>19</v>
      </c>
      <c r="N248" s="228" t="s">
        <v>43</v>
      </c>
      <c r="O248" s="86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31" t="s">
        <v>147</v>
      </c>
      <c r="AT248" s="231" t="s">
        <v>142</v>
      </c>
      <c r="AU248" s="231" t="s">
        <v>82</v>
      </c>
      <c r="AY248" s="19" t="s">
        <v>139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9" t="s">
        <v>80</v>
      </c>
      <c r="BK248" s="232">
        <f>ROUND(I248*H248,2)</f>
        <v>0</v>
      </c>
      <c r="BL248" s="19" t="s">
        <v>147</v>
      </c>
      <c r="BM248" s="231" t="s">
        <v>481</v>
      </c>
    </row>
    <row r="249" spans="1:63" s="12" customFormat="1" ht="22.8" customHeight="1">
      <c r="A249" s="12"/>
      <c r="B249" s="204"/>
      <c r="C249" s="205"/>
      <c r="D249" s="206" t="s">
        <v>71</v>
      </c>
      <c r="E249" s="218" t="s">
        <v>482</v>
      </c>
      <c r="F249" s="218" t="s">
        <v>483</v>
      </c>
      <c r="G249" s="205"/>
      <c r="H249" s="205"/>
      <c r="I249" s="208"/>
      <c r="J249" s="219">
        <f>BK249</f>
        <v>0</v>
      </c>
      <c r="K249" s="205"/>
      <c r="L249" s="210"/>
      <c r="M249" s="211"/>
      <c r="N249" s="212"/>
      <c r="O249" s="212"/>
      <c r="P249" s="213">
        <f>SUM(P250:P255)</f>
        <v>0</v>
      </c>
      <c r="Q249" s="212"/>
      <c r="R249" s="213">
        <f>SUM(R250:R255)</f>
        <v>0</v>
      </c>
      <c r="S249" s="212"/>
      <c r="T249" s="214">
        <f>SUM(T250:T255)</f>
        <v>1.5121964399999999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5" t="s">
        <v>82</v>
      </c>
      <c r="AT249" s="216" t="s">
        <v>71</v>
      </c>
      <c r="AU249" s="216" t="s">
        <v>80</v>
      </c>
      <c r="AY249" s="215" t="s">
        <v>139</v>
      </c>
      <c r="BK249" s="217">
        <f>SUM(BK250:BK255)</f>
        <v>0</v>
      </c>
    </row>
    <row r="250" spans="1:65" s="2" customFormat="1" ht="21.75" customHeight="1">
      <c r="A250" s="40"/>
      <c r="B250" s="41"/>
      <c r="C250" s="220" t="s">
        <v>484</v>
      </c>
      <c r="D250" s="220" t="s">
        <v>142</v>
      </c>
      <c r="E250" s="221" t="s">
        <v>485</v>
      </c>
      <c r="F250" s="222" t="s">
        <v>486</v>
      </c>
      <c r="G250" s="223" t="s">
        <v>145</v>
      </c>
      <c r="H250" s="224">
        <v>144.156</v>
      </c>
      <c r="I250" s="225"/>
      <c r="J250" s="226">
        <f>ROUND(I250*H250,2)</f>
        <v>0</v>
      </c>
      <c r="K250" s="222" t="s">
        <v>146</v>
      </c>
      <c r="L250" s="46"/>
      <c r="M250" s="227" t="s">
        <v>19</v>
      </c>
      <c r="N250" s="228" t="s">
        <v>43</v>
      </c>
      <c r="O250" s="86"/>
      <c r="P250" s="229">
        <f>O250*H250</f>
        <v>0</v>
      </c>
      <c r="Q250" s="229">
        <v>0</v>
      </c>
      <c r="R250" s="229">
        <f>Q250*H250</f>
        <v>0</v>
      </c>
      <c r="S250" s="229">
        <v>0.01049</v>
      </c>
      <c r="T250" s="230">
        <f>S250*H250</f>
        <v>1.5121964399999999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31" t="s">
        <v>207</v>
      </c>
      <c r="AT250" s="231" t="s">
        <v>142</v>
      </c>
      <c r="AU250" s="231" t="s">
        <v>82</v>
      </c>
      <c r="AY250" s="19" t="s">
        <v>139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9" t="s">
        <v>80</v>
      </c>
      <c r="BK250" s="232">
        <f>ROUND(I250*H250,2)</f>
        <v>0</v>
      </c>
      <c r="BL250" s="19" t="s">
        <v>207</v>
      </c>
      <c r="BM250" s="231" t="s">
        <v>487</v>
      </c>
    </row>
    <row r="251" spans="1:51" s="14" customFormat="1" ht="12">
      <c r="A251" s="14"/>
      <c r="B251" s="244"/>
      <c r="C251" s="245"/>
      <c r="D251" s="235" t="s">
        <v>149</v>
      </c>
      <c r="E251" s="246" t="s">
        <v>19</v>
      </c>
      <c r="F251" s="247" t="s">
        <v>488</v>
      </c>
      <c r="G251" s="245"/>
      <c r="H251" s="248">
        <v>75.82</v>
      </c>
      <c r="I251" s="249"/>
      <c r="J251" s="245"/>
      <c r="K251" s="245"/>
      <c r="L251" s="250"/>
      <c r="M251" s="251"/>
      <c r="N251" s="252"/>
      <c r="O251" s="252"/>
      <c r="P251" s="252"/>
      <c r="Q251" s="252"/>
      <c r="R251" s="252"/>
      <c r="S251" s="252"/>
      <c r="T251" s="25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4" t="s">
        <v>149</v>
      </c>
      <c r="AU251" s="254" t="s">
        <v>82</v>
      </c>
      <c r="AV251" s="14" t="s">
        <v>82</v>
      </c>
      <c r="AW251" s="14" t="s">
        <v>33</v>
      </c>
      <c r="AX251" s="14" t="s">
        <v>72</v>
      </c>
      <c r="AY251" s="254" t="s">
        <v>139</v>
      </c>
    </row>
    <row r="252" spans="1:51" s="14" customFormat="1" ht="12">
      <c r="A252" s="14"/>
      <c r="B252" s="244"/>
      <c r="C252" s="245"/>
      <c r="D252" s="235" t="s">
        <v>149</v>
      </c>
      <c r="E252" s="246" t="s">
        <v>19</v>
      </c>
      <c r="F252" s="247" t="s">
        <v>489</v>
      </c>
      <c r="G252" s="245"/>
      <c r="H252" s="248">
        <v>44.31</v>
      </c>
      <c r="I252" s="249"/>
      <c r="J252" s="245"/>
      <c r="K252" s="245"/>
      <c r="L252" s="250"/>
      <c r="M252" s="251"/>
      <c r="N252" s="252"/>
      <c r="O252" s="252"/>
      <c r="P252" s="252"/>
      <c r="Q252" s="252"/>
      <c r="R252" s="252"/>
      <c r="S252" s="252"/>
      <c r="T252" s="25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4" t="s">
        <v>149</v>
      </c>
      <c r="AU252" s="254" t="s">
        <v>82</v>
      </c>
      <c r="AV252" s="14" t="s">
        <v>82</v>
      </c>
      <c r="AW252" s="14" t="s">
        <v>33</v>
      </c>
      <c r="AX252" s="14" t="s">
        <v>72</v>
      </c>
      <c r="AY252" s="254" t="s">
        <v>139</v>
      </c>
    </row>
    <row r="253" spans="1:51" s="16" customFormat="1" ht="12">
      <c r="A253" s="16"/>
      <c r="B253" s="266"/>
      <c r="C253" s="267"/>
      <c r="D253" s="235" t="s">
        <v>149</v>
      </c>
      <c r="E253" s="268" t="s">
        <v>19</v>
      </c>
      <c r="F253" s="269" t="s">
        <v>158</v>
      </c>
      <c r="G253" s="267"/>
      <c r="H253" s="270">
        <v>120.13</v>
      </c>
      <c r="I253" s="271"/>
      <c r="J253" s="267"/>
      <c r="K253" s="267"/>
      <c r="L253" s="272"/>
      <c r="M253" s="273"/>
      <c r="N253" s="274"/>
      <c r="O253" s="274"/>
      <c r="P253" s="274"/>
      <c r="Q253" s="274"/>
      <c r="R253" s="274"/>
      <c r="S253" s="274"/>
      <c r="T253" s="275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T253" s="276" t="s">
        <v>149</v>
      </c>
      <c r="AU253" s="276" t="s">
        <v>82</v>
      </c>
      <c r="AV253" s="16" t="s">
        <v>147</v>
      </c>
      <c r="AW253" s="16" t="s">
        <v>33</v>
      </c>
      <c r="AX253" s="16" t="s">
        <v>80</v>
      </c>
      <c r="AY253" s="276" t="s">
        <v>139</v>
      </c>
    </row>
    <row r="254" spans="1:51" s="14" customFormat="1" ht="12">
      <c r="A254" s="14"/>
      <c r="B254" s="244"/>
      <c r="C254" s="245"/>
      <c r="D254" s="235" t="s">
        <v>149</v>
      </c>
      <c r="E254" s="245"/>
      <c r="F254" s="247" t="s">
        <v>490</v>
      </c>
      <c r="G254" s="245"/>
      <c r="H254" s="248">
        <v>144.156</v>
      </c>
      <c r="I254" s="249"/>
      <c r="J254" s="245"/>
      <c r="K254" s="245"/>
      <c r="L254" s="250"/>
      <c r="M254" s="251"/>
      <c r="N254" s="252"/>
      <c r="O254" s="252"/>
      <c r="P254" s="252"/>
      <c r="Q254" s="252"/>
      <c r="R254" s="252"/>
      <c r="S254" s="252"/>
      <c r="T254" s="25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4" t="s">
        <v>149</v>
      </c>
      <c r="AU254" s="254" t="s">
        <v>82</v>
      </c>
      <c r="AV254" s="14" t="s">
        <v>82</v>
      </c>
      <c r="AW254" s="14" t="s">
        <v>4</v>
      </c>
      <c r="AX254" s="14" t="s">
        <v>80</v>
      </c>
      <c r="AY254" s="254" t="s">
        <v>139</v>
      </c>
    </row>
    <row r="255" spans="1:65" s="2" customFormat="1" ht="55.5" customHeight="1">
      <c r="A255" s="40"/>
      <c r="B255" s="41"/>
      <c r="C255" s="220" t="s">
        <v>491</v>
      </c>
      <c r="D255" s="220" t="s">
        <v>142</v>
      </c>
      <c r="E255" s="221" t="s">
        <v>492</v>
      </c>
      <c r="F255" s="222" t="s">
        <v>493</v>
      </c>
      <c r="G255" s="223" t="s">
        <v>299</v>
      </c>
      <c r="H255" s="224">
        <v>1.512</v>
      </c>
      <c r="I255" s="225"/>
      <c r="J255" s="226">
        <f>ROUND(I255*H255,2)</f>
        <v>0</v>
      </c>
      <c r="K255" s="222" t="s">
        <v>146</v>
      </c>
      <c r="L255" s="46"/>
      <c r="M255" s="227" t="s">
        <v>19</v>
      </c>
      <c r="N255" s="228" t="s">
        <v>43</v>
      </c>
      <c r="O255" s="86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31" t="s">
        <v>207</v>
      </c>
      <c r="AT255" s="231" t="s">
        <v>142</v>
      </c>
      <c r="AU255" s="231" t="s">
        <v>82</v>
      </c>
      <c r="AY255" s="19" t="s">
        <v>139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9" t="s">
        <v>80</v>
      </c>
      <c r="BK255" s="232">
        <f>ROUND(I255*H255,2)</f>
        <v>0</v>
      </c>
      <c r="BL255" s="19" t="s">
        <v>207</v>
      </c>
      <c r="BM255" s="231" t="s">
        <v>494</v>
      </c>
    </row>
    <row r="256" spans="1:63" s="12" customFormat="1" ht="22.8" customHeight="1">
      <c r="A256" s="12"/>
      <c r="B256" s="204"/>
      <c r="C256" s="205"/>
      <c r="D256" s="206" t="s">
        <v>71</v>
      </c>
      <c r="E256" s="218" t="s">
        <v>495</v>
      </c>
      <c r="F256" s="218" t="s">
        <v>496</v>
      </c>
      <c r="G256" s="205"/>
      <c r="H256" s="205"/>
      <c r="I256" s="208"/>
      <c r="J256" s="219">
        <f>BK256</f>
        <v>0</v>
      </c>
      <c r="K256" s="205"/>
      <c r="L256" s="210"/>
      <c r="M256" s="211"/>
      <c r="N256" s="212"/>
      <c r="O256" s="212"/>
      <c r="P256" s="213">
        <f>SUM(P257:P265)</f>
        <v>0</v>
      </c>
      <c r="Q256" s="212"/>
      <c r="R256" s="213">
        <f>SUM(R257:R265)</f>
        <v>0</v>
      </c>
      <c r="S256" s="212"/>
      <c r="T256" s="214">
        <f>SUM(T257:T265)</f>
        <v>0.5380608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5" t="s">
        <v>82</v>
      </c>
      <c r="AT256" s="216" t="s">
        <v>71</v>
      </c>
      <c r="AU256" s="216" t="s">
        <v>80</v>
      </c>
      <c r="AY256" s="215" t="s">
        <v>139</v>
      </c>
      <c r="BK256" s="217">
        <f>SUM(BK257:BK265)</f>
        <v>0</v>
      </c>
    </row>
    <row r="257" spans="1:65" s="2" customFormat="1" ht="16.5" customHeight="1">
      <c r="A257" s="40"/>
      <c r="B257" s="41"/>
      <c r="C257" s="220" t="s">
        <v>497</v>
      </c>
      <c r="D257" s="220" t="s">
        <v>142</v>
      </c>
      <c r="E257" s="221" t="s">
        <v>498</v>
      </c>
      <c r="F257" s="222" t="s">
        <v>499</v>
      </c>
      <c r="G257" s="223" t="s">
        <v>145</v>
      </c>
      <c r="H257" s="224">
        <v>24.96</v>
      </c>
      <c r="I257" s="225"/>
      <c r="J257" s="226">
        <f>ROUND(I257*H257,2)</f>
        <v>0</v>
      </c>
      <c r="K257" s="222" t="s">
        <v>146</v>
      </c>
      <c r="L257" s="46"/>
      <c r="M257" s="227" t="s">
        <v>19</v>
      </c>
      <c r="N257" s="228" t="s">
        <v>43</v>
      </c>
      <c r="O257" s="86"/>
      <c r="P257" s="229">
        <f>O257*H257</f>
        <v>0</v>
      </c>
      <c r="Q257" s="229">
        <v>0</v>
      </c>
      <c r="R257" s="229">
        <f>Q257*H257</f>
        <v>0</v>
      </c>
      <c r="S257" s="229">
        <v>0.01098</v>
      </c>
      <c r="T257" s="230">
        <f>S257*H257</f>
        <v>0.2740608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31" t="s">
        <v>207</v>
      </c>
      <c r="AT257" s="231" t="s">
        <v>142</v>
      </c>
      <c r="AU257" s="231" t="s">
        <v>82</v>
      </c>
      <c r="AY257" s="19" t="s">
        <v>139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9" t="s">
        <v>80</v>
      </c>
      <c r="BK257" s="232">
        <f>ROUND(I257*H257,2)</f>
        <v>0</v>
      </c>
      <c r="BL257" s="19" t="s">
        <v>207</v>
      </c>
      <c r="BM257" s="231" t="s">
        <v>500</v>
      </c>
    </row>
    <row r="258" spans="1:51" s="14" customFormat="1" ht="12">
      <c r="A258" s="14"/>
      <c r="B258" s="244"/>
      <c r="C258" s="245"/>
      <c r="D258" s="235" t="s">
        <v>149</v>
      </c>
      <c r="E258" s="246" t="s">
        <v>19</v>
      </c>
      <c r="F258" s="247" t="s">
        <v>501</v>
      </c>
      <c r="G258" s="245"/>
      <c r="H258" s="248">
        <v>14.56</v>
      </c>
      <c r="I258" s="249"/>
      <c r="J258" s="245"/>
      <c r="K258" s="245"/>
      <c r="L258" s="250"/>
      <c r="M258" s="251"/>
      <c r="N258" s="252"/>
      <c r="O258" s="252"/>
      <c r="P258" s="252"/>
      <c r="Q258" s="252"/>
      <c r="R258" s="252"/>
      <c r="S258" s="252"/>
      <c r="T258" s="25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4" t="s">
        <v>149</v>
      </c>
      <c r="AU258" s="254" t="s">
        <v>82</v>
      </c>
      <c r="AV258" s="14" t="s">
        <v>82</v>
      </c>
      <c r="AW258" s="14" t="s">
        <v>33</v>
      </c>
      <c r="AX258" s="14" t="s">
        <v>72</v>
      </c>
      <c r="AY258" s="254" t="s">
        <v>139</v>
      </c>
    </row>
    <row r="259" spans="1:51" s="14" customFormat="1" ht="12">
      <c r="A259" s="14"/>
      <c r="B259" s="244"/>
      <c r="C259" s="245"/>
      <c r="D259" s="235" t="s">
        <v>149</v>
      </c>
      <c r="E259" s="246" t="s">
        <v>19</v>
      </c>
      <c r="F259" s="247" t="s">
        <v>502</v>
      </c>
      <c r="G259" s="245"/>
      <c r="H259" s="248">
        <v>10.4</v>
      </c>
      <c r="I259" s="249"/>
      <c r="J259" s="245"/>
      <c r="K259" s="245"/>
      <c r="L259" s="250"/>
      <c r="M259" s="251"/>
      <c r="N259" s="252"/>
      <c r="O259" s="252"/>
      <c r="P259" s="252"/>
      <c r="Q259" s="252"/>
      <c r="R259" s="252"/>
      <c r="S259" s="252"/>
      <c r="T259" s="25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4" t="s">
        <v>149</v>
      </c>
      <c r="AU259" s="254" t="s">
        <v>82</v>
      </c>
      <c r="AV259" s="14" t="s">
        <v>82</v>
      </c>
      <c r="AW259" s="14" t="s">
        <v>33</v>
      </c>
      <c r="AX259" s="14" t="s">
        <v>72</v>
      </c>
      <c r="AY259" s="254" t="s">
        <v>139</v>
      </c>
    </row>
    <row r="260" spans="1:51" s="16" customFormat="1" ht="12">
      <c r="A260" s="16"/>
      <c r="B260" s="266"/>
      <c r="C260" s="267"/>
      <c r="D260" s="235" t="s">
        <v>149</v>
      </c>
      <c r="E260" s="268" t="s">
        <v>19</v>
      </c>
      <c r="F260" s="269" t="s">
        <v>158</v>
      </c>
      <c r="G260" s="267"/>
      <c r="H260" s="270">
        <v>24.96</v>
      </c>
      <c r="I260" s="271"/>
      <c r="J260" s="267"/>
      <c r="K260" s="267"/>
      <c r="L260" s="272"/>
      <c r="M260" s="273"/>
      <c r="N260" s="274"/>
      <c r="O260" s="274"/>
      <c r="P260" s="274"/>
      <c r="Q260" s="274"/>
      <c r="R260" s="274"/>
      <c r="S260" s="274"/>
      <c r="T260" s="275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T260" s="276" t="s">
        <v>149</v>
      </c>
      <c r="AU260" s="276" t="s">
        <v>82</v>
      </c>
      <c r="AV260" s="16" t="s">
        <v>147</v>
      </c>
      <c r="AW260" s="16" t="s">
        <v>33</v>
      </c>
      <c r="AX260" s="16" t="s">
        <v>80</v>
      </c>
      <c r="AY260" s="276" t="s">
        <v>139</v>
      </c>
    </row>
    <row r="261" spans="1:65" s="2" customFormat="1" ht="21.75" customHeight="1">
      <c r="A261" s="40"/>
      <c r="B261" s="41"/>
      <c r="C261" s="220" t="s">
        <v>503</v>
      </c>
      <c r="D261" s="220" t="s">
        <v>142</v>
      </c>
      <c r="E261" s="221" t="s">
        <v>504</v>
      </c>
      <c r="F261" s="222" t="s">
        <v>505</v>
      </c>
      <c r="G261" s="223" t="s">
        <v>163</v>
      </c>
      <c r="H261" s="224">
        <v>44</v>
      </c>
      <c r="I261" s="225"/>
      <c r="J261" s="226">
        <f>ROUND(I261*H261,2)</f>
        <v>0</v>
      </c>
      <c r="K261" s="222" t="s">
        <v>146</v>
      </c>
      <c r="L261" s="46"/>
      <c r="M261" s="227" t="s">
        <v>19</v>
      </c>
      <c r="N261" s="228" t="s">
        <v>43</v>
      </c>
      <c r="O261" s="86"/>
      <c r="P261" s="229">
        <f>O261*H261</f>
        <v>0</v>
      </c>
      <c r="Q261" s="229">
        <v>0</v>
      </c>
      <c r="R261" s="229">
        <f>Q261*H261</f>
        <v>0</v>
      </c>
      <c r="S261" s="229">
        <v>0.006</v>
      </c>
      <c r="T261" s="230">
        <f>S261*H261</f>
        <v>0.264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31" t="s">
        <v>207</v>
      </c>
      <c r="AT261" s="231" t="s">
        <v>142</v>
      </c>
      <c r="AU261" s="231" t="s">
        <v>82</v>
      </c>
      <c r="AY261" s="19" t="s">
        <v>139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9" t="s">
        <v>80</v>
      </c>
      <c r="BK261" s="232">
        <f>ROUND(I261*H261,2)</f>
        <v>0</v>
      </c>
      <c r="BL261" s="19" t="s">
        <v>207</v>
      </c>
      <c r="BM261" s="231" t="s">
        <v>506</v>
      </c>
    </row>
    <row r="262" spans="1:51" s="14" customFormat="1" ht="12">
      <c r="A262" s="14"/>
      <c r="B262" s="244"/>
      <c r="C262" s="245"/>
      <c r="D262" s="235" t="s">
        <v>149</v>
      </c>
      <c r="E262" s="246" t="s">
        <v>19</v>
      </c>
      <c r="F262" s="247" t="s">
        <v>507</v>
      </c>
      <c r="G262" s="245"/>
      <c r="H262" s="248">
        <v>20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4" t="s">
        <v>149</v>
      </c>
      <c r="AU262" s="254" t="s">
        <v>82</v>
      </c>
      <c r="AV262" s="14" t="s">
        <v>82</v>
      </c>
      <c r="AW262" s="14" t="s">
        <v>33</v>
      </c>
      <c r="AX262" s="14" t="s">
        <v>72</v>
      </c>
      <c r="AY262" s="254" t="s">
        <v>139</v>
      </c>
    </row>
    <row r="263" spans="1:51" s="14" customFormat="1" ht="12">
      <c r="A263" s="14"/>
      <c r="B263" s="244"/>
      <c r="C263" s="245"/>
      <c r="D263" s="235" t="s">
        <v>149</v>
      </c>
      <c r="E263" s="246" t="s">
        <v>19</v>
      </c>
      <c r="F263" s="247" t="s">
        <v>508</v>
      </c>
      <c r="G263" s="245"/>
      <c r="H263" s="248">
        <v>24</v>
      </c>
      <c r="I263" s="249"/>
      <c r="J263" s="245"/>
      <c r="K263" s="245"/>
      <c r="L263" s="250"/>
      <c r="M263" s="251"/>
      <c r="N263" s="252"/>
      <c r="O263" s="252"/>
      <c r="P263" s="252"/>
      <c r="Q263" s="252"/>
      <c r="R263" s="252"/>
      <c r="S263" s="252"/>
      <c r="T263" s="25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4" t="s">
        <v>149</v>
      </c>
      <c r="AU263" s="254" t="s">
        <v>82</v>
      </c>
      <c r="AV263" s="14" t="s">
        <v>82</v>
      </c>
      <c r="AW263" s="14" t="s">
        <v>33</v>
      </c>
      <c r="AX263" s="14" t="s">
        <v>72</v>
      </c>
      <c r="AY263" s="254" t="s">
        <v>139</v>
      </c>
    </row>
    <row r="264" spans="1:51" s="16" customFormat="1" ht="12">
      <c r="A264" s="16"/>
      <c r="B264" s="266"/>
      <c r="C264" s="267"/>
      <c r="D264" s="235" t="s">
        <v>149</v>
      </c>
      <c r="E264" s="268" t="s">
        <v>19</v>
      </c>
      <c r="F264" s="269" t="s">
        <v>158</v>
      </c>
      <c r="G264" s="267"/>
      <c r="H264" s="270">
        <v>44</v>
      </c>
      <c r="I264" s="271"/>
      <c r="J264" s="267"/>
      <c r="K264" s="267"/>
      <c r="L264" s="272"/>
      <c r="M264" s="273"/>
      <c r="N264" s="274"/>
      <c r="O264" s="274"/>
      <c r="P264" s="274"/>
      <c r="Q264" s="274"/>
      <c r="R264" s="274"/>
      <c r="S264" s="274"/>
      <c r="T264" s="275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T264" s="276" t="s">
        <v>149</v>
      </c>
      <c r="AU264" s="276" t="s">
        <v>82</v>
      </c>
      <c r="AV264" s="16" t="s">
        <v>147</v>
      </c>
      <c r="AW264" s="16" t="s">
        <v>33</v>
      </c>
      <c r="AX264" s="16" t="s">
        <v>80</v>
      </c>
      <c r="AY264" s="276" t="s">
        <v>139</v>
      </c>
    </row>
    <row r="265" spans="1:65" s="2" customFormat="1" ht="44.25" customHeight="1">
      <c r="A265" s="40"/>
      <c r="B265" s="41"/>
      <c r="C265" s="220" t="s">
        <v>509</v>
      </c>
      <c r="D265" s="220" t="s">
        <v>142</v>
      </c>
      <c r="E265" s="221" t="s">
        <v>510</v>
      </c>
      <c r="F265" s="222" t="s">
        <v>511</v>
      </c>
      <c r="G265" s="223" t="s">
        <v>299</v>
      </c>
      <c r="H265" s="224">
        <v>0.538</v>
      </c>
      <c r="I265" s="225"/>
      <c r="J265" s="226">
        <f>ROUND(I265*H265,2)</f>
        <v>0</v>
      </c>
      <c r="K265" s="222" t="s">
        <v>146</v>
      </c>
      <c r="L265" s="46"/>
      <c r="M265" s="277" t="s">
        <v>19</v>
      </c>
      <c r="N265" s="278" t="s">
        <v>43</v>
      </c>
      <c r="O265" s="279"/>
      <c r="P265" s="280">
        <f>O265*H265</f>
        <v>0</v>
      </c>
      <c r="Q265" s="280">
        <v>0</v>
      </c>
      <c r="R265" s="280">
        <f>Q265*H265</f>
        <v>0</v>
      </c>
      <c r="S265" s="280">
        <v>0</v>
      </c>
      <c r="T265" s="281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31" t="s">
        <v>207</v>
      </c>
      <c r="AT265" s="231" t="s">
        <v>142</v>
      </c>
      <c r="AU265" s="231" t="s">
        <v>82</v>
      </c>
      <c r="AY265" s="19" t="s">
        <v>139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9" t="s">
        <v>80</v>
      </c>
      <c r="BK265" s="232">
        <f>ROUND(I265*H265,2)</f>
        <v>0</v>
      </c>
      <c r="BL265" s="19" t="s">
        <v>207</v>
      </c>
      <c r="BM265" s="231" t="s">
        <v>512</v>
      </c>
    </row>
    <row r="266" spans="1:31" s="2" customFormat="1" ht="6.95" customHeight="1">
      <c r="A266" s="40"/>
      <c r="B266" s="61"/>
      <c r="C266" s="62"/>
      <c r="D266" s="62"/>
      <c r="E266" s="62"/>
      <c r="F266" s="62"/>
      <c r="G266" s="62"/>
      <c r="H266" s="62"/>
      <c r="I266" s="168"/>
      <c r="J266" s="62"/>
      <c r="K266" s="62"/>
      <c r="L266" s="46"/>
      <c r="M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</row>
  </sheetData>
  <sheetProtection password="CC35" sheet="1" objects="1" scenarios="1" formatColumns="0" formatRows="0" autoFilter="0"/>
  <autoFilter ref="C91:K265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  <c r="AZ2" s="282" t="s">
        <v>513</v>
      </c>
      <c r="BA2" s="282" t="s">
        <v>514</v>
      </c>
      <c r="BB2" s="282" t="s">
        <v>19</v>
      </c>
      <c r="BC2" s="282" t="s">
        <v>515</v>
      </c>
      <c r="BD2" s="282" t="s">
        <v>82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82</v>
      </c>
      <c r="AZ3" s="282" t="s">
        <v>516</v>
      </c>
      <c r="BA3" s="282" t="s">
        <v>517</v>
      </c>
      <c r="BB3" s="282" t="s">
        <v>19</v>
      </c>
      <c r="BC3" s="282" t="s">
        <v>518</v>
      </c>
      <c r="BD3" s="282" t="s">
        <v>82</v>
      </c>
    </row>
    <row r="4" spans="2:56" s="1" customFormat="1" ht="24.95" customHeight="1">
      <c r="B4" s="22"/>
      <c r="D4" s="134" t="s">
        <v>104</v>
      </c>
      <c r="I4" s="130"/>
      <c r="L4" s="22"/>
      <c r="M4" s="135" t="s">
        <v>10</v>
      </c>
      <c r="AT4" s="19" t="s">
        <v>4</v>
      </c>
      <c r="AZ4" s="282" t="s">
        <v>519</v>
      </c>
      <c r="BA4" s="282" t="s">
        <v>520</v>
      </c>
      <c r="BB4" s="282" t="s">
        <v>19</v>
      </c>
      <c r="BC4" s="282" t="s">
        <v>521</v>
      </c>
      <c r="BD4" s="282" t="s">
        <v>82</v>
      </c>
    </row>
    <row r="5" spans="2:56" s="1" customFormat="1" ht="6.95" customHeight="1">
      <c r="B5" s="22"/>
      <c r="I5" s="130"/>
      <c r="L5" s="22"/>
      <c r="AZ5" s="282" t="s">
        <v>522</v>
      </c>
      <c r="BA5" s="282" t="s">
        <v>523</v>
      </c>
      <c r="BB5" s="282" t="s">
        <v>19</v>
      </c>
      <c r="BC5" s="282" t="s">
        <v>524</v>
      </c>
      <c r="BD5" s="282" t="s">
        <v>82</v>
      </c>
    </row>
    <row r="6" spans="2:56" s="1" customFormat="1" ht="12" customHeight="1">
      <c r="B6" s="22"/>
      <c r="D6" s="136" t="s">
        <v>16</v>
      </c>
      <c r="I6" s="130"/>
      <c r="L6" s="22"/>
      <c r="AZ6" s="282" t="s">
        <v>525</v>
      </c>
      <c r="BA6" s="282" t="s">
        <v>526</v>
      </c>
      <c r="BB6" s="282" t="s">
        <v>19</v>
      </c>
      <c r="BC6" s="282" t="s">
        <v>527</v>
      </c>
      <c r="BD6" s="282" t="s">
        <v>82</v>
      </c>
    </row>
    <row r="7" spans="2:56" s="1" customFormat="1" ht="16.5" customHeight="1">
      <c r="B7" s="22"/>
      <c r="E7" s="137" t="str">
        <f>'Rekapitulace stavby'!K6</f>
        <v>Stavební úpravy části 1.NP a 3.NP pavilonu A2 ON Trutnov_FINAL</v>
      </c>
      <c r="F7" s="136"/>
      <c r="G7" s="136"/>
      <c r="H7" s="136"/>
      <c r="I7" s="130"/>
      <c r="L7" s="22"/>
      <c r="AZ7" s="282" t="s">
        <v>528</v>
      </c>
      <c r="BA7" s="282" t="s">
        <v>529</v>
      </c>
      <c r="BB7" s="282" t="s">
        <v>19</v>
      </c>
      <c r="BC7" s="282" t="s">
        <v>530</v>
      </c>
      <c r="BD7" s="282" t="s">
        <v>82</v>
      </c>
    </row>
    <row r="8" spans="1:56" s="2" customFormat="1" ht="12" customHeight="1">
      <c r="A8" s="40"/>
      <c r="B8" s="46"/>
      <c r="C8" s="40"/>
      <c r="D8" s="136" t="s">
        <v>105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282" t="s">
        <v>531</v>
      </c>
      <c r="BA8" s="282" t="s">
        <v>532</v>
      </c>
      <c r="BB8" s="282" t="s">
        <v>19</v>
      </c>
      <c r="BC8" s="282" t="s">
        <v>533</v>
      </c>
      <c r="BD8" s="282" t="s">
        <v>82</v>
      </c>
    </row>
    <row r="9" spans="1:56" s="2" customFormat="1" ht="16.5" customHeight="1">
      <c r="A9" s="40"/>
      <c r="B9" s="46"/>
      <c r="C9" s="40"/>
      <c r="D9" s="40"/>
      <c r="E9" s="140" t="s">
        <v>534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282" t="s">
        <v>535</v>
      </c>
      <c r="BA9" s="282" t="s">
        <v>536</v>
      </c>
      <c r="BB9" s="282" t="s">
        <v>19</v>
      </c>
      <c r="BC9" s="282" t="s">
        <v>537</v>
      </c>
      <c r="BD9" s="282" t="s">
        <v>82</v>
      </c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ROUND(J92,2)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ROUND((SUM(BE92:BE682)),2)</f>
        <v>0</v>
      </c>
      <c r="G33" s="40"/>
      <c r="H33" s="40"/>
      <c r="I33" s="157">
        <v>0.21</v>
      </c>
      <c r="J33" s="156">
        <f>ROUND(((SUM(BE92:BE682))*I33),2)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ROUND((SUM(BF92:BF682)),2)</f>
        <v>0</v>
      </c>
      <c r="G34" s="40"/>
      <c r="H34" s="40"/>
      <c r="I34" s="157">
        <v>0.15</v>
      </c>
      <c r="J34" s="156">
        <f>ROUND(((SUM(BF92:BF682))*I34),2)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ROUND((SUM(BG92:BG682)),2)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ROUND((SUM(BH92:BH682)),2)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ROUND((SUM(BI92:BI682)),2)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Stavební úpravy části 1.NP a 3.NP pavilonu A2 ON Trutnov_FINAL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105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02 - Stavební část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p.p.č.st.803/1,k.ú.Trutnov </v>
      </c>
      <c r="G52" s="42"/>
      <c r="H52" s="42"/>
      <c r="I52" s="142" t="s">
        <v>23</v>
      </c>
      <c r="J52" s="74" t="str">
        <f>IF(J12="","",J12)</f>
        <v>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Královehradecký kraj,Pivovarské náměstí1245/2,HK</v>
      </c>
      <c r="G54" s="42"/>
      <c r="H54" s="42"/>
      <c r="I54" s="142" t="s">
        <v>31</v>
      </c>
      <c r="J54" s="38" t="str">
        <f>E21</f>
        <v xml:space="preserve">Projecticon s.r.o.,A.Kopeckého 151,Nový Hrádek 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108</v>
      </c>
      <c r="D57" s="174"/>
      <c r="E57" s="174"/>
      <c r="F57" s="174"/>
      <c r="G57" s="174"/>
      <c r="H57" s="174"/>
      <c r="I57" s="175"/>
      <c r="J57" s="176" t="s">
        <v>109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J92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78"/>
      <c r="C60" s="179"/>
      <c r="D60" s="180" t="s">
        <v>111</v>
      </c>
      <c r="E60" s="181"/>
      <c r="F60" s="181"/>
      <c r="G60" s="181"/>
      <c r="H60" s="181"/>
      <c r="I60" s="182"/>
      <c r="J60" s="183">
        <f>J93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538</v>
      </c>
      <c r="E61" s="188"/>
      <c r="F61" s="188"/>
      <c r="G61" s="188"/>
      <c r="H61" s="188"/>
      <c r="I61" s="189"/>
      <c r="J61" s="190">
        <f>J94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112</v>
      </c>
      <c r="E62" s="188"/>
      <c r="F62" s="188"/>
      <c r="G62" s="188"/>
      <c r="H62" s="188"/>
      <c r="I62" s="189"/>
      <c r="J62" s="190">
        <f>J147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539</v>
      </c>
      <c r="E63" s="188"/>
      <c r="F63" s="188"/>
      <c r="G63" s="188"/>
      <c r="H63" s="188"/>
      <c r="I63" s="189"/>
      <c r="J63" s="190">
        <f>J295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5"/>
      <c r="C64" s="186"/>
      <c r="D64" s="187" t="s">
        <v>115</v>
      </c>
      <c r="E64" s="188"/>
      <c r="F64" s="188"/>
      <c r="G64" s="188"/>
      <c r="H64" s="188"/>
      <c r="I64" s="189"/>
      <c r="J64" s="190">
        <f>J299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78"/>
      <c r="C65" s="179"/>
      <c r="D65" s="180" t="s">
        <v>116</v>
      </c>
      <c r="E65" s="181"/>
      <c r="F65" s="181"/>
      <c r="G65" s="181"/>
      <c r="H65" s="181"/>
      <c r="I65" s="182"/>
      <c r="J65" s="183">
        <f>J301</f>
        <v>0</v>
      </c>
      <c r="K65" s="179"/>
      <c r="L65" s="184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85"/>
      <c r="C66" s="186"/>
      <c r="D66" s="187" t="s">
        <v>122</v>
      </c>
      <c r="E66" s="188"/>
      <c r="F66" s="188"/>
      <c r="G66" s="188"/>
      <c r="H66" s="188"/>
      <c r="I66" s="189"/>
      <c r="J66" s="190">
        <f>J302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5"/>
      <c r="C67" s="186"/>
      <c r="D67" s="187" t="s">
        <v>123</v>
      </c>
      <c r="E67" s="188"/>
      <c r="F67" s="188"/>
      <c r="G67" s="188"/>
      <c r="H67" s="188"/>
      <c r="I67" s="189"/>
      <c r="J67" s="190">
        <f>J310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5"/>
      <c r="C68" s="186"/>
      <c r="D68" s="187" t="s">
        <v>540</v>
      </c>
      <c r="E68" s="188"/>
      <c r="F68" s="188"/>
      <c r="G68" s="188"/>
      <c r="H68" s="188"/>
      <c r="I68" s="189"/>
      <c r="J68" s="190">
        <f>J432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5"/>
      <c r="C69" s="186"/>
      <c r="D69" s="187" t="s">
        <v>541</v>
      </c>
      <c r="E69" s="188"/>
      <c r="F69" s="188"/>
      <c r="G69" s="188"/>
      <c r="H69" s="188"/>
      <c r="I69" s="189"/>
      <c r="J69" s="190">
        <f>J523</f>
        <v>0</v>
      </c>
      <c r="K69" s="186"/>
      <c r="L69" s="19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86"/>
      <c r="D70" s="187" t="s">
        <v>542</v>
      </c>
      <c r="E70" s="188"/>
      <c r="F70" s="188"/>
      <c r="G70" s="188"/>
      <c r="H70" s="188"/>
      <c r="I70" s="189"/>
      <c r="J70" s="190">
        <f>J560</f>
        <v>0</v>
      </c>
      <c r="K70" s="186"/>
      <c r="L70" s="19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86"/>
      <c r="D71" s="187" t="s">
        <v>543</v>
      </c>
      <c r="E71" s="188"/>
      <c r="F71" s="188"/>
      <c r="G71" s="188"/>
      <c r="H71" s="188"/>
      <c r="I71" s="189"/>
      <c r="J71" s="190">
        <f>J603</f>
        <v>0</v>
      </c>
      <c r="K71" s="186"/>
      <c r="L71" s="19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86"/>
      <c r="D72" s="187" t="s">
        <v>544</v>
      </c>
      <c r="E72" s="188"/>
      <c r="F72" s="188"/>
      <c r="G72" s="188"/>
      <c r="H72" s="188"/>
      <c r="I72" s="189"/>
      <c r="J72" s="190">
        <f>J669</f>
        <v>0</v>
      </c>
      <c r="K72" s="186"/>
      <c r="L72" s="19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168"/>
      <c r="J74" s="62"/>
      <c r="K74" s="6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171"/>
      <c r="J78" s="64"/>
      <c r="K78" s="64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124</v>
      </c>
      <c r="D79" s="42"/>
      <c r="E79" s="42"/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138"/>
      <c r="J80" s="42"/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138"/>
      <c r="J81" s="42"/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72" t="str">
        <f>E7</f>
        <v>Stavební úpravy části 1.NP a 3.NP pavilonu A2 ON Trutnov_FINAL</v>
      </c>
      <c r="F82" s="34"/>
      <c r="G82" s="34"/>
      <c r="H82" s="34"/>
      <c r="I82" s="138"/>
      <c r="J82" s="42"/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105</v>
      </c>
      <c r="D83" s="42"/>
      <c r="E83" s="42"/>
      <c r="F83" s="42"/>
      <c r="G83" s="42"/>
      <c r="H83" s="42"/>
      <c r="I83" s="138"/>
      <c r="J83" s="42"/>
      <c r="K83" s="42"/>
      <c r="L83" s="13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E9</f>
        <v xml:space="preserve">02 - Stavební část </v>
      </c>
      <c r="F84" s="42"/>
      <c r="G84" s="42"/>
      <c r="H84" s="42"/>
      <c r="I84" s="138"/>
      <c r="J84" s="42"/>
      <c r="K84" s="42"/>
      <c r="L84" s="13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138"/>
      <c r="J85" s="42"/>
      <c r="K85" s="42"/>
      <c r="L85" s="13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F12</f>
        <v xml:space="preserve">p.p.č.st.803/1,k.ú.Trutnov </v>
      </c>
      <c r="G86" s="42"/>
      <c r="H86" s="42"/>
      <c r="I86" s="142" t="s">
        <v>23</v>
      </c>
      <c r="J86" s="74" t="str">
        <f>IF(J12="","",J12)</f>
        <v>8. 11. 2019</v>
      </c>
      <c r="K86" s="42"/>
      <c r="L86" s="13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138"/>
      <c r="J87" s="42"/>
      <c r="K87" s="42"/>
      <c r="L87" s="13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40.05" customHeight="1">
      <c r="A88" s="40"/>
      <c r="B88" s="41"/>
      <c r="C88" s="34" t="s">
        <v>25</v>
      </c>
      <c r="D88" s="42"/>
      <c r="E88" s="42"/>
      <c r="F88" s="29" t="str">
        <f>E15</f>
        <v>Královehradecký kraj,Pivovarské náměstí1245/2,HK</v>
      </c>
      <c r="G88" s="42"/>
      <c r="H88" s="42"/>
      <c r="I88" s="142" t="s">
        <v>31</v>
      </c>
      <c r="J88" s="38" t="str">
        <f>E21</f>
        <v xml:space="preserve">Projecticon s.r.o.,A.Kopeckého 151,Nový Hrádek </v>
      </c>
      <c r="K88" s="42"/>
      <c r="L88" s="13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29</v>
      </c>
      <c r="D89" s="42"/>
      <c r="E89" s="42"/>
      <c r="F89" s="29" t="str">
        <f>IF(E18="","",E18)</f>
        <v>Vyplň údaj</v>
      </c>
      <c r="G89" s="42"/>
      <c r="H89" s="42"/>
      <c r="I89" s="142" t="s">
        <v>34</v>
      </c>
      <c r="J89" s="38" t="str">
        <f>E24</f>
        <v xml:space="preserve"> </v>
      </c>
      <c r="K89" s="42"/>
      <c r="L89" s="13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138"/>
      <c r="J90" s="42"/>
      <c r="K90" s="42"/>
      <c r="L90" s="13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92"/>
      <c r="B91" s="193"/>
      <c r="C91" s="194" t="s">
        <v>125</v>
      </c>
      <c r="D91" s="195" t="s">
        <v>57</v>
      </c>
      <c r="E91" s="195" t="s">
        <v>53</v>
      </c>
      <c r="F91" s="195" t="s">
        <v>54</v>
      </c>
      <c r="G91" s="195" t="s">
        <v>126</v>
      </c>
      <c r="H91" s="195" t="s">
        <v>127</v>
      </c>
      <c r="I91" s="196" t="s">
        <v>128</v>
      </c>
      <c r="J91" s="195" t="s">
        <v>109</v>
      </c>
      <c r="K91" s="197" t="s">
        <v>129</v>
      </c>
      <c r="L91" s="198"/>
      <c r="M91" s="94" t="s">
        <v>19</v>
      </c>
      <c r="N91" s="95" t="s">
        <v>42</v>
      </c>
      <c r="O91" s="95" t="s">
        <v>130</v>
      </c>
      <c r="P91" s="95" t="s">
        <v>131</v>
      </c>
      <c r="Q91" s="95" t="s">
        <v>132</v>
      </c>
      <c r="R91" s="95" t="s">
        <v>133</v>
      </c>
      <c r="S91" s="95" t="s">
        <v>134</v>
      </c>
      <c r="T91" s="96" t="s">
        <v>135</v>
      </c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</row>
    <row r="92" spans="1:63" s="2" customFormat="1" ht="22.8" customHeight="1">
      <c r="A92" s="40"/>
      <c r="B92" s="41"/>
      <c r="C92" s="101" t="s">
        <v>136</v>
      </c>
      <c r="D92" s="42"/>
      <c r="E92" s="42"/>
      <c r="F92" s="42"/>
      <c r="G92" s="42"/>
      <c r="H92" s="42"/>
      <c r="I92" s="138"/>
      <c r="J92" s="199">
        <f>BK92</f>
        <v>0</v>
      </c>
      <c r="K92" s="42"/>
      <c r="L92" s="46"/>
      <c r="M92" s="97"/>
      <c r="N92" s="200"/>
      <c r="O92" s="98"/>
      <c r="P92" s="201">
        <f>P93+P301</f>
        <v>0</v>
      </c>
      <c r="Q92" s="98"/>
      <c r="R92" s="201">
        <f>R93+R301</f>
        <v>385.35196752</v>
      </c>
      <c r="S92" s="98"/>
      <c r="T92" s="202">
        <f>T93+T301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71</v>
      </c>
      <c r="AU92" s="19" t="s">
        <v>110</v>
      </c>
      <c r="BK92" s="203">
        <f>BK93+BK301</f>
        <v>0</v>
      </c>
    </row>
    <row r="93" spans="1:63" s="12" customFormat="1" ht="25.9" customHeight="1">
      <c r="A93" s="12"/>
      <c r="B93" s="204"/>
      <c r="C93" s="205"/>
      <c r="D93" s="206" t="s">
        <v>71</v>
      </c>
      <c r="E93" s="207" t="s">
        <v>137</v>
      </c>
      <c r="F93" s="207" t="s">
        <v>138</v>
      </c>
      <c r="G93" s="205"/>
      <c r="H93" s="205"/>
      <c r="I93" s="208"/>
      <c r="J93" s="209">
        <f>BK93</f>
        <v>0</v>
      </c>
      <c r="K93" s="205"/>
      <c r="L93" s="210"/>
      <c r="M93" s="211"/>
      <c r="N93" s="212"/>
      <c r="O93" s="212"/>
      <c r="P93" s="213">
        <f>P94+P147+P295+P299</f>
        <v>0</v>
      </c>
      <c r="Q93" s="212"/>
      <c r="R93" s="213">
        <f>R94+R147+R295+R299</f>
        <v>345.26333724</v>
      </c>
      <c r="S93" s="212"/>
      <c r="T93" s="214">
        <f>T94+T147+T295+T299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5" t="s">
        <v>80</v>
      </c>
      <c r="AT93" s="216" t="s">
        <v>71</v>
      </c>
      <c r="AU93" s="216" t="s">
        <v>72</v>
      </c>
      <c r="AY93" s="215" t="s">
        <v>139</v>
      </c>
      <c r="BK93" s="217">
        <f>BK94+BK147+BK295+BK299</f>
        <v>0</v>
      </c>
    </row>
    <row r="94" spans="1:63" s="12" customFormat="1" ht="22.8" customHeight="1">
      <c r="A94" s="12"/>
      <c r="B94" s="204"/>
      <c r="C94" s="205"/>
      <c r="D94" s="206" t="s">
        <v>71</v>
      </c>
      <c r="E94" s="218" t="s">
        <v>154</v>
      </c>
      <c r="F94" s="218" t="s">
        <v>545</v>
      </c>
      <c r="G94" s="205"/>
      <c r="H94" s="205"/>
      <c r="I94" s="208"/>
      <c r="J94" s="219">
        <f>BK94</f>
        <v>0</v>
      </c>
      <c r="K94" s="205"/>
      <c r="L94" s="210"/>
      <c r="M94" s="211"/>
      <c r="N94" s="212"/>
      <c r="O94" s="212"/>
      <c r="P94" s="213">
        <f>SUM(P95:P146)</f>
        <v>0</v>
      </c>
      <c r="Q94" s="212"/>
      <c r="R94" s="213">
        <f>SUM(R95:R146)</f>
        <v>52.548796859999996</v>
      </c>
      <c r="S94" s="212"/>
      <c r="T94" s="214">
        <f>SUM(T95:T146)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5" t="s">
        <v>80</v>
      </c>
      <c r="AT94" s="216" t="s">
        <v>71</v>
      </c>
      <c r="AU94" s="216" t="s">
        <v>80</v>
      </c>
      <c r="AY94" s="215" t="s">
        <v>139</v>
      </c>
      <c r="BK94" s="217">
        <f>SUM(BK95:BK146)</f>
        <v>0</v>
      </c>
    </row>
    <row r="95" spans="1:65" s="2" customFormat="1" ht="16.5" customHeight="1">
      <c r="A95" s="40"/>
      <c r="B95" s="41"/>
      <c r="C95" s="220" t="s">
        <v>80</v>
      </c>
      <c r="D95" s="220" t="s">
        <v>142</v>
      </c>
      <c r="E95" s="221" t="s">
        <v>546</v>
      </c>
      <c r="F95" s="222" t="s">
        <v>547</v>
      </c>
      <c r="G95" s="223" t="s">
        <v>163</v>
      </c>
      <c r="H95" s="224">
        <v>35</v>
      </c>
      <c r="I95" s="225"/>
      <c r="J95" s="226">
        <f>ROUND(I95*H95,2)</f>
        <v>0</v>
      </c>
      <c r="K95" s="222" t="s">
        <v>146</v>
      </c>
      <c r="L95" s="46"/>
      <c r="M95" s="227" t="s">
        <v>19</v>
      </c>
      <c r="N95" s="228" t="s">
        <v>43</v>
      </c>
      <c r="O95" s="86"/>
      <c r="P95" s="229">
        <f>O95*H95</f>
        <v>0</v>
      </c>
      <c r="Q95" s="229">
        <v>0.00688</v>
      </c>
      <c r="R95" s="229">
        <f>Q95*H95</f>
        <v>0.2408</v>
      </c>
      <c r="S95" s="229">
        <v>0</v>
      </c>
      <c r="T95" s="230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1" t="s">
        <v>147</v>
      </c>
      <c r="AT95" s="231" t="s">
        <v>142</v>
      </c>
      <c r="AU95" s="231" t="s">
        <v>82</v>
      </c>
      <c r="AY95" s="19" t="s">
        <v>139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19" t="s">
        <v>80</v>
      </c>
      <c r="BK95" s="232">
        <f>ROUND(I95*H95,2)</f>
        <v>0</v>
      </c>
      <c r="BL95" s="19" t="s">
        <v>147</v>
      </c>
      <c r="BM95" s="231" t="s">
        <v>548</v>
      </c>
    </row>
    <row r="96" spans="1:65" s="2" customFormat="1" ht="16.5" customHeight="1">
      <c r="A96" s="40"/>
      <c r="B96" s="41"/>
      <c r="C96" s="283" t="s">
        <v>82</v>
      </c>
      <c r="D96" s="283" t="s">
        <v>549</v>
      </c>
      <c r="E96" s="284" t="s">
        <v>550</v>
      </c>
      <c r="F96" s="285" t="s">
        <v>551</v>
      </c>
      <c r="G96" s="286" t="s">
        <v>163</v>
      </c>
      <c r="H96" s="287">
        <v>11</v>
      </c>
      <c r="I96" s="288"/>
      <c r="J96" s="289">
        <f>ROUND(I96*H96,2)</f>
        <v>0</v>
      </c>
      <c r="K96" s="285" t="s">
        <v>146</v>
      </c>
      <c r="L96" s="290"/>
      <c r="M96" s="291" t="s">
        <v>19</v>
      </c>
      <c r="N96" s="292" t="s">
        <v>43</v>
      </c>
      <c r="O96" s="86"/>
      <c r="P96" s="229">
        <f>O96*H96</f>
        <v>0</v>
      </c>
      <c r="Q96" s="229">
        <v>0.045</v>
      </c>
      <c r="R96" s="229">
        <f>Q96*H96</f>
        <v>0.495</v>
      </c>
      <c r="S96" s="229">
        <v>0</v>
      </c>
      <c r="T96" s="23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31" t="s">
        <v>188</v>
      </c>
      <c r="AT96" s="231" t="s">
        <v>549</v>
      </c>
      <c r="AU96" s="231" t="s">
        <v>82</v>
      </c>
      <c r="AY96" s="19" t="s">
        <v>139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19" t="s">
        <v>80</v>
      </c>
      <c r="BK96" s="232">
        <f>ROUND(I96*H96,2)</f>
        <v>0</v>
      </c>
      <c r="BL96" s="19" t="s">
        <v>147</v>
      </c>
      <c r="BM96" s="231" t="s">
        <v>552</v>
      </c>
    </row>
    <row r="97" spans="1:51" s="14" customFormat="1" ht="12">
      <c r="A97" s="14"/>
      <c r="B97" s="244"/>
      <c r="C97" s="245"/>
      <c r="D97" s="235" t="s">
        <v>149</v>
      </c>
      <c r="E97" s="246" t="s">
        <v>19</v>
      </c>
      <c r="F97" s="247" t="s">
        <v>553</v>
      </c>
      <c r="G97" s="245"/>
      <c r="H97" s="248">
        <v>8</v>
      </c>
      <c r="I97" s="249"/>
      <c r="J97" s="245"/>
      <c r="K97" s="245"/>
      <c r="L97" s="250"/>
      <c r="M97" s="251"/>
      <c r="N97" s="252"/>
      <c r="O97" s="252"/>
      <c r="P97" s="252"/>
      <c r="Q97" s="252"/>
      <c r="R97" s="252"/>
      <c r="S97" s="252"/>
      <c r="T97" s="25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4" t="s">
        <v>149</v>
      </c>
      <c r="AU97" s="254" t="s">
        <v>82</v>
      </c>
      <c r="AV97" s="14" t="s">
        <v>82</v>
      </c>
      <c r="AW97" s="14" t="s">
        <v>33</v>
      </c>
      <c r="AX97" s="14" t="s">
        <v>72</v>
      </c>
      <c r="AY97" s="254" t="s">
        <v>139</v>
      </c>
    </row>
    <row r="98" spans="1:51" s="14" customFormat="1" ht="12">
      <c r="A98" s="14"/>
      <c r="B98" s="244"/>
      <c r="C98" s="245"/>
      <c r="D98" s="235" t="s">
        <v>149</v>
      </c>
      <c r="E98" s="246" t="s">
        <v>19</v>
      </c>
      <c r="F98" s="247" t="s">
        <v>406</v>
      </c>
      <c r="G98" s="245"/>
      <c r="H98" s="248">
        <v>3</v>
      </c>
      <c r="I98" s="249"/>
      <c r="J98" s="245"/>
      <c r="K98" s="245"/>
      <c r="L98" s="250"/>
      <c r="M98" s="251"/>
      <c r="N98" s="252"/>
      <c r="O98" s="252"/>
      <c r="P98" s="252"/>
      <c r="Q98" s="252"/>
      <c r="R98" s="252"/>
      <c r="S98" s="252"/>
      <c r="T98" s="25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4" t="s">
        <v>149</v>
      </c>
      <c r="AU98" s="254" t="s">
        <v>82</v>
      </c>
      <c r="AV98" s="14" t="s">
        <v>82</v>
      </c>
      <c r="AW98" s="14" t="s">
        <v>33</v>
      </c>
      <c r="AX98" s="14" t="s">
        <v>72</v>
      </c>
      <c r="AY98" s="254" t="s">
        <v>139</v>
      </c>
    </row>
    <row r="99" spans="1:51" s="16" customFormat="1" ht="12">
      <c r="A99" s="16"/>
      <c r="B99" s="266"/>
      <c r="C99" s="267"/>
      <c r="D99" s="235" t="s">
        <v>149</v>
      </c>
      <c r="E99" s="268" t="s">
        <v>19</v>
      </c>
      <c r="F99" s="269" t="s">
        <v>158</v>
      </c>
      <c r="G99" s="267"/>
      <c r="H99" s="270">
        <v>11</v>
      </c>
      <c r="I99" s="271"/>
      <c r="J99" s="267"/>
      <c r="K99" s="267"/>
      <c r="L99" s="272"/>
      <c r="M99" s="273"/>
      <c r="N99" s="274"/>
      <c r="O99" s="274"/>
      <c r="P99" s="274"/>
      <c r="Q99" s="274"/>
      <c r="R99" s="274"/>
      <c r="S99" s="274"/>
      <c r="T99" s="275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T99" s="276" t="s">
        <v>149</v>
      </c>
      <c r="AU99" s="276" t="s">
        <v>82</v>
      </c>
      <c r="AV99" s="16" t="s">
        <v>147</v>
      </c>
      <c r="AW99" s="16" t="s">
        <v>33</v>
      </c>
      <c r="AX99" s="16" t="s">
        <v>80</v>
      </c>
      <c r="AY99" s="276" t="s">
        <v>139</v>
      </c>
    </row>
    <row r="100" spans="1:65" s="2" customFormat="1" ht="16.5" customHeight="1">
      <c r="A100" s="40"/>
      <c r="B100" s="41"/>
      <c r="C100" s="283" t="s">
        <v>154</v>
      </c>
      <c r="D100" s="283" t="s">
        <v>549</v>
      </c>
      <c r="E100" s="284" t="s">
        <v>554</v>
      </c>
      <c r="F100" s="285" t="s">
        <v>555</v>
      </c>
      <c r="G100" s="286" t="s">
        <v>163</v>
      </c>
      <c r="H100" s="287">
        <v>9</v>
      </c>
      <c r="I100" s="288"/>
      <c r="J100" s="289">
        <f>ROUND(I100*H100,2)</f>
        <v>0</v>
      </c>
      <c r="K100" s="285" t="s">
        <v>146</v>
      </c>
      <c r="L100" s="290"/>
      <c r="M100" s="291" t="s">
        <v>19</v>
      </c>
      <c r="N100" s="292" t="s">
        <v>43</v>
      </c>
      <c r="O100" s="86"/>
      <c r="P100" s="229">
        <f>O100*H100</f>
        <v>0</v>
      </c>
      <c r="Q100" s="229">
        <v>0.036</v>
      </c>
      <c r="R100" s="229">
        <f>Q100*H100</f>
        <v>0.32399999999999995</v>
      </c>
      <c r="S100" s="229">
        <v>0</v>
      </c>
      <c r="T100" s="23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1" t="s">
        <v>188</v>
      </c>
      <c r="AT100" s="231" t="s">
        <v>549</v>
      </c>
      <c r="AU100" s="231" t="s">
        <v>82</v>
      </c>
      <c r="AY100" s="19" t="s">
        <v>139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9" t="s">
        <v>80</v>
      </c>
      <c r="BK100" s="232">
        <f>ROUND(I100*H100,2)</f>
        <v>0</v>
      </c>
      <c r="BL100" s="19" t="s">
        <v>147</v>
      </c>
      <c r="BM100" s="231" t="s">
        <v>556</v>
      </c>
    </row>
    <row r="101" spans="1:51" s="14" customFormat="1" ht="12">
      <c r="A101" s="14"/>
      <c r="B101" s="244"/>
      <c r="C101" s="245"/>
      <c r="D101" s="235" t="s">
        <v>149</v>
      </c>
      <c r="E101" s="246" t="s">
        <v>19</v>
      </c>
      <c r="F101" s="247" t="s">
        <v>557</v>
      </c>
      <c r="G101" s="245"/>
      <c r="H101" s="248">
        <v>6</v>
      </c>
      <c r="I101" s="249"/>
      <c r="J101" s="245"/>
      <c r="K101" s="245"/>
      <c r="L101" s="250"/>
      <c r="M101" s="251"/>
      <c r="N101" s="252"/>
      <c r="O101" s="252"/>
      <c r="P101" s="252"/>
      <c r="Q101" s="252"/>
      <c r="R101" s="252"/>
      <c r="S101" s="252"/>
      <c r="T101" s="25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4" t="s">
        <v>149</v>
      </c>
      <c r="AU101" s="254" t="s">
        <v>82</v>
      </c>
      <c r="AV101" s="14" t="s">
        <v>82</v>
      </c>
      <c r="AW101" s="14" t="s">
        <v>33</v>
      </c>
      <c r="AX101" s="14" t="s">
        <v>72</v>
      </c>
      <c r="AY101" s="254" t="s">
        <v>139</v>
      </c>
    </row>
    <row r="102" spans="1:51" s="14" customFormat="1" ht="12">
      <c r="A102" s="14"/>
      <c r="B102" s="244"/>
      <c r="C102" s="245"/>
      <c r="D102" s="235" t="s">
        <v>149</v>
      </c>
      <c r="E102" s="246" t="s">
        <v>19</v>
      </c>
      <c r="F102" s="247" t="s">
        <v>406</v>
      </c>
      <c r="G102" s="245"/>
      <c r="H102" s="248">
        <v>3</v>
      </c>
      <c r="I102" s="249"/>
      <c r="J102" s="245"/>
      <c r="K102" s="245"/>
      <c r="L102" s="250"/>
      <c r="M102" s="251"/>
      <c r="N102" s="252"/>
      <c r="O102" s="252"/>
      <c r="P102" s="252"/>
      <c r="Q102" s="252"/>
      <c r="R102" s="252"/>
      <c r="S102" s="252"/>
      <c r="T102" s="25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4" t="s">
        <v>149</v>
      </c>
      <c r="AU102" s="254" t="s">
        <v>82</v>
      </c>
      <c r="AV102" s="14" t="s">
        <v>82</v>
      </c>
      <c r="AW102" s="14" t="s">
        <v>33</v>
      </c>
      <c r="AX102" s="14" t="s">
        <v>72</v>
      </c>
      <c r="AY102" s="254" t="s">
        <v>139</v>
      </c>
    </row>
    <row r="103" spans="1:51" s="16" customFormat="1" ht="12">
      <c r="A103" s="16"/>
      <c r="B103" s="266"/>
      <c r="C103" s="267"/>
      <c r="D103" s="235" t="s">
        <v>149</v>
      </c>
      <c r="E103" s="268" t="s">
        <v>19</v>
      </c>
      <c r="F103" s="269" t="s">
        <v>158</v>
      </c>
      <c r="G103" s="267"/>
      <c r="H103" s="270">
        <v>9</v>
      </c>
      <c r="I103" s="271"/>
      <c r="J103" s="267"/>
      <c r="K103" s="267"/>
      <c r="L103" s="272"/>
      <c r="M103" s="273"/>
      <c r="N103" s="274"/>
      <c r="O103" s="274"/>
      <c r="P103" s="274"/>
      <c r="Q103" s="274"/>
      <c r="R103" s="274"/>
      <c r="S103" s="274"/>
      <c r="T103" s="275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T103" s="276" t="s">
        <v>149</v>
      </c>
      <c r="AU103" s="276" t="s">
        <v>82</v>
      </c>
      <c r="AV103" s="16" t="s">
        <v>147</v>
      </c>
      <c r="AW103" s="16" t="s">
        <v>33</v>
      </c>
      <c r="AX103" s="16" t="s">
        <v>80</v>
      </c>
      <c r="AY103" s="276" t="s">
        <v>139</v>
      </c>
    </row>
    <row r="104" spans="1:65" s="2" customFormat="1" ht="16.5" customHeight="1">
      <c r="A104" s="40"/>
      <c r="B104" s="41"/>
      <c r="C104" s="283" t="s">
        <v>147</v>
      </c>
      <c r="D104" s="283" t="s">
        <v>549</v>
      </c>
      <c r="E104" s="284" t="s">
        <v>558</v>
      </c>
      <c r="F104" s="285" t="s">
        <v>559</v>
      </c>
      <c r="G104" s="286" t="s">
        <v>163</v>
      </c>
      <c r="H104" s="287">
        <v>2</v>
      </c>
      <c r="I104" s="288"/>
      <c r="J104" s="289">
        <f>ROUND(I104*H104,2)</f>
        <v>0</v>
      </c>
      <c r="K104" s="285" t="s">
        <v>146</v>
      </c>
      <c r="L104" s="290"/>
      <c r="M104" s="291" t="s">
        <v>19</v>
      </c>
      <c r="N104" s="292" t="s">
        <v>43</v>
      </c>
      <c r="O104" s="86"/>
      <c r="P104" s="229">
        <f>O104*H104</f>
        <v>0</v>
      </c>
      <c r="Q104" s="229">
        <v>0.02</v>
      </c>
      <c r="R104" s="229">
        <f>Q104*H104</f>
        <v>0.04</v>
      </c>
      <c r="S104" s="229">
        <v>0</v>
      </c>
      <c r="T104" s="23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1" t="s">
        <v>188</v>
      </c>
      <c r="AT104" s="231" t="s">
        <v>549</v>
      </c>
      <c r="AU104" s="231" t="s">
        <v>82</v>
      </c>
      <c r="AY104" s="19" t="s">
        <v>139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19" t="s">
        <v>80</v>
      </c>
      <c r="BK104" s="232">
        <f>ROUND(I104*H104,2)</f>
        <v>0</v>
      </c>
      <c r="BL104" s="19" t="s">
        <v>147</v>
      </c>
      <c r="BM104" s="231" t="s">
        <v>560</v>
      </c>
    </row>
    <row r="105" spans="1:51" s="14" customFormat="1" ht="12">
      <c r="A105" s="14"/>
      <c r="B105" s="244"/>
      <c r="C105" s="245"/>
      <c r="D105" s="235" t="s">
        <v>149</v>
      </c>
      <c r="E105" s="246" t="s">
        <v>19</v>
      </c>
      <c r="F105" s="247" t="s">
        <v>561</v>
      </c>
      <c r="G105" s="245"/>
      <c r="H105" s="248">
        <v>2</v>
      </c>
      <c r="I105" s="249"/>
      <c r="J105" s="245"/>
      <c r="K105" s="245"/>
      <c r="L105" s="250"/>
      <c r="M105" s="251"/>
      <c r="N105" s="252"/>
      <c r="O105" s="252"/>
      <c r="P105" s="252"/>
      <c r="Q105" s="252"/>
      <c r="R105" s="252"/>
      <c r="S105" s="252"/>
      <c r="T105" s="25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4" t="s">
        <v>149</v>
      </c>
      <c r="AU105" s="254" t="s">
        <v>82</v>
      </c>
      <c r="AV105" s="14" t="s">
        <v>82</v>
      </c>
      <c r="AW105" s="14" t="s">
        <v>33</v>
      </c>
      <c r="AX105" s="14" t="s">
        <v>72</v>
      </c>
      <c r="AY105" s="254" t="s">
        <v>139</v>
      </c>
    </row>
    <row r="106" spans="1:51" s="16" customFormat="1" ht="12">
      <c r="A106" s="16"/>
      <c r="B106" s="266"/>
      <c r="C106" s="267"/>
      <c r="D106" s="235" t="s">
        <v>149</v>
      </c>
      <c r="E106" s="268" t="s">
        <v>19</v>
      </c>
      <c r="F106" s="269" t="s">
        <v>158</v>
      </c>
      <c r="G106" s="267"/>
      <c r="H106" s="270">
        <v>2</v>
      </c>
      <c r="I106" s="271"/>
      <c r="J106" s="267"/>
      <c r="K106" s="267"/>
      <c r="L106" s="272"/>
      <c r="M106" s="273"/>
      <c r="N106" s="274"/>
      <c r="O106" s="274"/>
      <c r="P106" s="274"/>
      <c r="Q106" s="274"/>
      <c r="R106" s="274"/>
      <c r="S106" s="274"/>
      <c r="T106" s="275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T106" s="276" t="s">
        <v>149</v>
      </c>
      <c r="AU106" s="276" t="s">
        <v>82</v>
      </c>
      <c r="AV106" s="16" t="s">
        <v>147</v>
      </c>
      <c r="AW106" s="16" t="s">
        <v>33</v>
      </c>
      <c r="AX106" s="16" t="s">
        <v>80</v>
      </c>
      <c r="AY106" s="276" t="s">
        <v>139</v>
      </c>
    </row>
    <row r="107" spans="1:65" s="2" customFormat="1" ht="16.5" customHeight="1">
      <c r="A107" s="40"/>
      <c r="B107" s="41"/>
      <c r="C107" s="283" t="s">
        <v>172</v>
      </c>
      <c r="D107" s="283" t="s">
        <v>549</v>
      </c>
      <c r="E107" s="284" t="s">
        <v>562</v>
      </c>
      <c r="F107" s="285" t="s">
        <v>563</v>
      </c>
      <c r="G107" s="286" t="s">
        <v>163</v>
      </c>
      <c r="H107" s="287">
        <v>13</v>
      </c>
      <c r="I107" s="288"/>
      <c r="J107" s="289">
        <f>ROUND(I107*H107,2)</f>
        <v>0</v>
      </c>
      <c r="K107" s="285" t="s">
        <v>146</v>
      </c>
      <c r="L107" s="290"/>
      <c r="M107" s="291" t="s">
        <v>19</v>
      </c>
      <c r="N107" s="292" t="s">
        <v>43</v>
      </c>
      <c r="O107" s="86"/>
      <c r="P107" s="229">
        <f>O107*H107</f>
        <v>0</v>
      </c>
      <c r="Q107" s="229">
        <v>0.025</v>
      </c>
      <c r="R107" s="229">
        <f>Q107*H107</f>
        <v>0.325</v>
      </c>
      <c r="S107" s="229">
        <v>0</v>
      </c>
      <c r="T107" s="23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188</v>
      </c>
      <c r="AT107" s="231" t="s">
        <v>549</v>
      </c>
      <c r="AU107" s="231" t="s">
        <v>82</v>
      </c>
      <c r="AY107" s="19" t="s">
        <v>139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9" t="s">
        <v>80</v>
      </c>
      <c r="BK107" s="232">
        <f>ROUND(I107*H107,2)</f>
        <v>0</v>
      </c>
      <c r="BL107" s="19" t="s">
        <v>147</v>
      </c>
      <c r="BM107" s="231" t="s">
        <v>564</v>
      </c>
    </row>
    <row r="108" spans="1:51" s="14" customFormat="1" ht="12">
      <c r="A108" s="14"/>
      <c r="B108" s="244"/>
      <c r="C108" s="245"/>
      <c r="D108" s="235" t="s">
        <v>149</v>
      </c>
      <c r="E108" s="246" t="s">
        <v>19</v>
      </c>
      <c r="F108" s="247" t="s">
        <v>477</v>
      </c>
      <c r="G108" s="245"/>
      <c r="H108" s="248">
        <v>10</v>
      </c>
      <c r="I108" s="249"/>
      <c r="J108" s="245"/>
      <c r="K108" s="245"/>
      <c r="L108" s="250"/>
      <c r="M108" s="251"/>
      <c r="N108" s="252"/>
      <c r="O108" s="252"/>
      <c r="P108" s="252"/>
      <c r="Q108" s="252"/>
      <c r="R108" s="252"/>
      <c r="S108" s="252"/>
      <c r="T108" s="25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4" t="s">
        <v>149</v>
      </c>
      <c r="AU108" s="254" t="s">
        <v>82</v>
      </c>
      <c r="AV108" s="14" t="s">
        <v>82</v>
      </c>
      <c r="AW108" s="14" t="s">
        <v>33</v>
      </c>
      <c r="AX108" s="14" t="s">
        <v>72</v>
      </c>
      <c r="AY108" s="254" t="s">
        <v>139</v>
      </c>
    </row>
    <row r="109" spans="1:51" s="14" customFormat="1" ht="12">
      <c r="A109" s="14"/>
      <c r="B109" s="244"/>
      <c r="C109" s="245"/>
      <c r="D109" s="235" t="s">
        <v>149</v>
      </c>
      <c r="E109" s="246" t="s">
        <v>19</v>
      </c>
      <c r="F109" s="247" t="s">
        <v>565</v>
      </c>
      <c r="G109" s="245"/>
      <c r="H109" s="248">
        <v>3</v>
      </c>
      <c r="I109" s="249"/>
      <c r="J109" s="245"/>
      <c r="K109" s="245"/>
      <c r="L109" s="250"/>
      <c r="M109" s="251"/>
      <c r="N109" s="252"/>
      <c r="O109" s="252"/>
      <c r="P109" s="252"/>
      <c r="Q109" s="252"/>
      <c r="R109" s="252"/>
      <c r="S109" s="252"/>
      <c r="T109" s="25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4" t="s">
        <v>149</v>
      </c>
      <c r="AU109" s="254" t="s">
        <v>82</v>
      </c>
      <c r="AV109" s="14" t="s">
        <v>82</v>
      </c>
      <c r="AW109" s="14" t="s">
        <v>33</v>
      </c>
      <c r="AX109" s="14" t="s">
        <v>72</v>
      </c>
      <c r="AY109" s="254" t="s">
        <v>139</v>
      </c>
    </row>
    <row r="110" spans="1:51" s="16" customFormat="1" ht="12">
      <c r="A110" s="16"/>
      <c r="B110" s="266"/>
      <c r="C110" s="267"/>
      <c r="D110" s="235" t="s">
        <v>149</v>
      </c>
      <c r="E110" s="268" t="s">
        <v>19</v>
      </c>
      <c r="F110" s="269" t="s">
        <v>158</v>
      </c>
      <c r="G110" s="267"/>
      <c r="H110" s="270">
        <v>13</v>
      </c>
      <c r="I110" s="271"/>
      <c r="J110" s="267"/>
      <c r="K110" s="267"/>
      <c r="L110" s="272"/>
      <c r="M110" s="273"/>
      <c r="N110" s="274"/>
      <c r="O110" s="274"/>
      <c r="P110" s="274"/>
      <c r="Q110" s="274"/>
      <c r="R110" s="274"/>
      <c r="S110" s="274"/>
      <c r="T110" s="275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T110" s="276" t="s">
        <v>149</v>
      </c>
      <c r="AU110" s="276" t="s">
        <v>82</v>
      </c>
      <c r="AV110" s="16" t="s">
        <v>147</v>
      </c>
      <c r="AW110" s="16" t="s">
        <v>33</v>
      </c>
      <c r="AX110" s="16" t="s">
        <v>80</v>
      </c>
      <c r="AY110" s="276" t="s">
        <v>139</v>
      </c>
    </row>
    <row r="111" spans="1:65" s="2" customFormat="1" ht="21.75" customHeight="1">
      <c r="A111" s="40"/>
      <c r="B111" s="41"/>
      <c r="C111" s="220" t="s">
        <v>140</v>
      </c>
      <c r="D111" s="220" t="s">
        <v>142</v>
      </c>
      <c r="E111" s="221" t="s">
        <v>566</v>
      </c>
      <c r="F111" s="222" t="s">
        <v>567</v>
      </c>
      <c r="G111" s="223" t="s">
        <v>163</v>
      </c>
      <c r="H111" s="224">
        <v>1</v>
      </c>
      <c r="I111" s="225"/>
      <c r="J111" s="226">
        <f>ROUND(I111*H111,2)</f>
        <v>0</v>
      </c>
      <c r="K111" s="222" t="s">
        <v>146</v>
      </c>
      <c r="L111" s="46"/>
      <c r="M111" s="227" t="s">
        <v>19</v>
      </c>
      <c r="N111" s="228" t="s">
        <v>43</v>
      </c>
      <c r="O111" s="86"/>
      <c r="P111" s="229">
        <f>O111*H111</f>
        <v>0</v>
      </c>
      <c r="Q111" s="229">
        <v>0.00918</v>
      </c>
      <c r="R111" s="229">
        <f>Q111*H111</f>
        <v>0.00918</v>
      </c>
      <c r="S111" s="229">
        <v>0</v>
      </c>
      <c r="T111" s="23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1" t="s">
        <v>147</v>
      </c>
      <c r="AT111" s="231" t="s">
        <v>142</v>
      </c>
      <c r="AU111" s="231" t="s">
        <v>82</v>
      </c>
      <c r="AY111" s="19" t="s">
        <v>139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9" t="s">
        <v>80</v>
      </c>
      <c r="BK111" s="232">
        <f>ROUND(I111*H111,2)</f>
        <v>0</v>
      </c>
      <c r="BL111" s="19" t="s">
        <v>147</v>
      </c>
      <c r="BM111" s="231" t="s">
        <v>568</v>
      </c>
    </row>
    <row r="112" spans="1:65" s="2" customFormat="1" ht="16.5" customHeight="1">
      <c r="A112" s="40"/>
      <c r="B112" s="41"/>
      <c r="C112" s="283" t="s">
        <v>183</v>
      </c>
      <c r="D112" s="283" t="s">
        <v>549</v>
      </c>
      <c r="E112" s="284" t="s">
        <v>569</v>
      </c>
      <c r="F112" s="285" t="s">
        <v>570</v>
      </c>
      <c r="G112" s="286" t="s">
        <v>163</v>
      </c>
      <c r="H112" s="287">
        <v>1</v>
      </c>
      <c r="I112" s="288"/>
      <c r="J112" s="289">
        <f>ROUND(I112*H112,2)</f>
        <v>0</v>
      </c>
      <c r="K112" s="285" t="s">
        <v>146</v>
      </c>
      <c r="L112" s="290"/>
      <c r="M112" s="291" t="s">
        <v>19</v>
      </c>
      <c r="N112" s="292" t="s">
        <v>43</v>
      </c>
      <c r="O112" s="86"/>
      <c r="P112" s="229">
        <f>O112*H112</f>
        <v>0</v>
      </c>
      <c r="Q112" s="229">
        <v>0.0297</v>
      </c>
      <c r="R112" s="229">
        <f>Q112*H112</f>
        <v>0.0297</v>
      </c>
      <c r="S112" s="229">
        <v>0</v>
      </c>
      <c r="T112" s="23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1" t="s">
        <v>188</v>
      </c>
      <c r="AT112" s="231" t="s">
        <v>549</v>
      </c>
      <c r="AU112" s="231" t="s">
        <v>82</v>
      </c>
      <c r="AY112" s="19" t="s">
        <v>139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9" t="s">
        <v>80</v>
      </c>
      <c r="BK112" s="232">
        <f>ROUND(I112*H112,2)</f>
        <v>0</v>
      </c>
      <c r="BL112" s="19" t="s">
        <v>147</v>
      </c>
      <c r="BM112" s="231" t="s">
        <v>571</v>
      </c>
    </row>
    <row r="113" spans="1:51" s="14" customFormat="1" ht="12">
      <c r="A113" s="14"/>
      <c r="B113" s="244"/>
      <c r="C113" s="245"/>
      <c r="D113" s="235" t="s">
        <v>149</v>
      </c>
      <c r="E113" s="246" t="s">
        <v>19</v>
      </c>
      <c r="F113" s="247" t="s">
        <v>572</v>
      </c>
      <c r="G113" s="245"/>
      <c r="H113" s="248">
        <v>1</v>
      </c>
      <c r="I113" s="249"/>
      <c r="J113" s="245"/>
      <c r="K113" s="245"/>
      <c r="L113" s="250"/>
      <c r="M113" s="251"/>
      <c r="N113" s="252"/>
      <c r="O113" s="252"/>
      <c r="P113" s="252"/>
      <c r="Q113" s="252"/>
      <c r="R113" s="252"/>
      <c r="S113" s="252"/>
      <c r="T113" s="25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4" t="s">
        <v>149</v>
      </c>
      <c r="AU113" s="254" t="s">
        <v>82</v>
      </c>
      <c r="AV113" s="14" t="s">
        <v>82</v>
      </c>
      <c r="AW113" s="14" t="s">
        <v>33</v>
      </c>
      <c r="AX113" s="14" t="s">
        <v>72</v>
      </c>
      <c r="AY113" s="254" t="s">
        <v>139</v>
      </c>
    </row>
    <row r="114" spans="1:51" s="16" customFormat="1" ht="12">
      <c r="A114" s="16"/>
      <c r="B114" s="266"/>
      <c r="C114" s="267"/>
      <c r="D114" s="235" t="s">
        <v>149</v>
      </c>
      <c r="E114" s="268" t="s">
        <v>19</v>
      </c>
      <c r="F114" s="269" t="s">
        <v>158</v>
      </c>
      <c r="G114" s="267"/>
      <c r="H114" s="270">
        <v>1</v>
      </c>
      <c r="I114" s="271"/>
      <c r="J114" s="267"/>
      <c r="K114" s="267"/>
      <c r="L114" s="272"/>
      <c r="M114" s="273"/>
      <c r="N114" s="274"/>
      <c r="O114" s="274"/>
      <c r="P114" s="274"/>
      <c r="Q114" s="274"/>
      <c r="R114" s="274"/>
      <c r="S114" s="274"/>
      <c r="T114" s="275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T114" s="276" t="s">
        <v>149</v>
      </c>
      <c r="AU114" s="276" t="s">
        <v>82</v>
      </c>
      <c r="AV114" s="16" t="s">
        <v>147</v>
      </c>
      <c r="AW114" s="16" t="s">
        <v>33</v>
      </c>
      <c r="AX114" s="16" t="s">
        <v>80</v>
      </c>
      <c r="AY114" s="276" t="s">
        <v>139</v>
      </c>
    </row>
    <row r="115" spans="1:65" s="2" customFormat="1" ht="21.75" customHeight="1">
      <c r="A115" s="40"/>
      <c r="B115" s="41"/>
      <c r="C115" s="220" t="s">
        <v>188</v>
      </c>
      <c r="D115" s="220" t="s">
        <v>142</v>
      </c>
      <c r="E115" s="221" t="s">
        <v>573</v>
      </c>
      <c r="F115" s="222" t="s">
        <v>574</v>
      </c>
      <c r="G115" s="223" t="s">
        <v>163</v>
      </c>
      <c r="H115" s="224">
        <v>1</v>
      </c>
      <c r="I115" s="225"/>
      <c r="J115" s="226">
        <f>ROUND(I115*H115,2)</f>
        <v>0</v>
      </c>
      <c r="K115" s="222" t="s">
        <v>146</v>
      </c>
      <c r="L115" s="46"/>
      <c r="M115" s="227" t="s">
        <v>19</v>
      </c>
      <c r="N115" s="228" t="s">
        <v>43</v>
      </c>
      <c r="O115" s="86"/>
      <c r="P115" s="229">
        <f>O115*H115</f>
        <v>0</v>
      </c>
      <c r="Q115" s="229">
        <v>0.01147</v>
      </c>
      <c r="R115" s="229">
        <f>Q115*H115</f>
        <v>0.01147</v>
      </c>
      <c r="S115" s="229">
        <v>0</v>
      </c>
      <c r="T115" s="23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1" t="s">
        <v>147</v>
      </c>
      <c r="AT115" s="231" t="s">
        <v>142</v>
      </c>
      <c r="AU115" s="231" t="s">
        <v>82</v>
      </c>
      <c r="AY115" s="19" t="s">
        <v>139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19" t="s">
        <v>80</v>
      </c>
      <c r="BK115" s="232">
        <f>ROUND(I115*H115,2)</f>
        <v>0</v>
      </c>
      <c r="BL115" s="19" t="s">
        <v>147</v>
      </c>
      <c r="BM115" s="231" t="s">
        <v>575</v>
      </c>
    </row>
    <row r="116" spans="1:65" s="2" customFormat="1" ht="16.5" customHeight="1">
      <c r="A116" s="40"/>
      <c r="B116" s="41"/>
      <c r="C116" s="283" t="s">
        <v>159</v>
      </c>
      <c r="D116" s="283" t="s">
        <v>549</v>
      </c>
      <c r="E116" s="284" t="s">
        <v>576</v>
      </c>
      <c r="F116" s="285" t="s">
        <v>577</v>
      </c>
      <c r="G116" s="286" t="s">
        <v>163</v>
      </c>
      <c r="H116" s="287">
        <v>1</v>
      </c>
      <c r="I116" s="288"/>
      <c r="J116" s="289">
        <f>ROUND(I116*H116,2)</f>
        <v>0</v>
      </c>
      <c r="K116" s="285" t="s">
        <v>146</v>
      </c>
      <c r="L116" s="290"/>
      <c r="M116" s="291" t="s">
        <v>19</v>
      </c>
      <c r="N116" s="292" t="s">
        <v>43</v>
      </c>
      <c r="O116" s="86"/>
      <c r="P116" s="229">
        <f>O116*H116</f>
        <v>0</v>
      </c>
      <c r="Q116" s="229">
        <v>0.0382</v>
      </c>
      <c r="R116" s="229">
        <f>Q116*H116</f>
        <v>0.0382</v>
      </c>
      <c r="S116" s="229">
        <v>0</v>
      </c>
      <c r="T116" s="23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1" t="s">
        <v>188</v>
      </c>
      <c r="AT116" s="231" t="s">
        <v>549</v>
      </c>
      <c r="AU116" s="231" t="s">
        <v>82</v>
      </c>
      <c r="AY116" s="19" t="s">
        <v>139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19" t="s">
        <v>80</v>
      </c>
      <c r="BK116" s="232">
        <f>ROUND(I116*H116,2)</f>
        <v>0</v>
      </c>
      <c r="BL116" s="19" t="s">
        <v>147</v>
      </c>
      <c r="BM116" s="231" t="s">
        <v>578</v>
      </c>
    </row>
    <row r="117" spans="1:51" s="14" customFormat="1" ht="12">
      <c r="A117" s="14"/>
      <c r="B117" s="244"/>
      <c r="C117" s="245"/>
      <c r="D117" s="235" t="s">
        <v>149</v>
      </c>
      <c r="E117" s="246" t="s">
        <v>19</v>
      </c>
      <c r="F117" s="247" t="s">
        <v>411</v>
      </c>
      <c r="G117" s="245"/>
      <c r="H117" s="248">
        <v>1</v>
      </c>
      <c r="I117" s="249"/>
      <c r="J117" s="245"/>
      <c r="K117" s="245"/>
      <c r="L117" s="250"/>
      <c r="M117" s="251"/>
      <c r="N117" s="252"/>
      <c r="O117" s="252"/>
      <c r="P117" s="252"/>
      <c r="Q117" s="252"/>
      <c r="R117" s="252"/>
      <c r="S117" s="252"/>
      <c r="T117" s="25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4" t="s">
        <v>149</v>
      </c>
      <c r="AU117" s="254" t="s">
        <v>82</v>
      </c>
      <c r="AV117" s="14" t="s">
        <v>82</v>
      </c>
      <c r="AW117" s="14" t="s">
        <v>33</v>
      </c>
      <c r="AX117" s="14" t="s">
        <v>72</v>
      </c>
      <c r="AY117" s="254" t="s">
        <v>139</v>
      </c>
    </row>
    <row r="118" spans="1:51" s="16" customFormat="1" ht="12">
      <c r="A118" s="16"/>
      <c r="B118" s="266"/>
      <c r="C118" s="267"/>
      <c r="D118" s="235" t="s">
        <v>149</v>
      </c>
      <c r="E118" s="268" t="s">
        <v>19</v>
      </c>
      <c r="F118" s="269" t="s">
        <v>158</v>
      </c>
      <c r="G118" s="267"/>
      <c r="H118" s="270">
        <v>1</v>
      </c>
      <c r="I118" s="271"/>
      <c r="J118" s="267"/>
      <c r="K118" s="267"/>
      <c r="L118" s="272"/>
      <c r="M118" s="273"/>
      <c r="N118" s="274"/>
      <c r="O118" s="274"/>
      <c r="P118" s="274"/>
      <c r="Q118" s="274"/>
      <c r="R118" s="274"/>
      <c r="S118" s="274"/>
      <c r="T118" s="275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T118" s="276" t="s">
        <v>149</v>
      </c>
      <c r="AU118" s="276" t="s">
        <v>82</v>
      </c>
      <c r="AV118" s="16" t="s">
        <v>147</v>
      </c>
      <c r="AW118" s="16" t="s">
        <v>33</v>
      </c>
      <c r="AX118" s="16" t="s">
        <v>80</v>
      </c>
      <c r="AY118" s="276" t="s">
        <v>139</v>
      </c>
    </row>
    <row r="119" spans="1:65" s="2" customFormat="1" ht="21.75" customHeight="1">
      <c r="A119" s="40"/>
      <c r="B119" s="41"/>
      <c r="C119" s="220" t="s">
        <v>199</v>
      </c>
      <c r="D119" s="220" t="s">
        <v>142</v>
      </c>
      <c r="E119" s="221" t="s">
        <v>579</v>
      </c>
      <c r="F119" s="222" t="s">
        <v>580</v>
      </c>
      <c r="G119" s="223" t="s">
        <v>145</v>
      </c>
      <c r="H119" s="224">
        <v>46.665</v>
      </c>
      <c r="I119" s="225"/>
      <c r="J119" s="226">
        <f>ROUND(I119*H119,2)</f>
        <v>0</v>
      </c>
      <c r="K119" s="222" t="s">
        <v>146</v>
      </c>
      <c r="L119" s="46"/>
      <c r="M119" s="227" t="s">
        <v>19</v>
      </c>
      <c r="N119" s="228" t="s">
        <v>43</v>
      </c>
      <c r="O119" s="86"/>
      <c r="P119" s="229">
        <f>O119*H119</f>
        <v>0</v>
      </c>
      <c r="Q119" s="229">
        <v>0.12706</v>
      </c>
      <c r="R119" s="229">
        <f>Q119*H119</f>
        <v>5.9292549</v>
      </c>
      <c r="S119" s="229">
        <v>0</v>
      </c>
      <c r="T119" s="23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31" t="s">
        <v>147</v>
      </c>
      <c r="AT119" s="231" t="s">
        <v>142</v>
      </c>
      <c r="AU119" s="231" t="s">
        <v>82</v>
      </c>
      <c r="AY119" s="19" t="s">
        <v>139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19" t="s">
        <v>80</v>
      </c>
      <c r="BK119" s="232">
        <f>ROUND(I119*H119,2)</f>
        <v>0</v>
      </c>
      <c r="BL119" s="19" t="s">
        <v>147</v>
      </c>
      <c r="BM119" s="231" t="s">
        <v>581</v>
      </c>
    </row>
    <row r="120" spans="1:51" s="14" customFormat="1" ht="12">
      <c r="A120" s="14"/>
      <c r="B120" s="244"/>
      <c r="C120" s="245"/>
      <c r="D120" s="235" t="s">
        <v>149</v>
      </c>
      <c r="E120" s="246" t="s">
        <v>19</v>
      </c>
      <c r="F120" s="247" t="s">
        <v>582</v>
      </c>
      <c r="G120" s="245"/>
      <c r="H120" s="248">
        <v>19.546</v>
      </c>
      <c r="I120" s="249"/>
      <c r="J120" s="245"/>
      <c r="K120" s="245"/>
      <c r="L120" s="250"/>
      <c r="M120" s="251"/>
      <c r="N120" s="252"/>
      <c r="O120" s="252"/>
      <c r="P120" s="252"/>
      <c r="Q120" s="252"/>
      <c r="R120" s="252"/>
      <c r="S120" s="252"/>
      <c r="T120" s="253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4" t="s">
        <v>149</v>
      </c>
      <c r="AU120" s="254" t="s">
        <v>82</v>
      </c>
      <c r="AV120" s="14" t="s">
        <v>82</v>
      </c>
      <c r="AW120" s="14" t="s">
        <v>33</v>
      </c>
      <c r="AX120" s="14" t="s">
        <v>72</v>
      </c>
      <c r="AY120" s="254" t="s">
        <v>139</v>
      </c>
    </row>
    <row r="121" spans="1:51" s="15" customFormat="1" ht="12">
      <c r="A121" s="15"/>
      <c r="B121" s="255"/>
      <c r="C121" s="256"/>
      <c r="D121" s="235" t="s">
        <v>149</v>
      </c>
      <c r="E121" s="257" t="s">
        <v>19</v>
      </c>
      <c r="F121" s="258" t="s">
        <v>153</v>
      </c>
      <c r="G121" s="256"/>
      <c r="H121" s="259">
        <v>19.546</v>
      </c>
      <c r="I121" s="260"/>
      <c r="J121" s="256"/>
      <c r="K121" s="256"/>
      <c r="L121" s="261"/>
      <c r="M121" s="262"/>
      <c r="N121" s="263"/>
      <c r="O121" s="263"/>
      <c r="P121" s="263"/>
      <c r="Q121" s="263"/>
      <c r="R121" s="263"/>
      <c r="S121" s="263"/>
      <c r="T121" s="264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5" t="s">
        <v>149</v>
      </c>
      <c r="AU121" s="265" t="s">
        <v>82</v>
      </c>
      <c r="AV121" s="15" t="s">
        <v>154</v>
      </c>
      <c r="AW121" s="15" t="s">
        <v>33</v>
      </c>
      <c r="AX121" s="15" t="s">
        <v>72</v>
      </c>
      <c r="AY121" s="265" t="s">
        <v>139</v>
      </c>
    </row>
    <row r="122" spans="1:51" s="14" customFormat="1" ht="12">
      <c r="A122" s="14"/>
      <c r="B122" s="244"/>
      <c r="C122" s="245"/>
      <c r="D122" s="235" t="s">
        <v>149</v>
      </c>
      <c r="E122" s="246" t="s">
        <v>19</v>
      </c>
      <c r="F122" s="247" t="s">
        <v>583</v>
      </c>
      <c r="G122" s="245"/>
      <c r="H122" s="248">
        <v>27.119</v>
      </c>
      <c r="I122" s="249"/>
      <c r="J122" s="245"/>
      <c r="K122" s="245"/>
      <c r="L122" s="250"/>
      <c r="M122" s="251"/>
      <c r="N122" s="252"/>
      <c r="O122" s="252"/>
      <c r="P122" s="252"/>
      <c r="Q122" s="252"/>
      <c r="R122" s="252"/>
      <c r="S122" s="252"/>
      <c r="T122" s="25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4" t="s">
        <v>149</v>
      </c>
      <c r="AU122" s="254" t="s">
        <v>82</v>
      </c>
      <c r="AV122" s="14" t="s">
        <v>82</v>
      </c>
      <c r="AW122" s="14" t="s">
        <v>33</v>
      </c>
      <c r="AX122" s="14" t="s">
        <v>72</v>
      </c>
      <c r="AY122" s="254" t="s">
        <v>139</v>
      </c>
    </row>
    <row r="123" spans="1:51" s="15" customFormat="1" ht="12">
      <c r="A123" s="15"/>
      <c r="B123" s="255"/>
      <c r="C123" s="256"/>
      <c r="D123" s="235" t="s">
        <v>149</v>
      </c>
      <c r="E123" s="257" t="s">
        <v>19</v>
      </c>
      <c r="F123" s="258" t="s">
        <v>153</v>
      </c>
      <c r="G123" s="256"/>
      <c r="H123" s="259">
        <v>27.119</v>
      </c>
      <c r="I123" s="260"/>
      <c r="J123" s="256"/>
      <c r="K123" s="256"/>
      <c r="L123" s="261"/>
      <c r="M123" s="262"/>
      <c r="N123" s="263"/>
      <c r="O123" s="263"/>
      <c r="P123" s="263"/>
      <c r="Q123" s="263"/>
      <c r="R123" s="263"/>
      <c r="S123" s="263"/>
      <c r="T123" s="264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5" t="s">
        <v>149</v>
      </c>
      <c r="AU123" s="265" t="s">
        <v>82</v>
      </c>
      <c r="AV123" s="15" t="s">
        <v>154</v>
      </c>
      <c r="AW123" s="15" t="s">
        <v>33</v>
      </c>
      <c r="AX123" s="15" t="s">
        <v>72</v>
      </c>
      <c r="AY123" s="265" t="s">
        <v>139</v>
      </c>
    </row>
    <row r="124" spans="1:51" s="16" customFormat="1" ht="12">
      <c r="A124" s="16"/>
      <c r="B124" s="266"/>
      <c r="C124" s="267"/>
      <c r="D124" s="235" t="s">
        <v>149</v>
      </c>
      <c r="E124" s="268" t="s">
        <v>19</v>
      </c>
      <c r="F124" s="269" t="s">
        <v>158</v>
      </c>
      <c r="G124" s="267"/>
      <c r="H124" s="270">
        <v>46.665</v>
      </c>
      <c r="I124" s="271"/>
      <c r="J124" s="267"/>
      <c r="K124" s="267"/>
      <c r="L124" s="272"/>
      <c r="M124" s="273"/>
      <c r="N124" s="274"/>
      <c r="O124" s="274"/>
      <c r="P124" s="274"/>
      <c r="Q124" s="274"/>
      <c r="R124" s="274"/>
      <c r="S124" s="274"/>
      <c r="T124" s="275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T124" s="276" t="s">
        <v>149</v>
      </c>
      <c r="AU124" s="276" t="s">
        <v>82</v>
      </c>
      <c r="AV124" s="16" t="s">
        <v>147</v>
      </c>
      <c r="AW124" s="16" t="s">
        <v>33</v>
      </c>
      <c r="AX124" s="16" t="s">
        <v>80</v>
      </c>
      <c r="AY124" s="276" t="s">
        <v>139</v>
      </c>
    </row>
    <row r="125" spans="1:65" s="2" customFormat="1" ht="33" customHeight="1">
      <c r="A125" s="40"/>
      <c r="B125" s="41"/>
      <c r="C125" s="220" t="s">
        <v>204</v>
      </c>
      <c r="D125" s="220" t="s">
        <v>142</v>
      </c>
      <c r="E125" s="221" t="s">
        <v>584</v>
      </c>
      <c r="F125" s="222" t="s">
        <v>585</v>
      </c>
      <c r="G125" s="223" t="s">
        <v>145</v>
      </c>
      <c r="H125" s="224">
        <v>8.5</v>
      </c>
      <c r="I125" s="225"/>
      <c r="J125" s="226">
        <f>ROUND(I125*H125,2)</f>
        <v>0</v>
      </c>
      <c r="K125" s="222" t="s">
        <v>146</v>
      </c>
      <c r="L125" s="46"/>
      <c r="M125" s="227" t="s">
        <v>19</v>
      </c>
      <c r="N125" s="228" t="s">
        <v>43</v>
      </c>
      <c r="O125" s="86"/>
      <c r="P125" s="229">
        <f>O125*H125</f>
        <v>0</v>
      </c>
      <c r="Q125" s="229">
        <v>0.25365</v>
      </c>
      <c r="R125" s="229">
        <f>Q125*H125</f>
        <v>2.156025</v>
      </c>
      <c r="S125" s="229">
        <v>0</v>
      </c>
      <c r="T125" s="23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31" t="s">
        <v>147</v>
      </c>
      <c r="AT125" s="231" t="s">
        <v>142</v>
      </c>
      <c r="AU125" s="231" t="s">
        <v>82</v>
      </c>
      <c r="AY125" s="19" t="s">
        <v>139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9" t="s">
        <v>80</v>
      </c>
      <c r="BK125" s="232">
        <f>ROUND(I125*H125,2)</f>
        <v>0</v>
      </c>
      <c r="BL125" s="19" t="s">
        <v>147</v>
      </c>
      <c r="BM125" s="231" t="s">
        <v>586</v>
      </c>
    </row>
    <row r="126" spans="1:65" s="2" customFormat="1" ht="33" customHeight="1">
      <c r="A126" s="40"/>
      <c r="B126" s="41"/>
      <c r="C126" s="220" t="s">
        <v>211</v>
      </c>
      <c r="D126" s="220" t="s">
        <v>142</v>
      </c>
      <c r="E126" s="221" t="s">
        <v>587</v>
      </c>
      <c r="F126" s="222" t="s">
        <v>588</v>
      </c>
      <c r="G126" s="223" t="s">
        <v>145</v>
      </c>
      <c r="H126" s="224">
        <v>73</v>
      </c>
      <c r="I126" s="225"/>
      <c r="J126" s="226">
        <f>ROUND(I126*H126,2)</f>
        <v>0</v>
      </c>
      <c r="K126" s="222" t="s">
        <v>146</v>
      </c>
      <c r="L126" s="46"/>
      <c r="M126" s="227" t="s">
        <v>19</v>
      </c>
      <c r="N126" s="228" t="s">
        <v>43</v>
      </c>
      <c r="O126" s="86"/>
      <c r="P126" s="229">
        <f>O126*H126</f>
        <v>0</v>
      </c>
      <c r="Q126" s="229">
        <v>0.07937</v>
      </c>
      <c r="R126" s="229">
        <f>Q126*H126</f>
        <v>5.79401</v>
      </c>
      <c r="S126" s="229">
        <v>0</v>
      </c>
      <c r="T126" s="23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1" t="s">
        <v>147</v>
      </c>
      <c r="AT126" s="231" t="s">
        <v>142</v>
      </c>
      <c r="AU126" s="231" t="s">
        <v>82</v>
      </c>
      <c r="AY126" s="19" t="s">
        <v>139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9" t="s">
        <v>80</v>
      </c>
      <c r="BK126" s="232">
        <f>ROUND(I126*H126,2)</f>
        <v>0</v>
      </c>
      <c r="BL126" s="19" t="s">
        <v>147</v>
      </c>
      <c r="BM126" s="231" t="s">
        <v>589</v>
      </c>
    </row>
    <row r="127" spans="1:51" s="14" customFormat="1" ht="12">
      <c r="A127" s="14"/>
      <c r="B127" s="244"/>
      <c r="C127" s="245"/>
      <c r="D127" s="235" t="s">
        <v>149</v>
      </c>
      <c r="E127" s="246" t="s">
        <v>19</v>
      </c>
      <c r="F127" s="247" t="s">
        <v>471</v>
      </c>
      <c r="G127" s="245"/>
      <c r="H127" s="248">
        <v>45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4" t="s">
        <v>149</v>
      </c>
      <c r="AU127" s="254" t="s">
        <v>82</v>
      </c>
      <c r="AV127" s="14" t="s">
        <v>82</v>
      </c>
      <c r="AW127" s="14" t="s">
        <v>33</v>
      </c>
      <c r="AX127" s="14" t="s">
        <v>72</v>
      </c>
      <c r="AY127" s="254" t="s">
        <v>139</v>
      </c>
    </row>
    <row r="128" spans="1:51" s="15" customFormat="1" ht="12">
      <c r="A128" s="15"/>
      <c r="B128" s="255"/>
      <c r="C128" s="256"/>
      <c r="D128" s="235" t="s">
        <v>149</v>
      </c>
      <c r="E128" s="257" t="s">
        <v>19</v>
      </c>
      <c r="F128" s="258" t="s">
        <v>590</v>
      </c>
      <c r="G128" s="256"/>
      <c r="H128" s="259">
        <v>45</v>
      </c>
      <c r="I128" s="260"/>
      <c r="J128" s="256"/>
      <c r="K128" s="256"/>
      <c r="L128" s="261"/>
      <c r="M128" s="262"/>
      <c r="N128" s="263"/>
      <c r="O128" s="263"/>
      <c r="P128" s="263"/>
      <c r="Q128" s="263"/>
      <c r="R128" s="263"/>
      <c r="S128" s="263"/>
      <c r="T128" s="264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5" t="s">
        <v>149</v>
      </c>
      <c r="AU128" s="265" t="s">
        <v>82</v>
      </c>
      <c r="AV128" s="15" t="s">
        <v>154</v>
      </c>
      <c r="AW128" s="15" t="s">
        <v>33</v>
      </c>
      <c r="AX128" s="15" t="s">
        <v>72</v>
      </c>
      <c r="AY128" s="265" t="s">
        <v>139</v>
      </c>
    </row>
    <row r="129" spans="1:51" s="14" customFormat="1" ht="12">
      <c r="A129" s="14"/>
      <c r="B129" s="244"/>
      <c r="C129" s="245"/>
      <c r="D129" s="235" t="s">
        <v>149</v>
      </c>
      <c r="E129" s="246" t="s">
        <v>19</v>
      </c>
      <c r="F129" s="247" t="s">
        <v>591</v>
      </c>
      <c r="G129" s="245"/>
      <c r="H129" s="248">
        <v>28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4" t="s">
        <v>149</v>
      </c>
      <c r="AU129" s="254" t="s">
        <v>82</v>
      </c>
      <c r="AV129" s="14" t="s">
        <v>82</v>
      </c>
      <c r="AW129" s="14" t="s">
        <v>33</v>
      </c>
      <c r="AX129" s="14" t="s">
        <v>72</v>
      </c>
      <c r="AY129" s="254" t="s">
        <v>139</v>
      </c>
    </row>
    <row r="130" spans="1:51" s="15" customFormat="1" ht="12">
      <c r="A130" s="15"/>
      <c r="B130" s="255"/>
      <c r="C130" s="256"/>
      <c r="D130" s="235" t="s">
        <v>149</v>
      </c>
      <c r="E130" s="257" t="s">
        <v>19</v>
      </c>
      <c r="F130" s="258" t="s">
        <v>153</v>
      </c>
      <c r="G130" s="256"/>
      <c r="H130" s="259">
        <v>28</v>
      </c>
      <c r="I130" s="260"/>
      <c r="J130" s="256"/>
      <c r="K130" s="256"/>
      <c r="L130" s="261"/>
      <c r="M130" s="262"/>
      <c r="N130" s="263"/>
      <c r="O130" s="263"/>
      <c r="P130" s="263"/>
      <c r="Q130" s="263"/>
      <c r="R130" s="263"/>
      <c r="S130" s="263"/>
      <c r="T130" s="264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5" t="s">
        <v>149</v>
      </c>
      <c r="AU130" s="265" t="s">
        <v>82</v>
      </c>
      <c r="AV130" s="15" t="s">
        <v>154</v>
      </c>
      <c r="AW130" s="15" t="s">
        <v>33</v>
      </c>
      <c r="AX130" s="15" t="s">
        <v>72</v>
      </c>
      <c r="AY130" s="265" t="s">
        <v>139</v>
      </c>
    </row>
    <row r="131" spans="1:51" s="16" customFormat="1" ht="12">
      <c r="A131" s="16"/>
      <c r="B131" s="266"/>
      <c r="C131" s="267"/>
      <c r="D131" s="235" t="s">
        <v>149</v>
      </c>
      <c r="E131" s="268" t="s">
        <v>19</v>
      </c>
      <c r="F131" s="269" t="s">
        <v>158</v>
      </c>
      <c r="G131" s="267"/>
      <c r="H131" s="270">
        <v>73</v>
      </c>
      <c r="I131" s="271"/>
      <c r="J131" s="267"/>
      <c r="K131" s="267"/>
      <c r="L131" s="272"/>
      <c r="M131" s="273"/>
      <c r="N131" s="274"/>
      <c r="O131" s="274"/>
      <c r="P131" s="274"/>
      <c r="Q131" s="274"/>
      <c r="R131" s="274"/>
      <c r="S131" s="274"/>
      <c r="T131" s="275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T131" s="276" t="s">
        <v>149</v>
      </c>
      <c r="AU131" s="276" t="s">
        <v>82</v>
      </c>
      <c r="AV131" s="16" t="s">
        <v>147</v>
      </c>
      <c r="AW131" s="16" t="s">
        <v>33</v>
      </c>
      <c r="AX131" s="16" t="s">
        <v>80</v>
      </c>
      <c r="AY131" s="276" t="s">
        <v>139</v>
      </c>
    </row>
    <row r="132" spans="1:65" s="2" customFormat="1" ht="21.75" customHeight="1">
      <c r="A132" s="40"/>
      <c r="B132" s="41"/>
      <c r="C132" s="220" t="s">
        <v>218</v>
      </c>
      <c r="D132" s="220" t="s">
        <v>142</v>
      </c>
      <c r="E132" s="221" t="s">
        <v>592</v>
      </c>
      <c r="F132" s="222" t="s">
        <v>593</v>
      </c>
      <c r="G132" s="223" t="s">
        <v>145</v>
      </c>
      <c r="H132" s="224">
        <v>246.852</v>
      </c>
      <c r="I132" s="225"/>
      <c r="J132" s="226">
        <f>ROUND(I132*H132,2)</f>
        <v>0</v>
      </c>
      <c r="K132" s="222" t="s">
        <v>146</v>
      </c>
      <c r="L132" s="46"/>
      <c r="M132" s="227" t="s">
        <v>19</v>
      </c>
      <c r="N132" s="228" t="s">
        <v>43</v>
      </c>
      <c r="O132" s="86"/>
      <c r="P132" s="229">
        <f>O132*H132</f>
        <v>0</v>
      </c>
      <c r="Q132" s="229">
        <v>0.13884</v>
      </c>
      <c r="R132" s="229">
        <f>Q132*H132</f>
        <v>34.27293168</v>
      </c>
      <c r="S132" s="229">
        <v>0</v>
      </c>
      <c r="T132" s="23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31" t="s">
        <v>147</v>
      </c>
      <c r="AT132" s="231" t="s">
        <v>142</v>
      </c>
      <c r="AU132" s="231" t="s">
        <v>82</v>
      </c>
      <c r="AY132" s="19" t="s">
        <v>139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9" t="s">
        <v>80</v>
      </c>
      <c r="BK132" s="232">
        <f>ROUND(I132*H132,2)</f>
        <v>0</v>
      </c>
      <c r="BL132" s="19" t="s">
        <v>147</v>
      </c>
      <c r="BM132" s="231" t="s">
        <v>594</v>
      </c>
    </row>
    <row r="133" spans="1:51" s="14" customFormat="1" ht="12">
      <c r="A133" s="14"/>
      <c r="B133" s="244"/>
      <c r="C133" s="245"/>
      <c r="D133" s="235" t="s">
        <v>149</v>
      </c>
      <c r="E133" s="246" t="s">
        <v>19</v>
      </c>
      <c r="F133" s="247" t="s">
        <v>595</v>
      </c>
      <c r="G133" s="245"/>
      <c r="H133" s="248">
        <v>128.996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4" t="s">
        <v>149</v>
      </c>
      <c r="AU133" s="254" t="s">
        <v>82</v>
      </c>
      <c r="AV133" s="14" t="s">
        <v>82</v>
      </c>
      <c r="AW133" s="14" t="s">
        <v>33</v>
      </c>
      <c r="AX133" s="14" t="s">
        <v>72</v>
      </c>
      <c r="AY133" s="254" t="s">
        <v>139</v>
      </c>
    </row>
    <row r="134" spans="1:51" s="14" customFormat="1" ht="12">
      <c r="A134" s="14"/>
      <c r="B134" s="244"/>
      <c r="C134" s="245"/>
      <c r="D134" s="235" t="s">
        <v>149</v>
      </c>
      <c r="E134" s="246" t="s">
        <v>19</v>
      </c>
      <c r="F134" s="247" t="s">
        <v>596</v>
      </c>
      <c r="G134" s="245"/>
      <c r="H134" s="248">
        <v>-12.214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4" t="s">
        <v>149</v>
      </c>
      <c r="AU134" s="254" t="s">
        <v>82</v>
      </c>
      <c r="AV134" s="14" t="s">
        <v>82</v>
      </c>
      <c r="AW134" s="14" t="s">
        <v>33</v>
      </c>
      <c r="AX134" s="14" t="s">
        <v>72</v>
      </c>
      <c r="AY134" s="254" t="s">
        <v>139</v>
      </c>
    </row>
    <row r="135" spans="1:51" s="15" customFormat="1" ht="12">
      <c r="A135" s="15"/>
      <c r="B135" s="255"/>
      <c r="C135" s="256"/>
      <c r="D135" s="235" t="s">
        <v>149</v>
      </c>
      <c r="E135" s="257" t="s">
        <v>19</v>
      </c>
      <c r="F135" s="258" t="s">
        <v>153</v>
      </c>
      <c r="G135" s="256"/>
      <c r="H135" s="259">
        <v>116.782</v>
      </c>
      <c r="I135" s="260"/>
      <c r="J135" s="256"/>
      <c r="K135" s="256"/>
      <c r="L135" s="261"/>
      <c r="M135" s="262"/>
      <c r="N135" s="263"/>
      <c r="O135" s="263"/>
      <c r="P135" s="263"/>
      <c r="Q135" s="263"/>
      <c r="R135" s="263"/>
      <c r="S135" s="263"/>
      <c r="T135" s="264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5" t="s">
        <v>149</v>
      </c>
      <c r="AU135" s="265" t="s">
        <v>82</v>
      </c>
      <c r="AV135" s="15" t="s">
        <v>154</v>
      </c>
      <c r="AW135" s="15" t="s">
        <v>33</v>
      </c>
      <c r="AX135" s="15" t="s">
        <v>72</v>
      </c>
      <c r="AY135" s="265" t="s">
        <v>139</v>
      </c>
    </row>
    <row r="136" spans="1:51" s="14" customFormat="1" ht="12">
      <c r="A136" s="14"/>
      <c r="B136" s="244"/>
      <c r="C136" s="245"/>
      <c r="D136" s="235" t="s">
        <v>149</v>
      </c>
      <c r="E136" s="246" t="s">
        <v>19</v>
      </c>
      <c r="F136" s="247" t="s">
        <v>597</v>
      </c>
      <c r="G136" s="245"/>
      <c r="H136" s="248">
        <v>135.98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4" t="s">
        <v>149</v>
      </c>
      <c r="AU136" s="254" t="s">
        <v>82</v>
      </c>
      <c r="AV136" s="14" t="s">
        <v>82</v>
      </c>
      <c r="AW136" s="14" t="s">
        <v>33</v>
      </c>
      <c r="AX136" s="14" t="s">
        <v>72</v>
      </c>
      <c r="AY136" s="254" t="s">
        <v>139</v>
      </c>
    </row>
    <row r="137" spans="1:51" s="14" customFormat="1" ht="12">
      <c r="A137" s="14"/>
      <c r="B137" s="244"/>
      <c r="C137" s="245"/>
      <c r="D137" s="235" t="s">
        <v>149</v>
      </c>
      <c r="E137" s="246" t="s">
        <v>19</v>
      </c>
      <c r="F137" s="247" t="s">
        <v>598</v>
      </c>
      <c r="G137" s="245"/>
      <c r="H137" s="248">
        <v>-5.91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4" t="s">
        <v>149</v>
      </c>
      <c r="AU137" s="254" t="s">
        <v>82</v>
      </c>
      <c r="AV137" s="14" t="s">
        <v>82</v>
      </c>
      <c r="AW137" s="14" t="s">
        <v>33</v>
      </c>
      <c r="AX137" s="14" t="s">
        <v>72</v>
      </c>
      <c r="AY137" s="254" t="s">
        <v>139</v>
      </c>
    </row>
    <row r="138" spans="1:51" s="15" customFormat="1" ht="12">
      <c r="A138" s="15"/>
      <c r="B138" s="255"/>
      <c r="C138" s="256"/>
      <c r="D138" s="235" t="s">
        <v>149</v>
      </c>
      <c r="E138" s="257" t="s">
        <v>19</v>
      </c>
      <c r="F138" s="258" t="s">
        <v>153</v>
      </c>
      <c r="G138" s="256"/>
      <c r="H138" s="259">
        <v>130.07</v>
      </c>
      <c r="I138" s="260"/>
      <c r="J138" s="256"/>
      <c r="K138" s="256"/>
      <c r="L138" s="261"/>
      <c r="M138" s="262"/>
      <c r="N138" s="263"/>
      <c r="O138" s="263"/>
      <c r="P138" s="263"/>
      <c r="Q138" s="263"/>
      <c r="R138" s="263"/>
      <c r="S138" s="263"/>
      <c r="T138" s="264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5" t="s">
        <v>149</v>
      </c>
      <c r="AU138" s="265" t="s">
        <v>82</v>
      </c>
      <c r="AV138" s="15" t="s">
        <v>154</v>
      </c>
      <c r="AW138" s="15" t="s">
        <v>33</v>
      </c>
      <c r="AX138" s="15" t="s">
        <v>72</v>
      </c>
      <c r="AY138" s="265" t="s">
        <v>139</v>
      </c>
    </row>
    <row r="139" spans="1:51" s="16" customFormat="1" ht="12">
      <c r="A139" s="16"/>
      <c r="B139" s="266"/>
      <c r="C139" s="267"/>
      <c r="D139" s="235" t="s">
        <v>149</v>
      </c>
      <c r="E139" s="268" t="s">
        <v>19</v>
      </c>
      <c r="F139" s="269" t="s">
        <v>158</v>
      </c>
      <c r="G139" s="267"/>
      <c r="H139" s="270">
        <v>246.852</v>
      </c>
      <c r="I139" s="271"/>
      <c r="J139" s="267"/>
      <c r="K139" s="267"/>
      <c r="L139" s="272"/>
      <c r="M139" s="273"/>
      <c r="N139" s="274"/>
      <c r="O139" s="274"/>
      <c r="P139" s="274"/>
      <c r="Q139" s="274"/>
      <c r="R139" s="274"/>
      <c r="S139" s="274"/>
      <c r="T139" s="275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T139" s="276" t="s">
        <v>149</v>
      </c>
      <c r="AU139" s="276" t="s">
        <v>82</v>
      </c>
      <c r="AV139" s="16" t="s">
        <v>147</v>
      </c>
      <c r="AW139" s="16" t="s">
        <v>33</v>
      </c>
      <c r="AX139" s="16" t="s">
        <v>80</v>
      </c>
      <c r="AY139" s="276" t="s">
        <v>139</v>
      </c>
    </row>
    <row r="140" spans="1:65" s="2" customFormat="1" ht="21.75" customHeight="1">
      <c r="A140" s="40"/>
      <c r="B140" s="41"/>
      <c r="C140" s="220" t="s">
        <v>227</v>
      </c>
      <c r="D140" s="220" t="s">
        <v>142</v>
      </c>
      <c r="E140" s="221" t="s">
        <v>599</v>
      </c>
      <c r="F140" s="222" t="s">
        <v>600</v>
      </c>
      <c r="G140" s="223" t="s">
        <v>214</v>
      </c>
      <c r="H140" s="224">
        <v>50</v>
      </c>
      <c r="I140" s="225"/>
      <c r="J140" s="226">
        <f>ROUND(I140*H140,2)</f>
        <v>0</v>
      </c>
      <c r="K140" s="222" t="s">
        <v>146</v>
      </c>
      <c r="L140" s="46"/>
      <c r="M140" s="227" t="s">
        <v>19</v>
      </c>
      <c r="N140" s="228" t="s">
        <v>43</v>
      </c>
      <c r="O140" s="86"/>
      <c r="P140" s="229">
        <f>O140*H140</f>
        <v>0</v>
      </c>
      <c r="Q140" s="229">
        <v>0.00012</v>
      </c>
      <c r="R140" s="229">
        <f>Q140*H140</f>
        <v>0.006</v>
      </c>
      <c r="S140" s="229">
        <v>0</v>
      </c>
      <c r="T140" s="230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31" t="s">
        <v>207</v>
      </c>
      <c r="AT140" s="231" t="s">
        <v>142</v>
      </c>
      <c r="AU140" s="231" t="s">
        <v>82</v>
      </c>
      <c r="AY140" s="19" t="s">
        <v>139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9" t="s">
        <v>80</v>
      </c>
      <c r="BK140" s="232">
        <f>ROUND(I140*H140,2)</f>
        <v>0</v>
      </c>
      <c r="BL140" s="19" t="s">
        <v>207</v>
      </c>
      <c r="BM140" s="231" t="s">
        <v>601</v>
      </c>
    </row>
    <row r="141" spans="1:65" s="2" customFormat="1" ht="33" customHeight="1">
      <c r="A141" s="40"/>
      <c r="B141" s="41"/>
      <c r="C141" s="220" t="s">
        <v>8</v>
      </c>
      <c r="D141" s="220" t="s">
        <v>142</v>
      </c>
      <c r="E141" s="221" t="s">
        <v>602</v>
      </c>
      <c r="F141" s="222" t="s">
        <v>603</v>
      </c>
      <c r="G141" s="223" t="s">
        <v>145</v>
      </c>
      <c r="H141" s="224">
        <v>22.478</v>
      </c>
      <c r="I141" s="225"/>
      <c r="J141" s="226">
        <f>ROUND(I141*H141,2)</f>
        <v>0</v>
      </c>
      <c r="K141" s="222" t="s">
        <v>146</v>
      </c>
      <c r="L141" s="46"/>
      <c r="M141" s="227" t="s">
        <v>19</v>
      </c>
      <c r="N141" s="228" t="s">
        <v>43</v>
      </c>
      <c r="O141" s="86"/>
      <c r="P141" s="229">
        <f>O141*H141</f>
        <v>0</v>
      </c>
      <c r="Q141" s="229">
        <v>0.08976</v>
      </c>
      <c r="R141" s="229">
        <f>Q141*H141</f>
        <v>2.0176252800000003</v>
      </c>
      <c r="S141" s="229">
        <v>0</v>
      </c>
      <c r="T141" s="23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31" t="s">
        <v>147</v>
      </c>
      <c r="AT141" s="231" t="s">
        <v>142</v>
      </c>
      <c r="AU141" s="231" t="s">
        <v>82</v>
      </c>
      <c r="AY141" s="19" t="s">
        <v>139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9" t="s">
        <v>80</v>
      </c>
      <c r="BK141" s="232">
        <f>ROUND(I141*H141,2)</f>
        <v>0</v>
      </c>
      <c r="BL141" s="19" t="s">
        <v>147</v>
      </c>
      <c r="BM141" s="231" t="s">
        <v>604</v>
      </c>
    </row>
    <row r="142" spans="1:51" s="14" customFormat="1" ht="12">
      <c r="A142" s="14"/>
      <c r="B142" s="244"/>
      <c r="C142" s="245"/>
      <c r="D142" s="235" t="s">
        <v>149</v>
      </c>
      <c r="E142" s="246" t="s">
        <v>19</v>
      </c>
      <c r="F142" s="247" t="s">
        <v>605</v>
      </c>
      <c r="G142" s="245"/>
      <c r="H142" s="248">
        <v>12.714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4" t="s">
        <v>149</v>
      </c>
      <c r="AU142" s="254" t="s">
        <v>82</v>
      </c>
      <c r="AV142" s="14" t="s">
        <v>82</v>
      </c>
      <c r="AW142" s="14" t="s">
        <v>33</v>
      </c>
      <c r="AX142" s="14" t="s">
        <v>72</v>
      </c>
      <c r="AY142" s="254" t="s">
        <v>139</v>
      </c>
    </row>
    <row r="143" spans="1:51" s="14" customFormat="1" ht="12">
      <c r="A143" s="14"/>
      <c r="B143" s="244"/>
      <c r="C143" s="245"/>
      <c r="D143" s="235" t="s">
        <v>149</v>
      </c>
      <c r="E143" s="246" t="s">
        <v>19</v>
      </c>
      <c r="F143" s="247" t="s">
        <v>606</v>
      </c>
      <c r="G143" s="245"/>
      <c r="H143" s="248">
        <v>8.694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4" t="s">
        <v>149</v>
      </c>
      <c r="AU143" s="254" t="s">
        <v>82</v>
      </c>
      <c r="AV143" s="14" t="s">
        <v>82</v>
      </c>
      <c r="AW143" s="14" t="s">
        <v>33</v>
      </c>
      <c r="AX143" s="14" t="s">
        <v>72</v>
      </c>
      <c r="AY143" s="254" t="s">
        <v>139</v>
      </c>
    </row>
    <row r="144" spans="1:51" s="16" customFormat="1" ht="12">
      <c r="A144" s="16"/>
      <c r="B144" s="266"/>
      <c r="C144" s="267"/>
      <c r="D144" s="235" t="s">
        <v>149</v>
      </c>
      <c r="E144" s="268" t="s">
        <v>19</v>
      </c>
      <c r="F144" s="269" t="s">
        <v>158</v>
      </c>
      <c r="G144" s="267"/>
      <c r="H144" s="270">
        <v>21.408</v>
      </c>
      <c r="I144" s="271"/>
      <c r="J144" s="267"/>
      <c r="K144" s="267"/>
      <c r="L144" s="272"/>
      <c r="M144" s="273"/>
      <c r="N144" s="274"/>
      <c r="O144" s="274"/>
      <c r="P144" s="274"/>
      <c r="Q144" s="274"/>
      <c r="R144" s="274"/>
      <c r="S144" s="274"/>
      <c r="T144" s="275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76" t="s">
        <v>149</v>
      </c>
      <c r="AU144" s="276" t="s">
        <v>82</v>
      </c>
      <c r="AV144" s="16" t="s">
        <v>147</v>
      </c>
      <c r="AW144" s="16" t="s">
        <v>33</v>
      </c>
      <c r="AX144" s="16" t="s">
        <v>80</v>
      </c>
      <c r="AY144" s="276" t="s">
        <v>139</v>
      </c>
    </row>
    <row r="145" spans="1:51" s="14" customFormat="1" ht="12">
      <c r="A145" s="14"/>
      <c r="B145" s="244"/>
      <c r="C145" s="245"/>
      <c r="D145" s="235" t="s">
        <v>149</v>
      </c>
      <c r="E145" s="245"/>
      <c r="F145" s="247" t="s">
        <v>607</v>
      </c>
      <c r="G145" s="245"/>
      <c r="H145" s="248">
        <v>22.478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4" t="s">
        <v>149</v>
      </c>
      <c r="AU145" s="254" t="s">
        <v>82</v>
      </c>
      <c r="AV145" s="14" t="s">
        <v>82</v>
      </c>
      <c r="AW145" s="14" t="s">
        <v>4</v>
      </c>
      <c r="AX145" s="14" t="s">
        <v>80</v>
      </c>
      <c r="AY145" s="254" t="s">
        <v>139</v>
      </c>
    </row>
    <row r="146" spans="1:65" s="2" customFormat="1" ht="33" customHeight="1">
      <c r="A146" s="40"/>
      <c r="B146" s="41"/>
      <c r="C146" s="220" t="s">
        <v>207</v>
      </c>
      <c r="D146" s="220" t="s">
        <v>142</v>
      </c>
      <c r="E146" s="221" t="s">
        <v>608</v>
      </c>
      <c r="F146" s="222" t="s">
        <v>609</v>
      </c>
      <c r="G146" s="223" t="s">
        <v>145</v>
      </c>
      <c r="H146" s="224">
        <v>8</v>
      </c>
      <c r="I146" s="225"/>
      <c r="J146" s="226">
        <f>ROUND(I146*H146,2)</f>
        <v>0</v>
      </c>
      <c r="K146" s="222" t="s">
        <v>146</v>
      </c>
      <c r="L146" s="46"/>
      <c r="M146" s="227" t="s">
        <v>19</v>
      </c>
      <c r="N146" s="228" t="s">
        <v>43</v>
      </c>
      <c r="O146" s="86"/>
      <c r="P146" s="229">
        <f>O146*H146</f>
        <v>0</v>
      </c>
      <c r="Q146" s="229">
        <v>0.10745</v>
      </c>
      <c r="R146" s="229">
        <f>Q146*H146</f>
        <v>0.8596</v>
      </c>
      <c r="S146" s="229">
        <v>0</v>
      </c>
      <c r="T146" s="23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1" t="s">
        <v>147</v>
      </c>
      <c r="AT146" s="231" t="s">
        <v>142</v>
      </c>
      <c r="AU146" s="231" t="s">
        <v>82</v>
      </c>
      <c r="AY146" s="19" t="s">
        <v>139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9" t="s">
        <v>80</v>
      </c>
      <c r="BK146" s="232">
        <f>ROUND(I146*H146,2)</f>
        <v>0</v>
      </c>
      <c r="BL146" s="19" t="s">
        <v>147</v>
      </c>
      <c r="BM146" s="231" t="s">
        <v>610</v>
      </c>
    </row>
    <row r="147" spans="1:63" s="12" customFormat="1" ht="22.8" customHeight="1">
      <c r="A147" s="12"/>
      <c r="B147" s="204"/>
      <c r="C147" s="205"/>
      <c r="D147" s="206" t="s">
        <v>71</v>
      </c>
      <c r="E147" s="218" t="s">
        <v>140</v>
      </c>
      <c r="F147" s="218" t="s">
        <v>141</v>
      </c>
      <c r="G147" s="205"/>
      <c r="H147" s="205"/>
      <c r="I147" s="208"/>
      <c r="J147" s="219">
        <f>BK147</f>
        <v>0</v>
      </c>
      <c r="K147" s="205"/>
      <c r="L147" s="210"/>
      <c r="M147" s="211"/>
      <c r="N147" s="212"/>
      <c r="O147" s="212"/>
      <c r="P147" s="213">
        <f>SUM(P148:P294)</f>
        <v>0</v>
      </c>
      <c r="Q147" s="212"/>
      <c r="R147" s="213">
        <f>SUM(R148:R294)</f>
        <v>292.66834038</v>
      </c>
      <c r="S147" s="212"/>
      <c r="T147" s="214">
        <f>SUM(T148:T294)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5" t="s">
        <v>80</v>
      </c>
      <c r="AT147" s="216" t="s">
        <v>71</v>
      </c>
      <c r="AU147" s="216" t="s">
        <v>80</v>
      </c>
      <c r="AY147" s="215" t="s">
        <v>139</v>
      </c>
      <c r="BK147" s="217">
        <f>SUM(BK148:BK294)</f>
        <v>0</v>
      </c>
    </row>
    <row r="148" spans="1:65" s="2" customFormat="1" ht="21.75" customHeight="1">
      <c r="A148" s="40"/>
      <c r="B148" s="41"/>
      <c r="C148" s="220" t="s">
        <v>243</v>
      </c>
      <c r="D148" s="220" t="s">
        <v>142</v>
      </c>
      <c r="E148" s="221" t="s">
        <v>611</v>
      </c>
      <c r="F148" s="222" t="s">
        <v>612</v>
      </c>
      <c r="G148" s="223" t="s">
        <v>145</v>
      </c>
      <c r="H148" s="224">
        <v>2626.952</v>
      </c>
      <c r="I148" s="225"/>
      <c r="J148" s="226">
        <f>ROUND(I148*H148,2)</f>
        <v>0</v>
      </c>
      <c r="K148" s="222" t="s">
        <v>146</v>
      </c>
      <c r="L148" s="46"/>
      <c r="M148" s="227" t="s">
        <v>19</v>
      </c>
      <c r="N148" s="228" t="s">
        <v>43</v>
      </c>
      <c r="O148" s="86"/>
      <c r="P148" s="229">
        <f>O148*H148</f>
        <v>0</v>
      </c>
      <c r="Q148" s="229">
        <v>0.00735</v>
      </c>
      <c r="R148" s="229">
        <f>Q148*H148</f>
        <v>19.308097200000002</v>
      </c>
      <c r="S148" s="229">
        <v>0</v>
      </c>
      <c r="T148" s="230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31" t="s">
        <v>147</v>
      </c>
      <c r="AT148" s="231" t="s">
        <v>142</v>
      </c>
      <c r="AU148" s="231" t="s">
        <v>82</v>
      </c>
      <c r="AY148" s="19" t="s">
        <v>139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9" t="s">
        <v>80</v>
      </c>
      <c r="BK148" s="232">
        <f>ROUND(I148*H148,2)</f>
        <v>0</v>
      </c>
      <c r="BL148" s="19" t="s">
        <v>147</v>
      </c>
      <c r="BM148" s="231" t="s">
        <v>613</v>
      </c>
    </row>
    <row r="149" spans="1:51" s="14" customFormat="1" ht="12">
      <c r="A149" s="14"/>
      <c r="B149" s="244"/>
      <c r="C149" s="245"/>
      <c r="D149" s="235" t="s">
        <v>149</v>
      </c>
      <c r="E149" s="246" t="s">
        <v>19</v>
      </c>
      <c r="F149" s="247" t="s">
        <v>614</v>
      </c>
      <c r="G149" s="245"/>
      <c r="H149" s="248">
        <v>1413.863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4" t="s">
        <v>149</v>
      </c>
      <c r="AU149" s="254" t="s">
        <v>82</v>
      </c>
      <c r="AV149" s="14" t="s">
        <v>82</v>
      </c>
      <c r="AW149" s="14" t="s">
        <v>33</v>
      </c>
      <c r="AX149" s="14" t="s">
        <v>72</v>
      </c>
      <c r="AY149" s="254" t="s">
        <v>139</v>
      </c>
    </row>
    <row r="150" spans="1:51" s="15" customFormat="1" ht="12">
      <c r="A150" s="15"/>
      <c r="B150" s="255"/>
      <c r="C150" s="256"/>
      <c r="D150" s="235" t="s">
        <v>149</v>
      </c>
      <c r="E150" s="257" t="s">
        <v>19</v>
      </c>
      <c r="F150" s="258" t="s">
        <v>153</v>
      </c>
      <c r="G150" s="256"/>
      <c r="H150" s="259">
        <v>1413.863</v>
      </c>
      <c r="I150" s="260"/>
      <c r="J150" s="256"/>
      <c r="K150" s="256"/>
      <c r="L150" s="261"/>
      <c r="M150" s="262"/>
      <c r="N150" s="263"/>
      <c r="O150" s="263"/>
      <c r="P150" s="263"/>
      <c r="Q150" s="263"/>
      <c r="R150" s="263"/>
      <c r="S150" s="263"/>
      <c r="T150" s="26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5" t="s">
        <v>149</v>
      </c>
      <c r="AU150" s="265" t="s">
        <v>82</v>
      </c>
      <c r="AV150" s="15" t="s">
        <v>154</v>
      </c>
      <c r="AW150" s="15" t="s">
        <v>33</v>
      </c>
      <c r="AX150" s="15" t="s">
        <v>72</v>
      </c>
      <c r="AY150" s="265" t="s">
        <v>139</v>
      </c>
    </row>
    <row r="151" spans="1:51" s="14" customFormat="1" ht="12">
      <c r="A151" s="14"/>
      <c r="B151" s="244"/>
      <c r="C151" s="245"/>
      <c r="D151" s="235" t="s">
        <v>149</v>
      </c>
      <c r="E151" s="246" t="s">
        <v>19</v>
      </c>
      <c r="F151" s="247" t="s">
        <v>615</v>
      </c>
      <c r="G151" s="245"/>
      <c r="H151" s="248">
        <v>1213.089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4" t="s">
        <v>149</v>
      </c>
      <c r="AU151" s="254" t="s">
        <v>82</v>
      </c>
      <c r="AV151" s="14" t="s">
        <v>82</v>
      </c>
      <c r="AW151" s="14" t="s">
        <v>33</v>
      </c>
      <c r="AX151" s="14" t="s">
        <v>72</v>
      </c>
      <c r="AY151" s="254" t="s">
        <v>139</v>
      </c>
    </row>
    <row r="152" spans="1:51" s="15" customFormat="1" ht="12">
      <c r="A152" s="15"/>
      <c r="B152" s="255"/>
      <c r="C152" s="256"/>
      <c r="D152" s="235" t="s">
        <v>149</v>
      </c>
      <c r="E152" s="257" t="s">
        <v>19</v>
      </c>
      <c r="F152" s="258" t="s">
        <v>153</v>
      </c>
      <c r="G152" s="256"/>
      <c r="H152" s="259">
        <v>1213.089</v>
      </c>
      <c r="I152" s="260"/>
      <c r="J152" s="256"/>
      <c r="K152" s="256"/>
      <c r="L152" s="261"/>
      <c r="M152" s="262"/>
      <c r="N152" s="263"/>
      <c r="O152" s="263"/>
      <c r="P152" s="263"/>
      <c r="Q152" s="263"/>
      <c r="R152" s="263"/>
      <c r="S152" s="263"/>
      <c r="T152" s="264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5" t="s">
        <v>149</v>
      </c>
      <c r="AU152" s="265" t="s">
        <v>82</v>
      </c>
      <c r="AV152" s="15" t="s">
        <v>154</v>
      </c>
      <c r="AW152" s="15" t="s">
        <v>33</v>
      </c>
      <c r="AX152" s="15" t="s">
        <v>72</v>
      </c>
      <c r="AY152" s="265" t="s">
        <v>139</v>
      </c>
    </row>
    <row r="153" spans="1:51" s="16" customFormat="1" ht="12">
      <c r="A153" s="16"/>
      <c r="B153" s="266"/>
      <c r="C153" s="267"/>
      <c r="D153" s="235" t="s">
        <v>149</v>
      </c>
      <c r="E153" s="268" t="s">
        <v>19</v>
      </c>
      <c r="F153" s="269" t="s">
        <v>158</v>
      </c>
      <c r="G153" s="267"/>
      <c r="H153" s="270">
        <v>2626.952</v>
      </c>
      <c r="I153" s="271"/>
      <c r="J153" s="267"/>
      <c r="K153" s="267"/>
      <c r="L153" s="272"/>
      <c r="M153" s="273"/>
      <c r="N153" s="274"/>
      <c r="O153" s="274"/>
      <c r="P153" s="274"/>
      <c r="Q153" s="274"/>
      <c r="R153" s="274"/>
      <c r="S153" s="274"/>
      <c r="T153" s="275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T153" s="276" t="s">
        <v>149</v>
      </c>
      <c r="AU153" s="276" t="s">
        <v>82</v>
      </c>
      <c r="AV153" s="16" t="s">
        <v>147</v>
      </c>
      <c r="AW153" s="16" t="s">
        <v>33</v>
      </c>
      <c r="AX153" s="16" t="s">
        <v>80</v>
      </c>
      <c r="AY153" s="276" t="s">
        <v>139</v>
      </c>
    </row>
    <row r="154" spans="1:65" s="2" customFormat="1" ht="33" customHeight="1">
      <c r="A154" s="40"/>
      <c r="B154" s="41"/>
      <c r="C154" s="220" t="s">
        <v>249</v>
      </c>
      <c r="D154" s="220" t="s">
        <v>142</v>
      </c>
      <c r="E154" s="221" t="s">
        <v>616</v>
      </c>
      <c r="F154" s="222" t="s">
        <v>617</v>
      </c>
      <c r="G154" s="223" t="s">
        <v>145</v>
      </c>
      <c r="H154" s="224">
        <v>2626.952</v>
      </c>
      <c r="I154" s="225"/>
      <c r="J154" s="226">
        <f>ROUND(I154*H154,2)</f>
        <v>0</v>
      </c>
      <c r="K154" s="222" t="s">
        <v>146</v>
      </c>
      <c r="L154" s="46"/>
      <c r="M154" s="227" t="s">
        <v>19</v>
      </c>
      <c r="N154" s="228" t="s">
        <v>43</v>
      </c>
      <c r="O154" s="86"/>
      <c r="P154" s="229">
        <f>O154*H154</f>
        <v>0</v>
      </c>
      <c r="Q154" s="229">
        <v>0.02048</v>
      </c>
      <c r="R154" s="229">
        <f>Q154*H154</f>
        <v>53.79997696000001</v>
      </c>
      <c r="S154" s="229">
        <v>0</v>
      </c>
      <c r="T154" s="230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31" t="s">
        <v>147</v>
      </c>
      <c r="AT154" s="231" t="s">
        <v>142</v>
      </c>
      <c r="AU154" s="231" t="s">
        <v>82</v>
      </c>
      <c r="AY154" s="19" t="s">
        <v>139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9" t="s">
        <v>80</v>
      </c>
      <c r="BK154" s="232">
        <f>ROUND(I154*H154,2)</f>
        <v>0</v>
      </c>
      <c r="BL154" s="19" t="s">
        <v>147</v>
      </c>
      <c r="BM154" s="231" t="s">
        <v>618</v>
      </c>
    </row>
    <row r="155" spans="1:65" s="2" customFormat="1" ht="44.25" customHeight="1">
      <c r="A155" s="40"/>
      <c r="B155" s="41"/>
      <c r="C155" s="220" t="s">
        <v>256</v>
      </c>
      <c r="D155" s="220" t="s">
        <v>142</v>
      </c>
      <c r="E155" s="221" t="s">
        <v>619</v>
      </c>
      <c r="F155" s="222" t="s">
        <v>620</v>
      </c>
      <c r="G155" s="223" t="s">
        <v>145</v>
      </c>
      <c r="H155" s="224">
        <v>3080.149</v>
      </c>
      <c r="I155" s="225"/>
      <c r="J155" s="226">
        <f>ROUND(I155*H155,2)</f>
        <v>0</v>
      </c>
      <c r="K155" s="222" t="s">
        <v>146</v>
      </c>
      <c r="L155" s="46"/>
      <c r="M155" s="227" t="s">
        <v>19</v>
      </c>
      <c r="N155" s="228" t="s">
        <v>43</v>
      </c>
      <c r="O155" s="86"/>
      <c r="P155" s="229">
        <f>O155*H155</f>
        <v>0</v>
      </c>
      <c r="Q155" s="229">
        <v>0.0079</v>
      </c>
      <c r="R155" s="229">
        <f>Q155*H155</f>
        <v>24.3331771</v>
      </c>
      <c r="S155" s="229">
        <v>0</v>
      </c>
      <c r="T155" s="23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1" t="s">
        <v>147</v>
      </c>
      <c r="AT155" s="231" t="s">
        <v>142</v>
      </c>
      <c r="AU155" s="231" t="s">
        <v>82</v>
      </c>
      <c r="AY155" s="19" t="s">
        <v>139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9" t="s">
        <v>80</v>
      </c>
      <c r="BK155" s="232">
        <f>ROUND(I155*H155,2)</f>
        <v>0</v>
      </c>
      <c r="BL155" s="19" t="s">
        <v>147</v>
      </c>
      <c r="BM155" s="231" t="s">
        <v>621</v>
      </c>
    </row>
    <row r="156" spans="1:51" s="14" customFormat="1" ht="12">
      <c r="A156" s="14"/>
      <c r="B156" s="244"/>
      <c r="C156" s="245"/>
      <c r="D156" s="235" t="s">
        <v>149</v>
      </c>
      <c r="E156" s="245"/>
      <c r="F156" s="247" t="s">
        <v>622</v>
      </c>
      <c r="G156" s="245"/>
      <c r="H156" s="248">
        <v>3080.149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4" t="s">
        <v>149</v>
      </c>
      <c r="AU156" s="254" t="s">
        <v>82</v>
      </c>
      <c r="AV156" s="14" t="s">
        <v>82</v>
      </c>
      <c r="AW156" s="14" t="s">
        <v>4</v>
      </c>
      <c r="AX156" s="14" t="s">
        <v>80</v>
      </c>
      <c r="AY156" s="254" t="s">
        <v>139</v>
      </c>
    </row>
    <row r="157" spans="1:65" s="2" customFormat="1" ht="44.25" customHeight="1">
      <c r="A157" s="40"/>
      <c r="B157" s="41"/>
      <c r="C157" s="220" t="s">
        <v>262</v>
      </c>
      <c r="D157" s="220" t="s">
        <v>142</v>
      </c>
      <c r="E157" s="221" t="s">
        <v>623</v>
      </c>
      <c r="F157" s="222" t="s">
        <v>624</v>
      </c>
      <c r="G157" s="223" t="s">
        <v>145</v>
      </c>
      <c r="H157" s="224">
        <v>1050</v>
      </c>
      <c r="I157" s="225"/>
      <c r="J157" s="226">
        <f>ROUND(I157*H157,2)</f>
        <v>0</v>
      </c>
      <c r="K157" s="222" t="s">
        <v>146</v>
      </c>
      <c r="L157" s="46"/>
      <c r="M157" s="227" t="s">
        <v>19</v>
      </c>
      <c r="N157" s="228" t="s">
        <v>43</v>
      </c>
      <c r="O157" s="86"/>
      <c r="P157" s="229">
        <f>O157*H157</f>
        <v>0</v>
      </c>
      <c r="Q157" s="229">
        <v>0.017</v>
      </c>
      <c r="R157" s="229">
        <f>Q157*H157</f>
        <v>17.85</v>
      </c>
      <c r="S157" s="229">
        <v>0</v>
      </c>
      <c r="T157" s="230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31" t="s">
        <v>147</v>
      </c>
      <c r="AT157" s="231" t="s">
        <v>142</v>
      </c>
      <c r="AU157" s="231" t="s">
        <v>82</v>
      </c>
      <c r="AY157" s="19" t="s">
        <v>139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9" t="s">
        <v>80</v>
      </c>
      <c r="BK157" s="232">
        <f>ROUND(I157*H157,2)</f>
        <v>0</v>
      </c>
      <c r="BL157" s="19" t="s">
        <v>147</v>
      </c>
      <c r="BM157" s="231" t="s">
        <v>625</v>
      </c>
    </row>
    <row r="158" spans="1:65" s="2" customFormat="1" ht="33" customHeight="1">
      <c r="A158" s="40"/>
      <c r="B158" s="41"/>
      <c r="C158" s="220" t="s">
        <v>7</v>
      </c>
      <c r="D158" s="220" t="s">
        <v>142</v>
      </c>
      <c r="E158" s="221" t="s">
        <v>626</v>
      </c>
      <c r="F158" s="222" t="s">
        <v>627</v>
      </c>
      <c r="G158" s="223" t="s">
        <v>145</v>
      </c>
      <c r="H158" s="224">
        <v>2626.952</v>
      </c>
      <c r="I158" s="225"/>
      <c r="J158" s="226">
        <f>ROUND(I158*H158,2)</f>
        <v>0</v>
      </c>
      <c r="K158" s="222" t="s">
        <v>146</v>
      </c>
      <c r="L158" s="46"/>
      <c r="M158" s="227" t="s">
        <v>19</v>
      </c>
      <c r="N158" s="228" t="s">
        <v>43</v>
      </c>
      <c r="O158" s="86"/>
      <c r="P158" s="229">
        <f>O158*H158</f>
        <v>0</v>
      </c>
      <c r="Q158" s="229">
        <v>0.00438</v>
      </c>
      <c r="R158" s="229">
        <f>Q158*H158</f>
        <v>11.506049760000002</v>
      </c>
      <c r="S158" s="229">
        <v>0</v>
      </c>
      <c r="T158" s="230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31" t="s">
        <v>147</v>
      </c>
      <c r="AT158" s="231" t="s">
        <v>142</v>
      </c>
      <c r="AU158" s="231" t="s">
        <v>82</v>
      </c>
      <c r="AY158" s="19" t="s">
        <v>139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9" t="s">
        <v>80</v>
      </c>
      <c r="BK158" s="232">
        <f>ROUND(I158*H158,2)</f>
        <v>0</v>
      </c>
      <c r="BL158" s="19" t="s">
        <v>147</v>
      </c>
      <c r="BM158" s="231" t="s">
        <v>628</v>
      </c>
    </row>
    <row r="159" spans="1:51" s="14" customFormat="1" ht="12">
      <c r="A159" s="14"/>
      <c r="B159" s="244"/>
      <c r="C159" s="245"/>
      <c r="D159" s="235" t="s">
        <v>149</v>
      </c>
      <c r="E159" s="246" t="s">
        <v>19</v>
      </c>
      <c r="F159" s="247" t="s">
        <v>614</v>
      </c>
      <c r="G159" s="245"/>
      <c r="H159" s="248">
        <v>1413.863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4" t="s">
        <v>149</v>
      </c>
      <c r="AU159" s="254" t="s">
        <v>82</v>
      </c>
      <c r="AV159" s="14" t="s">
        <v>82</v>
      </c>
      <c r="AW159" s="14" t="s">
        <v>33</v>
      </c>
      <c r="AX159" s="14" t="s">
        <v>72</v>
      </c>
      <c r="AY159" s="254" t="s">
        <v>139</v>
      </c>
    </row>
    <row r="160" spans="1:51" s="15" customFormat="1" ht="12">
      <c r="A160" s="15"/>
      <c r="B160" s="255"/>
      <c r="C160" s="256"/>
      <c r="D160" s="235" t="s">
        <v>149</v>
      </c>
      <c r="E160" s="257" t="s">
        <v>19</v>
      </c>
      <c r="F160" s="258" t="s">
        <v>153</v>
      </c>
      <c r="G160" s="256"/>
      <c r="H160" s="259">
        <v>1413.863</v>
      </c>
      <c r="I160" s="260"/>
      <c r="J160" s="256"/>
      <c r="K160" s="256"/>
      <c r="L160" s="261"/>
      <c r="M160" s="262"/>
      <c r="N160" s="263"/>
      <c r="O160" s="263"/>
      <c r="P160" s="263"/>
      <c r="Q160" s="263"/>
      <c r="R160" s="263"/>
      <c r="S160" s="263"/>
      <c r="T160" s="264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5" t="s">
        <v>149</v>
      </c>
      <c r="AU160" s="265" t="s">
        <v>82</v>
      </c>
      <c r="AV160" s="15" t="s">
        <v>154</v>
      </c>
      <c r="AW160" s="15" t="s">
        <v>33</v>
      </c>
      <c r="AX160" s="15" t="s">
        <v>72</v>
      </c>
      <c r="AY160" s="265" t="s">
        <v>139</v>
      </c>
    </row>
    <row r="161" spans="1:51" s="14" customFormat="1" ht="12">
      <c r="A161" s="14"/>
      <c r="B161" s="244"/>
      <c r="C161" s="245"/>
      <c r="D161" s="235" t="s">
        <v>149</v>
      </c>
      <c r="E161" s="246" t="s">
        <v>19</v>
      </c>
      <c r="F161" s="247" t="s">
        <v>615</v>
      </c>
      <c r="G161" s="245"/>
      <c r="H161" s="248">
        <v>1213.089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4" t="s">
        <v>149</v>
      </c>
      <c r="AU161" s="254" t="s">
        <v>82</v>
      </c>
      <c r="AV161" s="14" t="s">
        <v>82</v>
      </c>
      <c r="AW161" s="14" t="s">
        <v>33</v>
      </c>
      <c r="AX161" s="14" t="s">
        <v>72</v>
      </c>
      <c r="AY161" s="254" t="s">
        <v>139</v>
      </c>
    </row>
    <row r="162" spans="1:51" s="15" customFormat="1" ht="12">
      <c r="A162" s="15"/>
      <c r="B162" s="255"/>
      <c r="C162" s="256"/>
      <c r="D162" s="235" t="s">
        <v>149</v>
      </c>
      <c r="E162" s="257" t="s">
        <v>19</v>
      </c>
      <c r="F162" s="258" t="s">
        <v>153</v>
      </c>
      <c r="G162" s="256"/>
      <c r="H162" s="259">
        <v>1213.089</v>
      </c>
      <c r="I162" s="260"/>
      <c r="J162" s="256"/>
      <c r="K162" s="256"/>
      <c r="L162" s="261"/>
      <c r="M162" s="262"/>
      <c r="N162" s="263"/>
      <c r="O162" s="263"/>
      <c r="P162" s="263"/>
      <c r="Q162" s="263"/>
      <c r="R162" s="263"/>
      <c r="S162" s="263"/>
      <c r="T162" s="264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5" t="s">
        <v>149</v>
      </c>
      <c r="AU162" s="265" t="s">
        <v>82</v>
      </c>
      <c r="AV162" s="15" t="s">
        <v>154</v>
      </c>
      <c r="AW162" s="15" t="s">
        <v>33</v>
      </c>
      <c r="AX162" s="15" t="s">
        <v>72</v>
      </c>
      <c r="AY162" s="265" t="s">
        <v>139</v>
      </c>
    </row>
    <row r="163" spans="1:51" s="16" customFormat="1" ht="12">
      <c r="A163" s="16"/>
      <c r="B163" s="266"/>
      <c r="C163" s="267"/>
      <c r="D163" s="235" t="s">
        <v>149</v>
      </c>
      <c r="E163" s="268" t="s">
        <v>19</v>
      </c>
      <c r="F163" s="269" t="s">
        <v>158</v>
      </c>
      <c r="G163" s="267"/>
      <c r="H163" s="270">
        <v>2626.952</v>
      </c>
      <c r="I163" s="271"/>
      <c r="J163" s="267"/>
      <c r="K163" s="267"/>
      <c r="L163" s="272"/>
      <c r="M163" s="273"/>
      <c r="N163" s="274"/>
      <c r="O163" s="274"/>
      <c r="P163" s="274"/>
      <c r="Q163" s="274"/>
      <c r="R163" s="274"/>
      <c r="S163" s="274"/>
      <c r="T163" s="275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T163" s="276" t="s">
        <v>149</v>
      </c>
      <c r="AU163" s="276" t="s">
        <v>82</v>
      </c>
      <c r="AV163" s="16" t="s">
        <v>147</v>
      </c>
      <c r="AW163" s="16" t="s">
        <v>33</v>
      </c>
      <c r="AX163" s="16" t="s">
        <v>80</v>
      </c>
      <c r="AY163" s="276" t="s">
        <v>139</v>
      </c>
    </row>
    <row r="164" spans="1:65" s="2" customFormat="1" ht="33" customHeight="1">
      <c r="A164" s="40"/>
      <c r="B164" s="41"/>
      <c r="C164" s="220" t="s">
        <v>271</v>
      </c>
      <c r="D164" s="220" t="s">
        <v>142</v>
      </c>
      <c r="E164" s="221" t="s">
        <v>629</v>
      </c>
      <c r="F164" s="222" t="s">
        <v>630</v>
      </c>
      <c r="G164" s="223" t="s">
        <v>145</v>
      </c>
      <c r="H164" s="224">
        <v>2626.952</v>
      </c>
      <c r="I164" s="225"/>
      <c r="J164" s="226">
        <f>ROUND(I164*H164,2)</f>
        <v>0</v>
      </c>
      <c r="K164" s="222" t="s">
        <v>146</v>
      </c>
      <c r="L164" s="46"/>
      <c r="M164" s="227" t="s">
        <v>19</v>
      </c>
      <c r="N164" s="228" t="s">
        <v>43</v>
      </c>
      <c r="O164" s="86"/>
      <c r="P164" s="229">
        <f>O164*H164</f>
        <v>0</v>
      </c>
      <c r="Q164" s="229">
        <v>0.01628</v>
      </c>
      <c r="R164" s="229">
        <f>Q164*H164</f>
        <v>42.76677856</v>
      </c>
      <c r="S164" s="229">
        <v>0</v>
      </c>
      <c r="T164" s="230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31" t="s">
        <v>147</v>
      </c>
      <c r="AT164" s="231" t="s">
        <v>142</v>
      </c>
      <c r="AU164" s="231" t="s">
        <v>82</v>
      </c>
      <c r="AY164" s="19" t="s">
        <v>139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9" t="s">
        <v>80</v>
      </c>
      <c r="BK164" s="232">
        <f>ROUND(I164*H164,2)</f>
        <v>0</v>
      </c>
      <c r="BL164" s="19" t="s">
        <v>147</v>
      </c>
      <c r="BM164" s="231" t="s">
        <v>631</v>
      </c>
    </row>
    <row r="165" spans="1:51" s="13" customFormat="1" ht="12">
      <c r="A165" s="13"/>
      <c r="B165" s="233"/>
      <c r="C165" s="234"/>
      <c r="D165" s="235" t="s">
        <v>149</v>
      </c>
      <c r="E165" s="236" t="s">
        <v>19</v>
      </c>
      <c r="F165" s="237" t="s">
        <v>632</v>
      </c>
      <c r="G165" s="234"/>
      <c r="H165" s="236" t="s">
        <v>19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149</v>
      </c>
      <c r="AU165" s="243" t="s">
        <v>82</v>
      </c>
      <c r="AV165" s="13" t="s">
        <v>80</v>
      </c>
      <c r="AW165" s="13" t="s">
        <v>33</v>
      </c>
      <c r="AX165" s="13" t="s">
        <v>72</v>
      </c>
      <c r="AY165" s="243" t="s">
        <v>139</v>
      </c>
    </row>
    <row r="166" spans="1:51" s="14" customFormat="1" ht="12">
      <c r="A166" s="14"/>
      <c r="B166" s="244"/>
      <c r="C166" s="245"/>
      <c r="D166" s="235" t="s">
        <v>149</v>
      </c>
      <c r="E166" s="246" t="s">
        <v>19</v>
      </c>
      <c r="F166" s="247" t="s">
        <v>633</v>
      </c>
      <c r="G166" s="245"/>
      <c r="H166" s="248">
        <v>38.454</v>
      </c>
      <c r="I166" s="249"/>
      <c r="J166" s="245"/>
      <c r="K166" s="245"/>
      <c r="L166" s="250"/>
      <c r="M166" s="251"/>
      <c r="N166" s="252"/>
      <c r="O166" s="252"/>
      <c r="P166" s="252"/>
      <c r="Q166" s="252"/>
      <c r="R166" s="252"/>
      <c r="S166" s="252"/>
      <c r="T166" s="25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4" t="s">
        <v>149</v>
      </c>
      <c r="AU166" s="254" t="s">
        <v>82</v>
      </c>
      <c r="AV166" s="14" t="s">
        <v>82</v>
      </c>
      <c r="AW166" s="14" t="s">
        <v>33</v>
      </c>
      <c r="AX166" s="14" t="s">
        <v>72</v>
      </c>
      <c r="AY166" s="254" t="s">
        <v>139</v>
      </c>
    </row>
    <row r="167" spans="1:51" s="14" customFormat="1" ht="12">
      <c r="A167" s="14"/>
      <c r="B167" s="244"/>
      <c r="C167" s="245"/>
      <c r="D167" s="235" t="s">
        <v>149</v>
      </c>
      <c r="E167" s="246" t="s">
        <v>19</v>
      </c>
      <c r="F167" s="247" t="s">
        <v>634</v>
      </c>
      <c r="G167" s="245"/>
      <c r="H167" s="248">
        <v>39.936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4" t="s">
        <v>149</v>
      </c>
      <c r="AU167" s="254" t="s">
        <v>82</v>
      </c>
      <c r="AV167" s="14" t="s">
        <v>82</v>
      </c>
      <c r="AW167" s="14" t="s">
        <v>33</v>
      </c>
      <c r="AX167" s="14" t="s">
        <v>72</v>
      </c>
      <c r="AY167" s="254" t="s">
        <v>139</v>
      </c>
    </row>
    <row r="168" spans="1:51" s="14" customFormat="1" ht="12">
      <c r="A168" s="14"/>
      <c r="B168" s="244"/>
      <c r="C168" s="245"/>
      <c r="D168" s="235" t="s">
        <v>149</v>
      </c>
      <c r="E168" s="246" t="s">
        <v>19</v>
      </c>
      <c r="F168" s="247" t="s">
        <v>635</v>
      </c>
      <c r="G168" s="245"/>
      <c r="H168" s="248">
        <v>122.48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4" t="s">
        <v>149</v>
      </c>
      <c r="AU168" s="254" t="s">
        <v>82</v>
      </c>
      <c r="AV168" s="14" t="s">
        <v>82</v>
      </c>
      <c r="AW168" s="14" t="s">
        <v>33</v>
      </c>
      <c r="AX168" s="14" t="s">
        <v>72</v>
      </c>
      <c r="AY168" s="254" t="s">
        <v>139</v>
      </c>
    </row>
    <row r="169" spans="1:51" s="14" customFormat="1" ht="12">
      <c r="A169" s="14"/>
      <c r="B169" s="244"/>
      <c r="C169" s="245"/>
      <c r="D169" s="235" t="s">
        <v>149</v>
      </c>
      <c r="E169" s="246" t="s">
        <v>19</v>
      </c>
      <c r="F169" s="247" t="s">
        <v>636</v>
      </c>
      <c r="G169" s="245"/>
      <c r="H169" s="248">
        <v>69.858</v>
      </c>
      <c r="I169" s="249"/>
      <c r="J169" s="245"/>
      <c r="K169" s="245"/>
      <c r="L169" s="250"/>
      <c r="M169" s="251"/>
      <c r="N169" s="252"/>
      <c r="O169" s="252"/>
      <c r="P169" s="252"/>
      <c r="Q169" s="252"/>
      <c r="R169" s="252"/>
      <c r="S169" s="252"/>
      <c r="T169" s="25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4" t="s">
        <v>149</v>
      </c>
      <c r="AU169" s="254" t="s">
        <v>82</v>
      </c>
      <c r="AV169" s="14" t="s">
        <v>82</v>
      </c>
      <c r="AW169" s="14" t="s">
        <v>33</v>
      </c>
      <c r="AX169" s="14" t="s">
        <v>72</v>
      </c>
      <c r="AY169" s="254" t="s">
        <v>139</v>
      </c>
    </row>
    <row r="170" spans="1:51" s="14" customFormat="1" ht="12">
      <c r="A170" s="14"/>
      <c r="B170" s="244"/>
      <c r="C170" s="245"/>
      <c r="D170" s="235" t="s">
        <v>149</v>
      </c>
      <c r="E170" s="246" t="s">
        <v>19</v>
      </c>
      <c r="F170" s="247" t="s">
        <v>637</v>
      </c>
      <c r="G170" s="245"/>
      <c r="H170" s="248">
        <v>63.168</v>
      </c>
      <c r="I170" s="249"/>
      <c r="J170" s="245"/>
      <c r="K170" s="245"/>
      <c r="L170" s="250"/>
      <c r="M170" s="251"/>
      <c r="N170" s="252"/>
      <c r="O170" s="252"/>
      <c r="P170" s="252"/>
      <c r="Q170" s="252"/>
      <c r="R170" s="252"/>
      <c r="S170" s="252"/>
      <c r="T170" s="25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4" t="s">
        <v>149</v>
      </c>
      <c r="AU170" s="254" t="s">
        <v>82</v>
      </c>
      <c r="AV170" s="14" t="s">
        <v>82</v>
      </c>
      <c r="AW170" s="14" t="s">
        <v>33</v>
      </c>
      <c r="AX170" s="14" t="s">
        <v>72</v>
      </c>
      <c r="AY170" s="254" t="s">
        <v>139</v>
      </c>
    </row>
    <row r="171" spans="1:51" s="14" customFormat="1" ht="12">
      <c r="A171" s="14"/>
      <c r="B171" s="244"/>
      <c r="C171" s="245"/>
      <c r="D171" s="235" t="s">
        <v>149</v>
      </c>
      <c r="E171" s="246" t="s">
        <v>19</v>
      </c>
      <c r="F171" s="247" t="s">
        <v>638</v>
      </c>
      <c r="G171" s="245"/>
      <c r="H171" s="248">
        <v>47.204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4" t="s">
        <v>149</v>
      </c>
      <c r="AU171" s="254" t="s">
        <v>82</v>
      </c>
      <c r="AV171" s="14" t="s">
        <v>82</v>
      </c>
      <c r="AW171" s="14" t="s">
        <v>33</v>
      </c>
      <c r="AX171" s="14" t="s">
        <v>72</v>
      </c>
      <c r="AY171" s="254" t="s">
        <v>139</v>
      </c>
    </row>
    <row r="172" spans="1:51" s="14" customFormat="1" ht="12">
      <c r="A172" s="14"/>
      <c r="B172" s="244"/>
      <c r="C172" s="245"/>
      <c r="D172" s="235" t="s">
        <v>149</v>
      </c>
      <c r="E172" s="246" t="s">
        <v>19</v>
      </c>
      <c r="F172" s="247" t="s">
        <v>639</v>
      </c>
      <c r="G172" s="245"/>
      <c r="H172" s="248">
        <v>65.97</v>
      </c>
      <c r="I172" s="249"/>
      <c r="J172" s="245"/>
      <c r="K172" s="245"/>
      <c r="L172" s="250"/>
      <c r="M172" s="251"/>
      <c r="N172" s="252"/>
      <c r="O172" s="252"/>
      <c r="P172" s="252"/>
      <c r="Q172" s="252"/>
      <c r="R172" s="252"/>
      <c r="S172" s="252"/>
      <c r="T172" s="25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4" t="s">
        <v>149</v>
      </c>
      <c r="AU172" s="254" t="s">
        <v>82</v>
      </c>
      <c r="AV172" s="14" t="s">
        <v>82</v>
      </c>
      <c r="AW172" s="14" t="s">
        <v>33</v>
      </c>
      <c r="AX172" s="14" t="s">
        <v>72</v>
      </c>
      <c r="AY172" s="254" t="s">
        <v>139</v>
      </c>
    </row>
    <row r="173" spans="1:51" s="14" customFormat="1" ht="12">
      <c r="A173" s="14"/>
      <c r="B173" s="244"/>
      <c r="C173" s="245"/>
      <c r="D173" s="235" t="s">
        <v>149</v>
      </c>
      <c r="E173" s="246" t="s">
        <v>19</v>
      </c>
      <c r="F173" s="247" t="s">
        <v>640</v>
      </c>
      <c r="G173" s="245"/>
      <c r="H173" s="248">
        <v>16.074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4" t="s">
        <v>149</v>
      </c>
      <c r="AU173" s="254" t="s">
        <v>82</v>
      </c>
      <c r="AV173" s="14" t="s">
        <v>82</v>
      </c>
      <c r="AW173" s="14" t="s">
        <v>33</v>
      </c>
      <c r="AX173" s="14" t="s">
        <v>72</v>
      </c>
      <c r="AY173" s="254" t="s">
        <v>139</v>
      </c>
    </row>
    <row r="174" spans="1:51" s="14" customFormat="1" ht="12">
      <c r="A174" s="14"/>
      <c r="B174" s="244"/>
      <c r="C174" s="245"/>
      <c r="D174" s="235" t="s">
        <v>149</v>
      </c>
      <c r="E174" s="246" t="s">
        <v>19</v>
      </c>
      <c r="F174" s="247" t="s">
        <v>641</v>
      </c>
      <c r="G174" s="245"/>
      <c r="H174" s="248">
        <v>43.667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4" t="s">
        <v>149</v>
      </c>
      <c r="AU174" s="254" t="s">
        <v>82</v>
      </c>
      <c r="AV174" s="14" t="s">
        <v>82</v>
      </c>
      <c r="AW174" s="14" t="s">
        <v>33</v>
      </c>
      <c r="AX174" s="14" t="s">
        <v>72</v>
      </c>
      <c r="AY174" s="254" t="s">
        <v>139</v>
      </c>
    </row>
    <row r="175" spans="1:51" s="14" customFormat="1" ht="12">
      <c r="A175" s="14"/>
      <c r="B175" s="244"/>
      <c r="C175" s="245"/>
      <c r="D175" s="235" t="s">
        <v>149</v>
      </c>
      <c r="E175" s="246" t="s">
        <v>19</v>
      </c>
      <c r="F175" s="247" t="s">
        <v>642</v>
      </c>
      <c r="G175" s="245"/>
      <c r="H175" s="248">
        <v>67.867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4" t="s">
        <v>149</v>
      </c>
      <c r="AU175" s="254" t="s">
        <v>82</v>
      </c>
      <c r="AV175" s="14" t="s">
        <v>82</v>
      </c>
      <c r="AW175" s="14" t="s">
        <v>33</v>
      </c>
      <c r="AX175" s="14" t="s">
        <v>72</v>
      </c>
      <c r="AY175" s="254" t="s">
        <v>139</v>
      </c>
    </row>
    <row r="176" spans="1:51" s="14" customFormat="1" ht="12">
      <c r="A176" s="14"/>
      <c r="B176" s="244"/>
      <c r="C176" s="245"/>
      <c r="D176" s="235" t="s">
        <v>149</v>
      </c>
      <c r="E176" s="246" t="s">
        <v>19</v>
      </c>
      <c r="F176" s="247" t="s">
        <v>643</v>
      </c>
      <c r="G176" s="245"/>
      <c r="H176" s="248">
        <v>49.988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4" t="s">
        <v>149</v>
      </c>
      <c r="AU176" s="254" t="s">
        <v>82</v>
      </c>
      <c r="AV176" s="14" t="s">
        <v>82</v>
      </c>
      <c r="AW176" s="14" t="s">
        <v>33</v>
      </c>
      <c r="AX176" s="14" t="s">
        <v>72</v>
      </c>
      <c r="AY176" s="254" t="s">
        <v>139</v>
      </c>
    </row>
    <row r="177" spans="1:51" s="14" customFormat="1" ht="12">
      <c r="A177" s="14"/>
      <c r="B177" s="244"/>
      <c r="C177" s="245"/>
      <c r="D177" s="235" t="s">
        <v>149</v>
      </c>
      <c r="E177" s="246" t="s">
        <v>19</v>
      </c>
      <c r="F177" s="247" t="s">
        <v>644</v>
      </c>
      <c r="G177" s="245"/>
      <c r="H177" s="248">
        <v>90.011</v>
      </c>
      <c r="I177" s="249"/>
      <c r="J177" s="245"/>
      <c r="K177" s="245"/>
      <c r="L177" s="250"/>
      <c r="M177" s="251"/>
      <c r="N177" s="252"/>
      <c r="O177" s="252"/>
      <c r="P177" s="252"/>
      <c r="Q177" s="252"/>
      <c r="R177" s="252"/>
      <c r="S177" s="252"/>
      <c r="T177" s="25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4" t="s">
        <v>149</v>
      </c>
      <c r="AU177" s="254" t="s">
        <v>82</v>
      </c>
      <c r="AV177" s="14" t="s">
        <v>82</v>
      </c>
      <c r="AW177" s="14" t="s">
        <v>33</v>
      </c>
      <c r="AX177" s="14" t="s">
        <v>72</v>
      </c>
      <c r="AY177" s="254" t="s">
        <v>139</v>
      </c>
    </row>
    <row r="178" spans="1:51" s="14" customFormat="1" ht="12">
      <c r="A178" s="14"/>
      <c r="B178" s="244"/>
      <c r="C178" s="245"/>
      <c r="D178" s="235" t="s">
        <v>149</v>
      </c>
      <c r="E178" s="246" t="s">
        <v>19</v>
      </c>
      <c r="F178" s="247" t="s">
        <v>645</v>
      </c>
      <c r="G178" s="245"/>
      <c r="H178" s="248">
        <v>11.305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4" t="s">
        <v>149</v>
      </c>
      <c r="AU178" s="254" t="s">
        <v>82</v>
      </c>
      <c r="AV178" s="14" t="s">
        <v>82</v>
      </c>
      <c r="AW178" s="14" t="s">
        <v>33</v>
      </c>
      <c r="AX178" s="14" t="s">
        <v>72</v>
      </c>
      <c r="AY178" s="254" t="s">
        <v>139</v>
      </c>
    </row>
    <row r="179" spans="1:51" s="14" customFormat="1" ht="12">
      <c r="A179" s="14"/>
      <c r="B179" s="244"/>
      <c r="C179" s="245"/>
      <c r="D179" s="235" t="s">
        <v>149</v>
      </c>
      <c r="E179" s="246" t="s">
        <v>19</v>
      </c>
      <c r="F179" s="247" t="s">
        <v>646</v>
      </c>
      <c r="G179" s="245"/>
      <c r="H179" s="248">
        <v>9.006</v>
      </c>
      <c r="I179" s="249"/>
      <c r="J179" s="245"/>
      <c r="K179" s="245"/>
      <c r="L179" s="250"/>
      <c r="M179" s="251"/>
      <c r="N179" s="252"/>
      <c r="O179" s="252"/>
      <c r="P179" s="252"/>
      <c r="Q179" s="252"/>
      <c r="R179" s="252"/>
      <c r="S179" s="252"/>
      <c r="T179" s="25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4" t="s">
        <v>149</v>
      </c>
      <c r="AU179" s="254" t="s">
        <v>82</v>
      </c>
      <c r="AV179" s="14" t="s">
        <v>82</v>
      </c>
      <c r="AW179" s="14" t="s">
        <v>33</v>
      </c>
      <c r="AX179" s="14" t="s">
        <v>72</v>
      </c>
      <c r="AY179" s="254" t="s">
        <v>139</v>
      </c>
    </row>
    <row r="180" spans="1:51" s="14" customFormat="1" ht="12">
      <c r="A180" s="14"/>
      <c r="B180" s="244"/>
      <c r="C180" s="245"/>
      <c r="D180" s="235" t="s">
        <v>149</v>
      </c>
      <c r="E180" s="246" t="s">
        <v>19</v>
      </c>
      <c r="F180" s="247" t="s">
        <v>647</v>
      </c>
      <c r="G180" s="245"/>
      <c r="H180" s="248">
        <v>40.864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4" t="s">
        <v>149</v>
      </c>
      <c r="AU180" s="254" t="s">
        <v>82</v>
      </c>
      <c r="AV180" s="14" t="s">
        <v>82</v>
      </c>
      <c r="AW180" s="14" t="s">
        <v>33</v>
      </c>
      <c r="AX180" s="14" t="s">
        <v>72</v>
      </c>
      <c r="AY180" s="254" t="s">
        <v>139</v>
      </c>
    </row>
    <row r="181" spans="1:51" s="14" customFormat="1" ht="12">
      <c r="A181" s="14"/>
      <c r="B181" s="244"/>
      <c r="C181" s="245"/>
      <c r="D181" s="235" t="s">
        <v>149</v>
      </c>
      <c r="E181" s="246" t="s">
        <v>19</v>
      </c>
      <c r="F181" s="247" t="s">
        <v>648</v>
      </c>
      <c r="G181" s="245"/>
      <c r="H181" s="248">
        <v>37.664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4" t="s">
        <v>149</v>
      </c>
      <c r="AU181" s="254" t="s">
        <v>82</v>
      </c>
      <c r="AV181" s="14" t="s">
        <v>82</v>
      </c>
      <c r="AW181" s="14" t="s">
        <v>33</v>
      </c>
      <c r="AX181" s="14" t="s">
        <v>72</v>
      </c>
      <c r="AY181" s="254" t="s">
        <v>139</v>
      </c>
    </row>
    <row r="182" spans="1:51" s="14" customFormat="1" ht="12">
      <c r="A182" s="14"/>
      <c r="B182" s="244"/>
      <c r="C182" s="245"/>
      <c r="D182" s="235" t="s">
        <v>149</v>
      </c>
      <c r="E182" s="246" t="s">
        <v>19</v>
      </c>
      <c r="F182" s="247" t="s">
        <v>649</v>
      </c>
      <c r="G182" s="245"/>
      <c r="H182" s="248">
        <v>70.673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4" t="s">
        <v>149</v>
      </c>
      <c r="AU182" s="254" t="s">
        <v>82</v>
      </c>
      <c r="AV182" s="14" t="s">
        <v>82</v>
      </c>
      <c r="AW182" s="14" t="s">
        <v>33</v>
      </c>
      <c r="AX182" s="14" t="s">
        <v>72</v>
      </c>
      <c r="AY182" s="254" t="s">
        <v>139</v>
      </c>
    </row>
    <row r="183" spans="1:51" s="14" customFormat="1" ht="12">
      <c r="A183" s="14"/>
      <c r="B183" s="244"/>
      <c r="C183" s="245"/>
      <c r="D183" s="235" t="s">
        <v>149</v>
      </c>
      <c r="E183" s="246" t="s">
        <v>19</v>
      </c>
      <c r="F183" s="247" t="s">
        <v>650</v>
      </c>
      <c r="G183" s="245"/>
      <c r="H183" s="248">
        <v>49.064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4" t="s">
        <v>149</v>
      </c>
      <c r="AU183" s="254" t="s">
        <v>82</v>
      </c>
      <c r="AV183" s="14" t="s">
        <v>82</v>
      </c>
      <c r="AW183" s="14" t="s">
        <v>33</v>
      </c>
      <c r="AX183" s="14" t="s">
        <v>72</v>
      </c>
      <c r="AY183" s="254" t="s">
        <v>139</v>
      </c>
    </row>
    <row r="184" spans="1:51" s="14" customFormat="1" ht="12">
      <c r="A184" s="14"/>
      <c r="B184" s="244"/>
      <c r="C184" s="245"/>
      <c r="D184" s="235" t="s">
        <v>149</v>
      </c>
      <c r="E184" s="246" t="s">
        <v>19</v>
      </c>
      <c r="F184" s="247" t="s">
        <v>651</v>
      </c>
      <c r="G184" s="245"/>
      <c r="H184" s="248">
        <v>71.467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4" t="s">
        <v>149</v>
      </c>
      <c r="AU184" s="254" t="s">
        <v>82</v>
      </c>
      <c r="AV184" s="14" t="s">
        <v>82</v>
      </c>
      <c r="AW184" s="14" t="s">
        <v>33</v>
      </c>
      <c r="AX184" s="14" t="s">
        <v>72</v>
      </c>
      <c r="AY184" s="254" t="s">
        <v>139</v>
      </c>
    </row>
    <row r="185" spans="1:51" s="14" customFormat="1" ht="12">
      <c r="A185" s="14"/>
      <c r="B185" s="244"/>
      <c r="C185" s="245"/>
      <c r="D185" s="235" t="s">
        <v>149</v>
      </c>
      <c r="E185" s="246" t="s">
        <v>19</v>
      </c>
      <c r="F185" s="247" t="s">
        <v>652</v>
      </c>
      <c r="G185" s="245"/>
      <c r="H185" s="248">
        <v>38.187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4" t="s">
        <v>149</v>
      </c>
      <c r="AU185" s="254" t="s">
        <v>82</v>
      </c>
      <c r="AV185" s="14" t="s">
        <v>82</v>
      </c>
      <c r="AW185" s="14" t="s">
        <v>33</v>
      </c>
      <c r="AX185" s="14" t="s">
        <v>72</v>
      </c>
      <c r="AY185" s="254" t="s">
        <v>139</v>
      </c>
    </row>
    <row r="186" spans="1:51" s="14" customFormat="1" ht="12">
      <c r="A186" s="14"/>
      <c r="B186" s="244"/>
      <c r="C186" s="245"/>
      <c r="D186" s="235" t="s">
        <v>149</v>
      </c>
      <c r="E186" s="246" t="s">
        <v>19</v>
      </c>
      <c r="F186" s="247" t="s">
        <v>653</v>
      </c>
      <c r="G186" s="245"/>
      <c r="H186" s="248">
        <v>65.317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4" t="s">
        <v>149</v>
      </c>
      <c r="AU186" s="254" t="s">
        <v>82</v>
      </c>
      <c r="AV186" s="14" t="s">
        <v>82</v>
      </c>
      <c r="AW186" s="14" t="s">
        <v>33</v>
      </c>
      <c r="AX186" s="14" t="s">
        <v>72</v>
      </c>
      <c r="AY186" s="254" t="s">
        <v>139</v>
      </c>
    </row>
    <row r="187" spans="1:51" s="14" customFormat="1" ht="12">
      <c r="A187" s="14"/>
      <c r="B187" s="244"/>
      <c r="C187" s="245"/>
      <c r="D187" s="235" t="s">
        <v>149</v>
      </c>
      <c r="E187" s="246" t="s">
        <v>19</v>
      </c>
      <c r="F187" s="247" t="s">
        <v>654</v>
      </c>
      <c r="G187" s="245"/>
      <c r="H187" s="248">
        <v>18.304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4" t="s">
        <v>149</v>
      </c>
      <c r="AU187" s="254" t="s">
        <v>82</v>
      </c>
      <c r="AV187" s="14" t="s">
        <v>82</v>
      </c>
      <c r="AW187" s="14" t="s">
        <v>33</v>
      </c>
      <c r="AX187" s="14" t="s">
        <v>72</v>
      </c>
      <c r="AY187" s="254" t="s">
        <v>139</v>
      </c>
    </row>
    <row r="188" spans="1:51" s="14" customFormat="1" ht="12">
      <c r="A188" s="14"/>
      <c r="B188" s="244"/>
      <c r="C188" s="245"/>
      <c r="D188" s="235" t="s">
        <v>149</v>
      </c>
      <c r="E188" s="246" t="s">
        <v>19</v>
      </c>
      <c r="F188" s="247" t="s">
        <v>655</v>
      </c>
      <c r="G188" s="245"/>
      <c r="H188" s="248">
        <v>19.008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4" t="s">
        <v>149</v>
      </c>
      <c r="AU188" s="254" t="s">
        <v>82</v>
      </c>
      <c r="AV188" s="14" t="s">
        <v>82</v>
      </c>
      <c r="AW188" s="14" t="s">
        <v>33</v>
      </c>
      <c r="AX188" s="14" t="s">
        <v>72</v>
      </c>
      <c r="AY188" s="254" t="s">
        <v>139</v>
      </c>
    </row>
    <row r="189" spans="1:51" s="14" customFormat="1" ht="12">
      <c r="A189" s="14"/>
      <c r="B189" s="244"/>
      <c r="C189" s="245"/>
      <c r="D189" s="235" t="s">
        <v>149</v>
      </c>
      <c r="E189" s="246" t="s">
        <v>19</v>
      </c>
      <c r="F189" s="247" t="s">
        <v>656</v>
      </c>
      <c r="G189" s="245"/>
      <c r="H189" s="248">
        <v>34.344</v>
      </c>
      <c r="I189" s="249"/>
      <c r="J189" s="245"/>
      <c r="K189" s="245"/>
      <c r="L189" s="250"/>
      <c r="M189" s="251"/>
      <c r="N189" s="252"/>
      <c r="O189" s="252"/>
      <c r="P189" s="252"/>
      <c r="Q189" s="252"/>
      <c r="R189" s="252"/>
      <c r="S189" s="252"/>
      <c r="T189" s="25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4" t="s">
        <v>149</v>
      </c>
      <c r="AU189" s="254" t="s">
        <v>82</v>
      </c>
      <c r="AV189" s="14" t="s">
        <v>82</v>
      </c>
      <c r="AW189" s="14" t="s">
        <v>33</v>
      </c>
      <c r="AX189" s="14" t="s">
        <v>72</v>
      </c>
      <c r="AY189" s="254" t="s">
        <v>139</v>
      </c>
    </row>
    <row r="190" spans="1:51" s="14" customFormat="1" ht="12">
      <c r="A190" s="14"/>
      <c r="B190" s="244"/>
      <c r="C190" s="245"/>
      <c r="D190" s="235" t="s">
        <v>149</v>
      </c>
      <c r="E190" s="246" t="s">
        <v>19</v>
      </c>
      <c r="F190" s="247" t="s">
        <v>657</v>
      </c>
      <c r="G190" s="245"/>
      <c r="H190" s="248">
        <v>15.029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4" t="s">
        <v>149</v>
      </c>
      <c r="AU190" s="254" t="s">
        <v>82</v>
      </c>
      <c r="AV190" s="14" t="s">
        <v>82</v>
      </c>
      <c r="AW190" s="14" t="s">
        <v>33</v>
      </c>
      <c r="AX190" s="14" t="s">
        <v>72</v>
      </c>
      <c r="AY190" s="254" t="s">
        <v>139</v>
      </c>
    </row>
    <row r="191" spans="1:51" s="14" customFormat="1" ht="12">
      <c r="A191" s="14"/>
      <c r="B191" s="244"/>
      <c r="C191" s="245"/>
      <c r="D191" s="235" t="s">
        <v>149</v>
      </c>
      <c r="E191" s="246" t="s">
        <v>19</v>
      </c>
      <c r="F191" s="247" t="s">
        <v>658</v>
      </c>
      <c r="G191" s="245"/>
      <c r="H191" s="248">
        <v>15.029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4" t="s">
        <v>149</v>
      </c>
      <c r="AU191" s="254" t="s">
        <v>82</v>
      </c>
      <c r="AV191" s="14" t="s">
        <v>82</v>
      </c>
      <c r="AW191" s="14" t="s">
        <v>33</v>
      </c>
      <c r="AX191" s="14" t="s">
        <v>72</v>
      </c>
      <c r="AY191" s="254" t="s">
        <v>139</v>
      </c>
    </row>
    <row r="192" spans="1:51" s="14" customFormat="1" ht="12">
      <c r="A192" s="14"/>
      <c r="B192" s="244"/>
      <c r="C192" s="245"/>
      <c r="D192" s="235" t="s">
        <v>149</v>
      </c>
      <c r="E192" s="246" t="s">
        <v>19</v>
      </c>
      <c r="F192" s="247" t="s">
        <v>659</v>
      </c>
      <c r="G192" s="245"/>
      <c r="H192" s="248">
        <v>16.701</v>
      </c>
      <c r="I192" s="249"/>
      <c r="J192" s="245"/>
      <c r="K192" s="245"/>
      <c r="L192" s="250"/>
      <c r="M192" s="251"/>
      <c r="N192" s="252"/>
      <c r="O192" s="252"/>
      <c r="P192" s="252"/>
      <c r="Q192" s="252"/>
      <c r="R192" s="252"/>
      <c r="S192" s="252"/>
      <c r="T192" s="25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4" t="s">
        <v>149</v>
      </c>
      <c r="AU192" s="254" t="s">
        <v>82</v>
      </c>
      <c r="AV192" s="14" t="s">
        <v>82</v>
      </c>
      <c r="AW192" s="14" t="s">
        <v>33</v>
      </c>
      <c r="AX192" s="14" t="s">
        <v>72</v>
      </c>
      <c r="AY192" s="254" t="s">
        <v>139</v>
      </c>
    </row>
    <row r="193" spans="1:51" s="14" customFormat="1" ht="12">
      <c r="A193" s="14"/>
      <c r="B193" s="244"/>
      <c r="C193" s="245"/>
      <c r="D193" s="235" t="s">
        <v>149</v>
      </c>
      <c r="E193" s="246" t="s">
        <v>19</v>
      </c>
      <c r="F193" s="247" t="s">
        <v>660</v>
      </c>
      <c r="G193" s="245"/>
      <c r="H193" s="248">
        <v>29.714</v>
      </c>
      <c r="I193" s="249"/>
      <c r="J193" s="245"/>
      <c r="K193" s="245"/>
      <c r="L193" s="250"/>
      <c r="M193" s="251"/>
      <c r="N193" s="252"/>
      <c r="O193" s="252"/>
      <c r="P193" s="252"/>
      <c r="Q193" s="252"/>
      <c r="R193" s="252"/>
      <c r="S193" s="252"/>
      <c r="T193" s="25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4" t="s">
        <v>149</v>
      </c>
      <c r="AU193" s="254" t="s">
        <v>82</v>
      </c>
      <c r="AV193" s="14" t="s">
        <v>82</v>
      </c>
      <c r="AW193" s="14" t="s">
        <v>33</v>
      </c>
      <c r="AX193" s="14" t="s">
        <v>72</v>
      </c>
      <c r="AY193" s="254" t="s">
        <v>139</v>
      </c>
    </row>
    <row r="194" spans="1:51" s="14" customFormat="1" ht="12">
      <c r="A194" s="14"/>
      <c r="B194" s="244"/>
      <c r="C194" s="245"/>
      <c r="D194" s="235" t="s">
        <v>149</v>
      </c>
      <c r="E194" s="246" t="s">
        <v>19</v>
      </c>
      <c r="F194" s="247" t="s">
        <v>661</v>
      </c>
      <c r="G194" s="245"/>
      <c r="H194" s="248">
        <v>62.827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4" t="s">
        <v>149</v>
      </c>
      <c r="AU194" s="254" t="s">
        <v>82</v>
      </c>
      <c r="AV194" s="14" t="s">
        <v>82</v>
      </c>
      <c r="AW194" s="14" t="s">
        <v>33</v>
      </c>
      <c r="AX194" s="14" t="s">
        <v>72</v>
      </c>
      <c r="AY194" s="254" t="s">
        <v>139</v>
      </c>
    </row>
    <row r="195" spans="1:51" s="14" customFormat="1" ht="12">
      <c r="A195" s="14"/>
      <c r="B195" s="244"/>
      <c r="C195" s="245"/>
      <c r="D195" s="235" t="s">
        <v>149</v>
      </c>
      <c r="E195" s="246" t="s">
        <v>19</v>
      </c>
      <c r="F195" s="247" t="s">
        <v>662</v>
      </c>
      <c r="G195" s="245"/>
      <c r="H195" s="248">
        <v>13.3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4" t="s">
        <v>149</v>
      </c>
      <c r="AU195" s="254" t="s">
        <v>82</v>
      </c>
      <c r="AV195" s="14" t="s">
        <v>82</v>
      </c>
      <c r="AW195" s="14" t="s">
        <v>33</v>
      </c>
      <c r="AX195" s="14" t="s">
        <v>72</v>
      </c>
      <c r="AY195" s="254" t="s">
        <v>139</v>
      </c>
    </row>
    <row r="196" spans="1:51" s="14" customFormat="1" ht="12">
      <c r="A196" s="14"/>
      <c r="B196" s="244"/>
      <c r="C196" s="245"/>
      <c r="D196" s="235" t="s">
        <v>149</v>
      </c>
      <c r="E196" s="246" t="s">
        <v>19</v>
      </c>
      <c r="F196" s="247" t="s">
        <v>663</v>
      </c>
      <c r="G196" s="245"/>
      <c r="H196" s="248">
        <v>18.449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4" t="s">
        <v>149</v>
      </c>
      <c r="AU196" s="254" t="s">
        <v>82</v>
      </c>
      <c r="AV196" s="14" t="s">
        <v>82</v>
      </c>
      <c r="AW196" s="14" t="s">
        <v>33</v>
      </c>
      <c r="AX196" s="14" t="s">
        <v>72</v>
      </c>
      <c r="AY196" s="254" t="s">
        <v>139</v>
      </c>
    </row>
    <row r="197" spans="1:51" s="14" customFormat="1" ht="12">
      <c r="A197" s="14"/>
      <c r="B197" s="244"/>
      <c r="C197" s="245"/>
      <c r="D197" s="235" t="s">
        <v>149</v>
      </c>
      <c r="E197" s="246" t="s">
        <v>19</v>
      </c>
      <c r="F197" s="247" t="s">
        <v>664</v>
      </c>
      <c r="G197" s="245"/>
      <c r="H197" s="248">
        <v>62.934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4" t="s">
        <v>149</v>
      </c>
      <c r="AU197" s="254" t="s">
        <v>82</v>
      </c>
      <c r="AV197" s="14" t="s">
        <v>82</v>
      </c>
      <c r="AW197" s="14" t="s">
        <v>33</v>
      </c>
      <c r="AX197" s="14" t="s">
        <v>72</v>
      </c>
      <c r="AY197" s="254" t="s">
        <v>139</v>
      </c>
    </row>
    <row r="198" spans="1:51" s="15" customFormat="1" ht="12">
      <c r="A198" s="15"/>
      <c r="B198" s="255"/>
      <c r="C198" s="256"/>
      <c r="D198" s="235" t="s">
        <v>149</v>
      </c>
      <c r="E198" s="257" t="s">
        <v>525</v>
      </c>
      <c r="F198" s="258" t="s">
        <v>153</v>
      </c>
      <c r="G198" s="256"/>
      <c r="H198" s="259">
        <v>1413.863</v>
      </c>
      <c r="I198" s="260"/>
      <c r="J198" s="256"/>
      <c r="K198" s="256"/>
      <c r="L198" s="261"/>
      <c r="M198" s="262"/>
      <c r="N198" s="263"/>
      <c r="O198" s="263"/>
      <c r="P198" s="263"/>
      <c r="Q198" s="263"/>
      <c r="R198" s="263"/>
      <c r="S198" s="263"/>
      <c r="T198" s="264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5" t="s">
        <v>149</v>
      </c>
      <c r="AU198" s="265" t="s">
        <v>82</v>
      </c>
      <c r="AV198" s="15" t="s">
        <v>154</v>
      </c>
      <c r="AW198" s="15" t="s">
        <v>33</v>
      </c>
      <c r="AX198" s="15" t="s">
        <v>72</v>
      </c>
      <c r="AY198" s="265" t="s">
        <v>139</v>
      </c>
    </row>
    <row r="199" spans="1:51" s="13" customFormat="1" ht="12">
      <c r="A199" s="13"/>
      <c r="B199" s="233"/>
      <c r="C199" s="234"/>
      <c r="D199" s="235" t="s">
        <v>149</v>
      </c>
      <c r="E199" s="236" t="s">
        <v>19</v>
      </c>
      <c r="F199" s="237" t="s">
        <v>665</v>
      </c>
      <c r="G199" s="234"/>
      <c r="H199" s="236" t="s">
        <v>19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149</v>
      </c>
      <c r="AU199" s="243" t="s">
        <v>82</v>
      </c>
      <c r="AV199" s="13" t="s">
        <v>80</v>
      </c>
      <c r="AW199" s="13" t="s">
        <v>33</v>
      </c>
      <c r="AX199" s="13" t="s">
        <v>72</v>
      </c>
      <c r="AY199" s="243" t="s">
        <v>139</v>
      </c>
    </row>
    <row r="200" spans="1:51" s="14" customFormat="1" ht="12">
      <c r="A200" s="14"/>
      <c r="B200" s="244"/>
      <c r="C200" s="245"/>
      <c r="D200" s="235" t="s">
        <v>149</v>
      </c>
      <c r="E200" s="246" t="s">
        <v>19</v>
      </c>
      <c r="F200" s="247" t="s">
        <v>666</v>
      </c>
      <c r="G200" s="245"/>
      <c r="H200" s="248">
        <v>79.933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4" t="s">
        <v>149</v>
      </c>
      <c r="AU200" s="254" t="s">
        <v>82</v>
      </c>
      <c r="AV200" s="14" t="s">
        <v>82</v>
      </c>
      <c r="AW200" s="14" t="s">
        <v>33</v>
      </c>
      <c r="AX200" s="14" t="s">
        <v>72</v>
      </c>
      <c r="AY200" s="254" t="s">
        <v>139</v>
      </c>
    </row>
    <row r="201" spans="1:51" s="14" customFormat="1" ht="12">
      <c r="A201" s="14"/>
      <c r="B201" s="244"/>
      <c r="C201" s="245"/>
      <c r="D201" s="235" t="s">
        <v>149</v>
      </c>
      <c r="E201" s="246" t="s">
        <v>19</v>
      </c>
      <c r="F201" s="247" t="s">
        <v>667</v>
      </c>
      <c r="G201" s="245"/>
      <c r="H201" s="248">
        <v>95.893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4" t="s">
        <v>149</v>
      </c>
      <c r="AU201" s="254" t="s">
        <v>82</v>
      </c>
      <c r="AV201" s="14" t="s">
        <v>82</v>
      </c>
      <c r="AW201" s="14" t="s">
        <v>33</v>
      </c>
      <c r="AX201" s="14" t="s">
        <v>72</v>
      </c>
      <c r="AY201" s="254" t="s">
        <v>139</v>
      </c>
    </row>
    <row r="202" spans="1:51" s="14" customFormat="1" ht="12">
      <c r="A202" s="14"/>
      <c r="B202" s="244"/>
      <c r="C202" s="245"/>
      <c r="D202" s="235" t="s">
        <v>149</v>
      </c>
      <c r="E202" s="246" t="s">
        <v>19</v>
      </c>
      <c r="F202" s="247" t="s">
        <v>668</v>
      </c>
      <c r="G202" s="245"/>
      <c r="H202" s="248">
        <v>28.305</v>
      </c>
      <c r="I202" s="249"/>
      <c r="J202" s="245"/>
      <c r="K202" s="245"/>
      <c r="L202" s="250"/>
      <c r="M202" s="251"/>
      <c r="N202" s="252"/>
      <c r="O202" s="252"/>
      <c r="P202" s="252"/>
      <c r="Q202" s="252"/>
      <c r="R202" s="252"/>
      <c r="S202" s="252"/>
      <c r="T202" s="25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4" t="s">
        <v>149</v>
      </c>
      <c r="AU202" s="254" t="s">
        <v>82</v>
      </c>
      <c r="AV202" s="14" t="s">
        <v>82</v>
      </c>
      <c r="AW202" s="14" t="s">
        <v>33</v>
      </c>
      <c r="AX202" s="14" t="s">
        <v>72</v>
      </c>
      <c r="AY202" s="254" t="s">
        <v>139</v>
      </c>
    </row>
    <row r="203" spans="1:51" s="14" customFormat="1" ht="12">
      <c r="A203" s="14"/>
      <c r="B203" s="244"/>
      <c r="C203" s="245"/>
      <c r="D203" s="235" t="s">
        <v>149</v>
      </c>
      <c r="E203" s="246" t="s">
        <v>19</v>
      </c>
      <c r="F203" s="247" t="s">
        <v>669</v>
      </c>
      <c r="G203" s="245"/>
      <c r="H203" s="248">
        <v>26.696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4" t="s">
        <v>149</v>
      </c>
      <c r="AU203" s="254" t="s">
        <v>82</v>
      </c>
      <c r="AV203" s="14" t="s">
        <v>82</v>
      </c>
      <c r="AW203" s="14" t="s">
        <v>33</v>
      </c>
      <c r="AX203" s="14" t="s">
        <v>72</v>
      </c>
      <c r="AY203" s="254" t="s">
        <v>139</v>
      </c>
    </row>
    <row r="204" spans="1:51" s="14" customFormat="1" ht="12">
      <c r="A204" s="14"/>
      <c r="B204" s="244"/>
      <c r="C204" s="245"/>
      <c r="D204" s="235" t="s">
        <v>149</v>
      </c>
      <c r="E204" s="246" t="s">
        <v>19</v>
      </c>
      <c r="F204" s="247" t="s">
        <v>670</v>
      </c>
      <c r="G204" s="245"/>
      <c r="H204" s="248">
        <v>76.472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4" t="s">
        <v>149</v>
      </c>
      <c r="AU204" s="254" t="s">
        <v>82</v>
      </c>
      <c r="AV204" s="14" t="s">
        <v>82</v>
      </c>
      <c r="AW204" s="14" t="s">
        <v>33</v>
      </c>
      <c r="AX204" s="14" t="s">
        <v>72</v>
      </c>
      <c r="AY204" s="254" t="s">
        <v>139</v>
      </c>
    </row>
    <row r="205" spans="1:51" s="14" customFormat="1" ht="12">
      <c r="A205" s="14"/>
      <c r="B205" s="244"/>
      <c r="C205" s="245"/>
      <c r="D205" s="235" t="s">
        <v>149</v>
      </c>
      <c r="E205" s="246" t="s">
        <v>19</v>
      </c>
      <c r="F205" s="247" t="s">
        <v>671</v>
      </c>
      <c r="G205" s="245"/>
      <c r="H205" s="248">
        <v>53.837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4" t="s">
        <v>149</v>
      </c>
      <c r="AU205" s="254" t="s">
        <v>82</v>
      </c>
      <c r="AV205" s="14" t="s">
        <v>82</v>
      </c>
      <c r="AW205" s="14" t="s">
        <v>33</v>
      </c>
      <c r="AX205" s="14" t="s">
        <v>72</v>
      </c>
      <c r="AY205" s="254" t="s">
        <v>139</v>
      </c>
    </row>
    <row r="206" spans="1:51" s="14" customFormat="1" ht="12">
      <c r="A206" s="14"/>
      <c r="B206" s="244"/>
      <c r="C206" s="245"/>
      <c r="D206" s="235" t="s">
        <v>149</v>
      </c>
      <c r="E206" s="246" t="s">
        <v>19</v>
      </c>
      <c r="F206" s="247" t="s">
        <v>672</v>
      </c>
      <c r="G206" s="245"/>
      <c r="H206" s="248">
        <v>43.923</v>
      </c>
      <c r="I206" s="249"/>
      <c r="J206" s="245"/>
      <c r="K206" s="245"/>
      <c r="L206" s="250"/>
      <c r="M206" s="251"/>
      <c r="N206" s="252"/>
      <c r="O206" s="252"/>
      <c r="P206" s="252"/>
      <c r="Q206" s="252"/>
      <c r="R206" s="252"/>
      <c r="S206" s="252"/>
      <c r="T206" s="25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4" t="s">
        <v>149</v>
      </c>
      <c r="AU206" s="254" t="s">
        <v>82</v>
      </c>
      <c r="AV206" s="14" t="s">
        <v>82</v>
      </c>
      <c r="AW206" s="14" t="s">
        <v>33</v>
      </c>
      <c r="AX206" s="14" t="s">
        <v>72</v>
      </c>
      <c r="AY206" s="254" t="s">
        <v>139</v>
      </c>
    </row>
    <row r="207" spans="1:51" s="14" customFormat="1" ht="12">
      <c r="A207" s="14"/>
      <c r="B207" s="244"/>
      <c r="C207" s="245"/>
      <c r="D207" s="235" t="s">
        <v>149</v>
      </c>
      <c r="E207" s="246" t="s">
        <v>19</v>
      </c>
      <c r="F207" s="247" t="s">
        <v>673</v>
      </c>
      <c r="G207" s="245"/>
      <c r="H207" s="248">
        <v>64.464</v>
      </c>
      <c r="I207" s="249"/>
      <c r="J207" s="245"/>
      <c r="K207" s="245"/>
      <c r="L207" s="250"/>
      <c r="M207" s="251"/>
      <c r="N207" s="252"/>
      <c r="O207" s="252"/>
      <c r="P207" s="252"/>
      <c r="Q207" s="252"/>
      <c r="R207" s="252"/>
      <c r="S207" s="252"/>
      <c r="T207" s="25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4" t="s">
        <v>149</v>
      </c>
      <c r="AU207" s="254" t="s">
        <v>82</v>
      </c>
      <c r="AV207" s="14" t="s">
        <v>82</v>
      </c>
      <c r="AW207" s="14" t="s">
        <v>33</v>
      </c>
      <c r="AX207" s="14" t="s">
        <v>72</v>
      </c>
      <c r="AY207" s="254" t="s">
        <v>139</v>
      </c>
    </row>
    <row r="208" spans="1:51" s="14" customFormat="1" ht="12">
      <c r="A208" s="14"/>
      <c r="B208" s="244"/>
      <c r="C208" s="245"/>
      <c r="D208" s="235" t="s">
        <v>149</v>
      </c>
      <c r="E208" s="246" t="s">
        <v>19</v>
      </c>
      <c r="F208" s="247" t="s">
        <v>674</v>
      </c>
      <c r="G208" s="245"/>
      <c r="H208" s="248">
        <v>36.103</v>
      </c>
      <c r="I208" s="249"/>
      <c r="J208" s="245"/>
      <c r="K208" s="245"/>
      <c r="L208" s="250"/>
      <c r="M208" s="251"/>
      <c r="N208" s="252"/>
      <c r="O208" s="252"/>
      <c r="P208" s="252"/>
      <c r="Q208" s="252"/>
      <c r="R208" s="252"/>
      <c r="S208" s="252"/>
      <c r="T208" s="25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4" t="s">
        <v>149</v>
      </c>
      <c r="AU208" s="254" t="s">
        <v>82</v>
      </c>
      <c r="AV208" s="14" t="s">
        <v>82</v>
      </c>
      <c r="AW208" s="14" t="s">
        <v>33</v>
      </c>
      <c r="AX208" s="14" t="s">
        <v>72</v>
      </c>
      <c r="AY208" s="254" t="s">
        <v>139</v>
      </c>
    </row>
    <row r="209" spans="1:51" s="14" customFormat="1" ht="12">
      <c r="A209" s="14"/>
      <c r="B209" s="244"/>
      <c r="C209" s="245"/>
      <c r="D209" s="235" t="s">
        <v>149</v>
      </c>
      <c r="E209" s="246" t="s">
        <v>19</v>
      </c>
      <c r="F209" s="247" t="s">
        <v>675</v>
      </c>
      <c r="G209" s="245"/>
      <c r="H209" s="248">
        <v>60.714</v>
      </c>
      <c r="I209" s="249"/>
      <c r="J209" s="245"/>
      <c r="K209" s="245"/>
      <c r="L209" s="250"/>
      <c r="M209" s="251"/>
      <c r="N209" s="252"/>
      <c r="O209" s="252"/>
      <c r="P209" s="252"/>
      <c r="Q209" s="252"/>
      <c r="R209" s="252"/>
      <c r="S209" s="252"/>
      <c r="T209" s="25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4" t="s">
        <v>149</v>
      </c>
      <c r="AU209" s="254" t="s">
        <v>82</v>
      </c>
      <c r="AV209" s="14" t="s">
        <v>82</v>
      </c>
      <c r="AW209" s="14" t="s">
        <v>33</v>
      </c>
      <c r="AX209" s="14" t="s">
        <v>72</v>
      </c>
      <c r="AY209" s="254" t="s">
        <v>139</v>
      </c>
    </row>
    <row r="210" spans="1:51" s="14" customFormat="1" ht="12">
      <c r="A210" s="14"/>
      <c r="B210" s="244"/>
      <c r="C210" s="245"/>
      <c r="D210" s="235" t="s">
        <v>149</v>
      </c>
      <c r="E210" s="246" t="s">
        <v>19</v>
      </c>
      <c r="F210" s="247" t="s">
        <v>676</v>
      </c>
      <c r="G210" s="245"/>
      <c r="H210" s="248">
        <v>18.538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4" t="s">
        <v>149</v>
      </c>
      <c r="AU210" s="254" t="s">
        <v>82</v>
      </c>
      <c r="AV210" s="14" t="s">
        <v>82</v>
      </c>
      <c r="AW210" s="14" t="s">
        <v>33</v>
      </c>
      <c r="AX210" s="14" t="s">
        <v>72</v>
      </c>
      <c r="AY210" s="254" t="s">
        <v>139</v>
      </c>
    </row>
    <row r="211" spans="1:51" s="14" customFormat="1" ht="12">
      <c r="A211" s="14"/>
      <c r="B211" s="244"/>
      <c r="C211" s="245"/>
      <c r="D211" s="235" t="s">
        <v>149</v>
      </c>
      <c r="E211" s="246" t="s">
        <v>19</v>
      </c>
      <c r="F211" s="247" t="s">
        <v>677</v>
      </c>
      <c r="G211" s="245"/>
      <c r="H211" s="248">
        <v>80.147</v>
      </c>
      <c r="I211" s="249"/>
      <c r="J211" s="245"/>
      <c r="K211" s="245"/>
      <c r="L211" s="250"/>
      <c r="M211" s="251"/>
      <c r="N211" s="252"/>
      <c r="O211" s="252"/>
      <c r="P211" s="252"/>
      <c r="Q211" s="252"/>
      <c r="R211" s="252"/>
      <c r="S211" s="252"/>
      <c r="T211" s="25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4" t="s">
        <v>149</v>
      </c>
      <c r="AU211" s="254" t="s">
        <v>82</v>
      </c>
      <c r="AV211" s="14" t="s">
        <v>82</v>
      </c>
      <c r="AW211" s="14" t="s">
        <v>33</v>
      </c>
      <c r="AX211" s="14" t="s">
        <v>72</v>
      </c>
      <c r="AY211" s="254" t="s">
        <v>139</v>
      </c>
    </row>
    <row r="212" spans="1:51" s="14" customFormat="1" ht="12">
      <c r="A212" s="14"/>
      <c r="B212" s="244"/>
      <c r="C212" s="245"/>
      <c r="D212" s="235" t="s">
        <v>149</v>
      </c>
      <c r="E212" s="246" t="s">
        <v>19</v>
      </c>
      <c r="F212" s="247" t="s">
        <v>678</v>
      </c>
      <c r="G212" s="245"/>
      <c r="H212" s="248">
        <v>31.616</v>
      </c>
      <c r="I212" s="249"/>
      <c r="J212" s="245"/>
      <c r="K212" s="245"/>
      <c r="L212" s="250"/>
      <c r="M212" s="251"/>
      <c r="N212" s="252"/>
      <c r="O212" s="252"/>
      <c r="P212" s="252"/>
      <c r="Q212" s="252"/>
      <c r="R212" s="252"/>
      <c r="S212" s="252"/>
      <c r="T212" s="25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4" t="s">
        <v>149</v>
      </c>
      <c r="AU212" s="254" t="s">
        <v>82</v>
      </c>
      <c r="AV212" s="14" t="s">
        <v>82</v>
      </c>
      <c r="AW212" s="14" t="s">
        <v>33</v>
      </c>
      <c r="AX212" s="14" t="s">
        <v>72</v>
      </c>
      <c r="AY212" s="254" t="s">
        <v>139</v>
      </c>
    </row>
    <row r="213" spans="1:51" s="14" customFormat="1" ht="12">
      <c r="A213" s="14"/>
      <c r="B213" s="244"/>
      <c r="C213" s="245"/>
      <c r="D213" s="235" t="s">
        <v>149</v>
      </c>
      <c r="E213" s="246" t="s">
        <v>19</v>
      </c>
      <c r="F213" s="247" t="s">
        <v>679</v>
      </c>
      <c r="G213" s="245"/>
      <c r="H213" s="248">
        <v>50.542</v>
      </c>
      <c r="I213" s="249"/>
      <c r="J213" s="245"/>
      <c r="K213" s="245"/>
      <c r="L213" s="250"/>
      <c r="M213" s="251"/>
      <c r="N213" s="252"/>
      <c r="O213" s="252"/>
      <c r="P213" s="252"/>
      <c r="Q213" s="252"/>
      <c r="R213" s="252"/>
      <c r="S213" s="252"/>
      <c r="T213" s="25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4" t="s">
        <v>149</v>
      </c>
      <c r="AU213" s="254" t="s">
        <v>82</v>
      </c>
      <c r="AV213" s="14" t="s">
        <v>82</v>
      </c>
      <c r="AW213" s="14" t="s">
        <v>33</v>
      </c>
      <c r="AX213" s="14" t="s">
        <v>72</v>
      </c>
      <c r="AY213" s="254" t="s">
        <v>139</v>
      </c>
    </row>
    <row r="214" spans="1:51" s="14" customFormat="1" ht="12">
      <c r="A214" s="14"/>
      <c r="B214" s="244"/>
      <c r="C214" s="245"/>
      <c r="D214" s="235" t="s">
        <v>149</v>
      </c>
      <c r="E214" s="246" t="s">
        <v>19</v>
      </c>
      <c r="F214" s="247" t="s">
        <v>680</v>
      </c>
      <c r="G214" s="245"/>
      <c r="H214" s="248">
        <v>39.537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4" t="s">
        <v>149</v>
      </c>
      <c r="AU214" s="254" t="s">
        <v>82</v>
      </c>
      <c r="AV214" s="14" t="s">
        <v>82</v>
      </c>
      <c r="AW214" s="14" t="s">
        <v>33</v>
      </c>
      <c r="AX214" s="14" t="s">
        <v>72</v>
      </c>
      <c r="AY214" s="254" t="s">
        <v>139</v>
      </c>
    </row>
    <row r="215" spans="1:51" s="14" customFormat="1" ht="12">
      <c r="A215" s="14"/>
      <c r="B215" s="244"/>
      <c r="C215" s="245"/>
      <c r="D215" s="235" t="s">
        <v>149</v>
      </c>
      <c r="E215" s="246" t="s">
        <v>19</v>
      </c>
      <c r="F215" s="247" t="s">
        <v>681</v>
      </c>
      <c r="G215" s="245"/>
      <c r="H215" s="248">
        <v>63.278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4" t="s">
        <v>149</v>
      </c>
      <c r="AU215" s="254" t="s">
        <v>82</v>
      </c>
      <c r="AV215" s="14" t="s">
        <v>82</v>
      </c>
      <c r="AW215" s="14" t="s">
        <v>33</v>
      </c>
      <c r="AX215" s="14" t="s">
        <v>72</v>
      </c>
      <c r="AY215" s="254" t="s">
        <v>139</v>
      </c>
    </row>
    <row r="216" spans="1:51" s="14" customFormat="1" ht="12">
      <c r="A216" s="14"/>
      <c r="B216" s="244"/>
      <c r="C216" s="245"/>
      <c r="D216" s="235" t="s">
        <v>149</v>
      </c>
      <c r="E216" s="246" t="s">
        <v>19</v>
      </c>
      <c r="F216" s="247" t="s">
        <v>682</v>
      </c>
      <c r="G216" s="245"/>
      <c r="H216" s="248">
        <v>38.204</v>
      </c>
      <c r="I216" s="249"/>
      <c r="J216" s="245"/>
      <c r="K216" s="245"/>
      <c r="L216" s="250"/>
      <c r="M216" s="251"/>
      <c r="N216" s="252"/>
      <c r="O216" s="252"/>
      <c r="P216" s="252"/>
      <c r="Q216" s="252"/>
      <c r="R216" s="252"/>
      <c r="S216" s="252"/>
      <c r="T216" s="25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4" t="s">
        <v>149</v>
      </c>
      <c r="AU216" s="254" t="s">
        <v>82</v>
      </c>
      <c r="AV216" s="14" t="s">
        <v>82</v>
      </c>
      <c r="AW216" s="14" t="s">
        <v>33</v>
      </c>
      <c r="AX216" s="14" t="s">
        <v>72</v>
      </c>
      <c r="AY216" s="254" t="s">
        <v>139</v>
      </c>
    </row>
    <row r="217" spans="1:51" s="14" customFormat="1" ht="12">
      <c r="A217" s="14"/>
      <c r="B217" s="244"/>
      <c r="C217" s="245"/>
      <c r="D217" s="235" t="s">
        <v>149</v>
      </c>
      <c r="E217" s="246" t="s">
        <v>19</v>
      </c>
      <c r="F217" s="247" t="s">
        <v>683</v>
      </c>
      <c r="G217" s="245"/>
      <c r="H217" s="248">
        <v>63.793</v>
      </c>
      <c r="I217" s="249"/>
      <c r="J217" s="245"/>
      <c r="K217" s="245"/>
      <c r="L217" s="250"/>
      <c r="M217" s="251"/>
      <c r="N217" s="252"/>
      <c r="O217" s="252"/>
      <c r="P217" s="252"/>
      <c r="Q217" s="252"/>
      <c r="R217" s="252"/>
      <c r="S217" s="252"/>
      <c r="T217" s="25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4" t="s">
        <v>149</v>
      </c>
      <c r="AU217" s="254" t="s">
        <v>82</v>
      </c>
      <c r="AV217" s="14" t="s">
        <v>82</v>
      </c>
      <c r="AW217" s="14" t="s">
        <v>33</v>
      </c>
      <c r="AX217" s="14" t="s">
        <v>72</v>
      </c>
      <c r="AY217" s="254" t="s">
        <v>139</v>
      </c>
    </row>
    <row r="218" spans="1:51" s="14" customFormat="1" ht="12">
      <c r="A218" s="14"/>
      <c r="B218" s="244"/>
      <c r="C218" s="245"/>
      <c r="D218" s="235" t="s">
        <v>149</v>
      </c>
      <c r="E218" s="246" t="s">
        <v>19</v>
      </c>
      <c r="F218" s="247" t="s">
        <v>684</v>
      </c>
      <c r="G218" s="245"/>
      <c r="H218" s="248">
        <v>37.66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4" t="s">
        <v>149</v>
      </c>
      <c r="AU218" s="254" t="s">
        <v>82</v>
      </c>
      <c r="AV218" s="14" t="s">
        <v>82</v>
      </c>
      <c r="AW218" s="14" t="s">
        <v>33</v>
      </c>
      <c r="AX218" s="14" t="s">
        <v>72</v>
      </c>
      <c r="AY218" s="254" t="s">
        <v>139</v>
      </c>
    </row>
    <row r="219" spans="1:51" s="14" customFormat="1" ht="12">
      <c r="A219" s="14"/>
      <c r="B219" s="244"/>
      <c r="C219" s="245"/>
      <c r="D219" s="235" t="s">
        <v>149</v>
      </c>
      <c r="E219" s="246" t="s">
        <v>19</v>
      </c>
      <c r="F219" s="247" t="s">
        <v>685</v>
      </c>
      <c r="G219" s="245"/>
      <c r="H219" s="248">
        <v>57.226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4" t="s">
        <v>149</v>
      </c>
      <c r="AU219" s="254" t="s">
        <v>82</v>
      </c>
      <c r="AV219" s="14" t="s">
        <v>82</v>
      </c>
      <c r="AW219" s="14" t="s">
        <v>33</v>
      </c>
      <c r="AX219" s="14" t="s">
        <v>72</v>
      </c>
      <c r="AY219" s="254" t="s">
        <v>139</v>
      </c>
    </row>
    <row r="220" spans="1:51" s="14" customFormat="1" ht="12">
      <c r="A220" s="14"/>
      <c r="B220" s="244"/>
      <c r="C220" s="245"/>
      <c r="D220" s="235" t="s">
        <v>149</v>
      </c>
      <c r="E220" s="246" t="s">
        <v>19</v>
      </c>
      <c r="F220" s="247" t="s">
        <v>686</v>
      </c>
      <c r="G220" s="245"/>
      <c r="H220" s="248">
        <v>39.292</v>
      </c>
      <c r="I220" s="249"/>
      <c r="J220" s="245"/>
      <c r="K220" s="245"/>
      <c r="L220" s="250"/>
      <c r="M220" s="251"/>
      <c r="N220" s="252"/>
      <c r="O220" s="252"/>
      <c r="P220" s="252"/>
      <c r="Q220" s="252"/>
      <c r="R220" s="252"/>
      <c r="S220" s="252"/>
      <c r="T220" s="25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4" t="s">
        <v>149</v>
      </c>
      <c r="AU220" s="254" t="s">
        <v>82</v>
      </c>
      <c r="AV220" s="14" t="s">
        <v>82</v>
      </c>
      <c r="AW220" s="14" t="s">
        <v>33</v>
      </c>
      <c r="AX220" s="14" t="s">
        <v>72</v>
      </c>
      <c r="AY220" s="254" t="s">
        <v>139</v>
      </c>
    </row>
    <row r="221" spans="1:51" s="14" customFormat="1" ht="12">
      <c r="A221" s="14"/>
      <c r="B221" s="244"/>
      <c r="C221" s="245"/>
      <c r="D221" s="235" t="s">
        <v>149</v>
      </c>
      <c r="E221" s="246" t="s">
        <v>19</v>
      </c>
      <c r="F221" s="247" t="s">
        <v>687</v>
      </c>
      <c r="G221" s="245"/>
      <c r="H221" s="248">
        <v>33.784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4" t="s">
        <v>149</v>
      </c>
      <c r="AU221" s="254" t="s">
        <v>82</v>
      </c>
      <c r="AV221" s="14" t="s">
        <v>82</v>
      </c>
      <c r="AW221" s="14" t="s">
        <v>33</v>
      </c>
      <c r="AX221" s="14" t="s">
        <v>72</v>
      </c>
      <c r="AY221" s="254" t="s">
        <v>139</v>
      </c>
    </row>
    <row r="222" spans="1:51" s="14" customFormat="1" ht="12">
      <c r="A222" s="14"/>
      <c r="B222" s="244"/>
      <c r="C222" s="245"/>
      <c r="D222" s="235" t="s">
        <v>149</v>
      </c>
      <c r="E222" s="246" t="s">
        <v>19</v>
      </c>
      <c r="F222" s="247" t="s">
        <v>688</v>
      </c>
      <c r="G222" s="245"/>
      <c r="H222" s="248">
        <v>6.526</v>
      </c>
      <c r="I222" s="249"/>
      <c r="J222" s="245"/>
      <c r="K222" s="245"/>
      <c r="L222" s="250"/>
      <c r="M222" s="251"/>
      <c r="N222" s="252"/>
      <c r="O222" s="252"/>
      <c r="P222" s="252"/>
      <c r="Q222" s="252"/>
      <c r="R222" s="252"/>
      <c r="S222" s="252"/>
      <c r="T222" s="25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4" t="s">
        <v>149</v>
      </c>
      <c r="AU222" s="254" t="s">
        <v>82</v>
      </c>
      <c r="AV222" s="14" t="s">
        <v>82</v>
      </c>
      <c r="AW222" s="14" t="s">
        <v>33</v>
      </c>
      <c r="AX222" s="14" t="s">
        <v>72</v>
      </c>
      <c r="AY222" s="254" t="s">
        <v>139</v>
      </c>
    </row>
    <row r="223" spans="1:51" s="14" customFormat="1" ht="12">
      <c r="A223" s="14"/>
      <c r="B223" s="244"/>
      <c r="C223" s="245"/>
      <c r="D223" s="235" t="s">
        <v>149</v>
      </c>
      <c r="E223" s="246" t="s">
        <v>19</v>
      </c>
      <c r="F223" s="247" t="s">
        <v>689</v>
      </c>
      <c r="G223" s="245"/>
      <c r="H223" s="248">
        <v>9.88</v>
      </c>
      <c r="I223" s="249"/>
      <c r="J223" s="245"/>
      <c r="K223" s="245"/>
      <c r="L223" s="250"/>
      <c r="M223" s="251"/>
      <c r="N223" s="252"/>
      <c r="O223" s="252"/>
      <c r="P223" s="252"/>
      <c r="Q223" s="252"/>
      <c r="R223" s="252"/>
      <c r="S223" s="252"/>
      <c r="T223" s="25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4" t="s">
        <v>149</v>
      </c>
      <c r="AU223" s="254" t="s">
        <v>82</v>
      </c>
      <c r="AV223" s="14" t="s">
        <v>82</v>
      </c>
      <c r="AW223" s="14" t="s">
        <v>33</v>
      </c>
      <c r="AX223" s="14" t="s">
        <v>72</v>
      </c>
      <c r="AY223" s="254" t="s">
        <v>139</v>
      </c>
    </row>
    <row r="224" spans="1:51" s="14" customFormat="1" ht="12">
      <c r="A224" s="14"/>
      <c r="B224" s="244"/>
      <c r="C224" s="245"/>
      <c r="D224" s="235" t="s">
        <v>149</v>
      </c>
      <c r="E224" s="246" t="s">
        <v>19</v>
      </c>
      <c r="F224" s="247" t="s">
        <v>690</v>
      </c>
      <c r="G224" s="245"/>
      <c r="H224" s="248">
        <v>6.63</v>
      </c>
      <c r="I224" s="249"/>
      <c r="J224" s="245"/>
      <c r="K224" s="245"/>
      <c r="L224" s="250"/>
      <c r="M224" s="251"/>
      <c r="N224" s="252"/>
      <c r="O224" s="252"/>
      <c r="P224" s="252"/>
      <c r="Q224" s="252"/>
      <c r="R224" s="252"/>
      <c r="S224" s="252"/>
      <c r="T224" s="25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4" t="s">
        <v>149</v>
      </c>
      <c r="AU224" s="254" t="s">
        <v>82</v>
      </c>
      <c r="AV224" s="14" t="s">
        <v>82</v>
      </c>
      <c r="AW224" s="14" t="s">
        <v>33</v>
      </c>
      <c r="AX224" s="14" t="s">
        <v>72</v>
      </c>
      <c r="AY224" s="254" t="s">
        <v>139</v>
      </c>
    </row>
    <row r="225" spans="1:51" s="14" customFormat="1" ht="12">
      <c r="A225" s="14"/>
      <c r="B225" s="244"/>
      <c r="C225" s="245"/>
      <c r="D225" s="235" t="s">
        <v>149</v>
      </c>
      <c r="E225" s="246" t="s">
        <v>19</v>
      </c>
      <c r="F225" s="247" t="s">
        <v>691</v>
      </c>
      <c r="G225" s="245"/>
      <c r="H225" s="248">
        <v>16.978</v>
      </c>
      <c r="I225" s="249"/>
      <c r="J225" s="245"/>
      <c r="K225" s="245"/>
      <c r="L225" s="250"/>
      <c r="M225" s="251"/>
      <c r="N225" s="252"/>
      <c r="O225" s="252"/>
      <c r="P225" s="252"/>
      <c r="Q225" s="252"/>
      <c r="R225" s="252"/>
      <c r="S225" s="252"/>
      <c r="T225" s="25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4" t="s">
        <v>149</v>
      </c>
      <c r="AU225" s="254" t="s">
        <v>82</v>
      </c>
      <c r="AV225" s="14" t="s">
        <v>82</v>
      </c>
      <c r="AW225" s="14" t="s">
        <v>33</v>
      </c>
      <c r="AX225" s="14" t="s">
        <v>72</v>
      </c>
      <c r="AY225" s="254" t="s">
        <v>139</v>
      </c>
    </row>
    <row r="226" spans="1:51" s="14" customFormat="1" ht="12">
      <c r="A226" s="14"/>
      <c r="B226" s="244"/>
      <c r="C226" s="245"/>
      <c r="D226" s="235" t="s">
        <v>149</v>
      </c>
      <c r="E226" s="246" t="s">
        <v>19</v>
      </c>
      <c r="F226" s="247" t="s">
        <v>692</v>
      </c>
      <c r="G226" s="245"/>
      <c r="H226" s="248">
        <v>26.949</v>
      </c>
      <c r="I226" s="249"/>
      <c r="J226" s="245"/>
      <c r="K226" s="245"/>
      <c r="L226" s="250"/>
      <c r="M226" s="251"/>
      <c r="N226" s="252"/>
      <c r="O226" s="252"/>
      <c r="P226" s="252"/>
      <c r="Q226" s="252"/>
      <c r="R226" s="252"/>
      <c r="S226" s="252"/>
      <c r="T226" s="25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4" t="s">
        <v>149</v>
      </c>
      <c r="AU226" s="254" t="s">
        <v>82</v>
      </c>
      <c r="AV226" s="14" t="s">
        <v>82</v>
      </c>
      <c r="AW226" s="14" t="s">
        <v>33</v>
      </c>
      <c r="AX226" s="14" t="s">
        <v>72</v>
      </c>
      <c r="AY226" s="254" t="s">
        <v>139</v>
      </c>
    </row>
    <row r="227" spans="1:51" s="14" customFormat="1" ht="12">
      <c r="A227" s="14"/>
      <c r="B227" s="244"/>
      <c r="C227" s="245"/>
      <c r="D227" s="235" t="s">
        <v>149</v>
      </c>
      <c r="E227" s="246" t="s">
        <v>19</v>
      </c>
      <c r="F227" s="247" t="s">
        <v>693</v>
      </c>
      <c r="G227" s="245"/>
      <c r="H227" s="248">
        <v>26.169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4" t="s">
        <v>149</v>
      </c>
      <c r="AU227" s="254" t="s">
        <v>82</v>
      </c>
      <c r="AV227" s="14" t="s">
        <v>82</v>
      </c>
      <c r="AW227" s="14" t="s">
        <v>33</v>
      </c>
      <c r="AX227" s="14" t="s">
        <v>72</v>
      </c>
      <c r="AY227" s="254" t="s">
        <v>139</v>
      </c>
    </row>
    <row r="228" spans="1:51" s="15" customFormat="1" ht="12">
      <c r="A228" s="15"/>
      <c r="B228" s="255"/>
      <c r="C228" s="256"/>
      <c r="D228" s="235" t="s">
        <v>149</v>
      </c>
      <c r="E228" s="257" t="s">
        <v>528</v>
      </c>
      <c r="F228" s="258" t="s">
        <v>153</v>
      </c>
      <c r="G228" s="256"/>
      <c r="H228" s="259">
        <v>1213.089</v>
      </c>
      <c r="I228" s="260"/>
      <c r="J228" s="256"/>
      <c r="K228" s="256"/>
      <c r="L228" s="261"/>
      <c r="M228" s="262"/>
      <c r="N228" s="263"/>
      <c r="O228" s="263"/>
      <c r="P228" s="263"/>
      <c r="Q228" s="263"/>
      <c r="R228" s="263"/>
      <c r="S228" s="263"/>
      <c r="T228" s="264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5" t="s">
        <v>149</v>
      </c>
      <c r="AU228" s="265" t="s">
        <v>82</v>
      </c>
      <c r="AV228" s="15" t="s">
        <v>154</v>
      </c>
      <c r="AW228" s="15" t="s">
        <v>33</v>
      </c>
      <c r="AX228" s="15" t="s">
        <v>72</v>
      </c>
      <c r="AY228" s="265" t="s">
        <v>139</v>
      </c>
    </row>
    <row r="229" spans="1:51" s="16" customFormat="1" ht="12">
      <c r="A229" s="16"/>
      <c r="B229" s="266"/>
      <c r="C229" s="267"/>
      <c r="D229" s="235" t="s">
        <v>149</v>
      </c>
      <c r="E229" s="268" t="s">
        <v>19</v>
      </c>
      <c r="F229" s="269" t="s">
        <v>158</v>
      </c>
      <c r="G229" s="267"/>
      <c r="H229" s="270">
        <v>2626.952</v>
      </c>
      <c r="I229" s="271"/>
      <c r="J229" s="267"/>
      <c r="K229" s="267"/>
      <c r="L229" s="272"/>
      <c r="M229" s="273"/>
      <c r="N229" s="274"/>
      <c r="O229" s="274"/>
      <c r="P229" s="274"/>
      <c r="Q229" s="274"/>
      <c r="R229" s="274"/>
      <c r="S229" s="274"/>
      <c r="T229" s="275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T229" s="276" t="s">
        <v>149</v>
      </c>
      <c r="AU229" s="276" t="s">
        <v>82</v>
      </c>
      <c r="AV229" s="16" t="s">
        <v>147</v>
      </c>
      <c r="AW229" s="16" t="s">
        <v>33</v>
      </c>
      <c r="AX229" s="16" t="s">
        <v>80</v>
      </c>
      <c r="AY229" s="276" t="s">
        <v>139</v>
      </c>
    </row>
    <row r="230" spans="1:65" s="2" customFormat="1" ht="33" customHeight="1">
      <c r="A230" s="40"/>
      <c r="B230" s="41"/>
      <c r="C230" s="220" t="s">
        <v>277</v>
      </c>
      <c r="D230" s="220" t="s">
        <v>142</v>
      </c>
      <c r="E230" s="221" t="s">
        <v>694</v>
      </c>
      <c r="F230" s="222" t="s">
        <v>695</v>
      </c>
      <c r="G230" s="223" t="s">
        <v>145</v>
      </c>
      <c r="H230" s="224">
        <v>2626.952</v>
      </c>
      <c r="I230" s="225"/>
      <c r="J230" s="226">
        <f>ROUND(I230*H230,2)</f>
        <v>0</v>
      </c>
      <c r="K230" s="222" t="s">
        <v>146</v>
      </c>
      <c r="L230" s="46"/>
      <c r="M230" s="227" t="s">
        <v>19</v>
      </c>
      <c r="N230" s="228" t="s">
        <v>43</v>
      </c>
      <c r="O230" s="86"/>
      <c r="P230" s="229">
        <f>O230*H230</f>
        <v>0</v>
      </c>
      <c r="Q230" s="229">
        <v>0.0068</v>
      </c>
      <c r="R230" s="229">
        <f>Q230*H230</f>
        <v>17.8632736</v>
      </c>
      <c r="S230" s="229">
        <v>0</v>
      </c>
      <c r="T230" s="230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31" t="s">
        <v>147</v>
      </c>
      <c r="AT230" s="231" t="s">
        <v>142</v>
      </c>
      <c r="AU230" s="231" t="s">
        <v>82</v>
      </c>
      <c r="AY230" s="19" t="s">
        <v>139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9" t="s">
        <v>80</v>
      </c>
      <c r="BK230" s="232">
        <f>ROUND(I230*H230,2)</f>
        <v>0</v>
      </c>
      <c r="BL230" s="19" t="s">
        <v>147</v>
      </c>
      <c r="BM230" s="231" t="s">
        <v>696</v>
      </c>
    </row>
    <row r="231" spans="1:65" s="2" customFormat="1" ht="33" customHeight="1">
      <c r="A231" s="40"/>
      <c r="B231" s="41"/>
      <c r="C231" s="220" t="s">
        <v>282</v>
      </c>
      <c r="D231" s="220" t="s">
        <v>142</v>
      </c>
      <c r="E231" s="221" t="s">
        <v>697</v>
      </c>
      <c r="F231" s="222" t="s">
        <v>698</v>
      </c>
      <c r="G231" s="223" t="s">
        <v>145</v>
      </c>
      <c r="H231" s="224">
        <v>453.702</v>
      </c>
      <c r="I231" s="225"/>
      <c r="J231" s="226">
        <f>ROUND(I231*H231,2)</f>
        <v>0</v>
      </c>
      <c r="K231" s="222" t="s">
        <v>146</v>
      </c>
      <c r="L231" s="46"/>
      <c r="M231" s="227" t="s">
        <v>19</v>
      </c>
      <c r="N231" s="228" t="s">
        <v>43</v>
      </c>
      <c r="O231" s="86"/>
      <c r="P231" s="229">
        <f>O231*H231</f>
        <v>0</v>
      </c>
      <c r="Q231" s="229">
        <v>0.0136</v>
      </c>
      <c r="R231" s="229">
        <f>Q231*H231</f>
        <v>6.170347199999999</v>
      </c>
      <c r="S231" s="229">
        <v>0</v>
      </c>
      <c r="T231" s="230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31" t="s">
        <v>147</v>
      </c>
      <c r="AT231" s="231" t="s">
        <v>142</v>
      </c>
      <c r="AU231" s="231" t="s">
        <v>82</v>
      </c>
      <c r="AY231" s="19" t="s">
        <v>139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9" t="s">
        <v>80</v>
      </c>
      <c r="BK231" s="232">
        <f>ROUND(I231*H231,2)</f>
        <v>0</v>
      </c>
      <c r="BL231" s="19" t="s">
        <v>147</v>
      </c>
      <c r="BM231" s="231" t="s">
        <v>699</v>
      </c>
    </row>
    <row r="232" spans="1:51" s="13" customFormat="1" ht="12">
      <c r="A232" s="13"/>
      <c r="B232" s="233"/>
      <c r="C232" s="234"/>
      <c r="D232" s="235" t="s">
        <v>149</v>
      </c>
      <c r="E232" s="236" t="s">
        <v>19</v>
      </c>
      <c r="F232" s="237" t="s">
        <v>700</v>
      </c>
      <c r="G232" s="234"/>
      <c r="H232" s="236" t="s">
        <v>19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149</v>
      </c>
      <c r="AU232" s="243" t="s">
        <v>82</v>
      </c>
      <c r="AV232" s="13" t="s">
        <v>80</v>
      </c>
      <c r="AW232" s="13" t="s">
        <v>33</v>
      </c>
      <c r="AX232" s="13" t="s">
        <v>72</v>
      </c>
      <c r="AY232" s="243" t="s">
        <v>139</v>
      </c>
    </row>
    <row r="233" spans="1:51" s="14" customFormat="1" ht="12">
      <c r="A233" s="14"/>
      <c r="B233" s="244"/>
      <c r="C233" s="245"/>
      <c r="D233" s="235" t="s">
        <v>149</v>
      </c>
      <c r="E233" s="246" t="s">
        <v>19</v>
      </c>
      <c r="F233" s="247" t="s">
        <v>701</v>
      </c>
      <c r="G233" s="245"/>
      <c r="H233" s="248">
        <v>17.724</v>
      </c>
      <c r="I233" s="249"/>
      <c r="J233" s="245"/>
      <c r="K233" s="245"/>
      <c r="L233" s="250"/>
      <c r="M233" s="251"/>
      <c r="N233" s="252"/>
      <c r="O233" s="252"/>
      <c r="P233" s="252"/>
      <c r="Q233" s="252"/>
      <c r="R233" s="252"/>
      <c r="S233" s="252"/>
      <c r="T233" s="25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4" t="s">
        <v>149</v>
      </c>
      <c r="AU233" s="254" t="s">
        <v>82</v>
      </c>
      <c r="AV233" s="14" t="s">
        <v>82</v>
      </c>
      <c r="AW233" s="14" t="s">
        <v>33</v>
      </c>
      <c r="AX233" s="14" t="s">
        <v>72</v>
      </c>
      <c r="AY233" s="254" t="s">
        <v>139</v>
      </c>
    </row>
    <row r="234" spans="1:51" s="14" customFormat="1" ht="12">
      <c r="A234" s="14"/>
      <c r="B234" s="244"/>
      <c r="C234" s="245"/>
      <c r="D234" s="235" t="s">
        <v>149</v>
      </c>
      <c r="E234" s="246" t="s">
        <v>19</v>
      </c>
      <c r="F234" s="247" t="s">
        <v>702</v>
      </c>
      <c r="G234" s="245"/>
      <c r="H234" s="248">
        <v>9.45</v>
      </c>
      <c r="I234" s="249"/>
      <c r="J234" s="245"/>
      <c r="K234" s="245"/>
      <c r="L234" s="250"/>
      <c r="M234" s="251"/>
      <c r="N234" s="252"/>
      <c r="O234" s="252"/>
      <c r="P234" s="252"/>
      <c r="Q234" s="252"/>
      <c r="R234" s="252"/>
      <c r="S234" s="252"/>
      <c r="T234" s="25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4" t="s">
        <v>149</v>
      </c>
      <c r="AU234" s="254" t="s">
        <v>82</v>
      </c>
      <c r="AV234" s="14" t="s">
        <v>82</v>
      </c>
      <c r="AW234" s="14" t="s">
        <v>33</v>
      </c>
      <c r="AX234" s="14" t="s">
        <v>72</v>
      </c>
      <c r="AY234" s="254" t="s">
        <v>139</v>
      </c>
    </row>
    <row r="235" spans="1:51" s="14" customFormat="1" ht="12">
      <c r="A235" s="14"/>
      <c r="B235" s="244"/>
      <c r="C235" s="245"/>
      <c r="D235" s="235" t="s">
        <v>149</v>
      </c>
      <c r="E235" s="246" t="s">
        <v>19</v>
      </c>
      <c r="F235" s="247" t="s">
        <v>703</v>
      </c>
      <c r="G235" s="245"/>
      <c r="H235" s="248">
        <v>14.023</v>
      </c>
      <c r="I235" s="249"/>
      <c r="J235" s="245"/>
      <c r="K235" s="245"/>
      <c r="L235" s="250"/>
      <c r="M235" s="251"/>
      <c r="N235" s="252"/>
      <c r="O235" s="252"/>
      <c r="P235" s="252"/>
      <c r="Q235" s="252"/>
      <c r="R235" s="252"/>
      <c r="S235" s="252"/>
      <c r="T235" s="25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4" t="s">
        <v>149</v>
      </c>
      <c r="AU235" s="254" t="s">
        <v>82</v>
      </c>
      <c r="AV235" s="14" t="s">
        <v>82</v>
      </c>
      <c r="AW235" s="14" t="s">
        <v>33</v>
      </c>
      <c r="AX235" s="14" t="s">
        <v>72</v>
      </c>
      <c r="AY235" s="254" t="s">
        <v>139</v>
      </c>
    </row>
    <row r="236" spans="1:51" s="14" customFormat="1" ht="12">
      <c r="A236" s="14"/>
      <c r="B236" s="244"/>
      <c r="C236" s="245"/>
      <c r="D236" s="235" t="s">
        <v>149</v>
      </c>
      <c r="E236" s="246" t="s">
        <v>19</v>
      </c>
      <c r="F236" s="247" t="s">
        <v>704</v>
      </c>
      <c r="G236" s="245"/>
      <c r="H236" s="248">
        <v>3.15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4" t="s">
        <v>149</v>
      </c>
      <c r="AU236" s="254" t="s">
        <v>82</v>
      </c>
      <c r="AV236" s="14" t="s">
        <v>82</v>
      </c>
      <c r="AW236" s="14" t="s">
        <v>33</v>
      </c>
      <c r="AX236" s="14" t="s">
        <v>72</v>
      </c>
      <c r="AY236" s="254" t="s">
        <v>139</v>
      </c>
    </row>
    <row r="237" spans="1:51" s="14" customFormat="1" ht="12">
      <c r="A237" s="14"/>
      <c r="B237" s="244"/>
      <c r="C237" s="245"/>
      <c r="D237" s="235" t="s">
        <v>149</v>
      </c>
      <c r="E237" s="246" t="s">
        <v>19</v>
      </c>
      <c r="F237" s="247" t="s">
        <v>705</v>
      </c>
      <c r="G237" s="245"/>
      <c r="H237" s="248">
        <v>3.15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4" t="s">
        <v>149</v>
      </c>
      <c r="AU237" s="254" t="s">
        <v>82</v>
      </c>
      <c r="AV237" s="14" t="s">
        <v>82</v>
      </c>
      <c r="AW237" s="14" t="s">
        <v>33</v>
      </c>
      <c r="AX237" s="14" t="s">
        <v>72</v>
      </c>
      <c r="AY237" s="254" t="s">
        <v>139</v>
      </c>
    </row>
    <row r="238" spans="1:51" s="14" customFormat="1" ht="12">
      <c r="A238" s="14"/>
      <c r="B238" s="244"/>
      <c r="C238" s="245"/>
      <c r="D238" s="235" t="s">
        <v>149</v>
      </c>
      <c r="E238" s="246" t="s">
        <v>19</v>
      </c>
      <c r="F238" s="247" t="s">
        <v>706</v>
      </c>
      <c r="G238" s="245"/>
      <c r="H238" s="248">
        <v>16.61</v>
      </c>
      <c r="I238" s="249"/>
      <c r="J238" s="245"/>
      <c r="K238" s="245"/>
      <c r="L238" s="250"/>
      <c r="M238" s="251"/>
      <c r="N238" s="252"/>
      <c r="O238" s="252"/>
      <c r="P238" s="252"/>
      <c r="Q238" s="252"/>
      <c r="R238" s="252"/>
      <c r="S238" s="252"/>
      <c r="T238" s="25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4" t="s">
        <v>149</v>
      </c>
      <c r="AU238" s="254" t="s">
        <v>82</v>
      </c>
      <c r="AV238" s="14" t="s">
        <v>82</v>
      </c>
      <c r="AW238" s="14" t="s">
        <v>33</v>
      </c>
      <c r="AX238" s="14" t="s">
        <v>72</v>
      </c>
      <c r="AY238" s="254" t="s">
        <v>139</v>
      </c>
    </row>
    <row r="239" spans="1:51" s="14" customFormat="1" ht="12">
      <c r="A239" s="14"/>
      <c r="B239" s="244"/>
      <c r="C239" s="245"/>
      <c r="D239" s="235" t="s">
        <v>149</v>
      </c>
      <c r="E239" s="246" t="s">
        <v>19</v>
      </c>
      <c r="F239" s="247" t="s">
        <v>707</v>
      </c>
      <c r="G239" s="245"/>
      <c r="H239" s="248">
        <v>9.205</v>
      </c>
      <c r="I239" s="249"/>
      <c r="J239" s="245"/>
      <c r="K239" s="245"/>
      <c r="L239" s="250"/>
      <c r="M239" s="251"/>
      <c r="N239" s="252"/>
      <c r="O239" s="252"/>
      <c r="P239" s="252"/>
      <c r="Q239" s="252"/>
      <c r="R239" s="252"/>
      <c r="S239" s="252"/>
      <c r="T239" s="25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4" t="s">
        <v>149</v>
      </c>
      <c r="AU239" s="254" t="s">
        <v>82</v>
      </c>
      <c r="AV239" s="14" t="s">
        <v>82</v>
      </c>
      <c r="AW239" s="14" t="s">
        <v>33</v>
      </c>
      <c r="AX239" s="14" t="s">
        <v>72</v>
      </c>
      <c r="AY239" s="254" t="s">
        <v>139</v>
      </c>
    </row>
    <row r="240" spans="1:51" s="14" customFormat="1" ht="12">
      <c r="A240" s="14"/>
      <c r="B240" s="244"/>
      <c r="C240" s="245"/>
      <c r="D240" s="235" t="s">
        <v>149</v>
      </c>
      <c r="E240" s="246" t="s">
        <v>19</v>
      </c>
      <c r="F240" s="247" t="s">
        <v>708</v>
      </c>
      <c r="G240" s="245"/>
      <c r="H240" s="248">
        <v>0.235</v>
      </c>
      <c r="I240" s="249"/>
      <c r="J240" s="245"/>
      <c r="K240" s="245"/>
      <c r="L240" s="250"/>
      <c r="M240" s="251"/>
      <c r="N240" s="252"/>
      <c r="O240" s="252"/>
      <c r="P240" s="252"/>
      <c r="Q240" s="252"/>
      <c r="R240" s="252"/>
      <c r="S240" s="252"/>
      <c r="T240" s="25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4" t="s">
        <v>149</v>
      </c>
      <c r="AU240" s="254" t="s">
        <v>82</v>
      </c>
      <c r="AV240" s="14" t="s">
        <v>82</v>
      </c>
      <c r="AW240" s="14" t="s">
        <v>33</v>
      </c>
      <c r="AX240" s="14" t="s">
        <v>72</v>
      </c>
      <c r="AY240" s="254" t="s">
        <v>139</v>
      </c>
    </row>
    <row r="241" spans="1:51" s="14" customFormat="1" ht="12">
      <c r="A241" s="14"/>
      <c r="B241" s="244"/>
      <c r="C241" s="245"/>
      <c r="D241" s="235" t="s">
        <v>149</v>
      </c>
      <c r="E241" s="246" t="s">
        <v>19</v>
      </c>
      <c r="F241" s="247" t="s">
        <v>709</v>
      </c>
      <c r="G241" s="245"/>
      <c r="H241" s="248">
        <v>4.2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4" t="s">
        <v>149</v>
      </c>
      <c r="AU241" s="254" t="s">
        <v>82</v>
      </c>
      <c r="AV241" s="14" t="s">
        <v>82</v>
      </c>
      <c r="AW241" s="14" t="s">
        <v>33</v>
      </c>
      <c r="AX241" s="14" t="s">
        <v>72</v>
      </c>
      <c r="AY241" s="254" t="s">
        <v>139</v>
      </c>
    </row>
    <row r="242" spans="1:51" s="14" customFormat="1" ht="12">
      <c r="A242" s="14"/>
      <c r="B242" s="244"/>
      <c r="C242" s="245"/>
      <c r="D242" s="235" t="s">
        <v>149</v>
      </c>
      <c r="E242" s="246" t="s">
        <v>19</v>
      </c>
      <c r="F242" s="247" t="s">
        <v>710</v>
      </c>
      <c r="G242" s="245"/>
      <c r="H242" s="248">
        <v>7.35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149</v>
      </c>
      <c r="AU242" s="254" t="s">
        <v>82</v>
      </c>
      <c r="AV242" s="14" t="s">
        <v>82</v>
      </c>
      <c r="AW242" s="14" t="s">
        <v>33</v>
      </c>
      <c r="AX242" s="14" t="s">
        <v>72</v>
      </c>
      <c r="AY242" s="254" t="s">
        <v>139</v>
      </c>
    </row>
    <row r="243" spans="1:51" s="14" customFormat="1" ht="12">
      <c r="A243" s="14"/>
      <c r="B243" s="244"/>
      <c r="C243" s="245"/>
      <c r="D243" s="235" t="s">
        <v>149</v>
      </c>
      <c r="E243" s="246" t="s">
        <v>19</v>
      </c>
      <c r="F243" s="247" t="s">
        <v>711</v>
      </c>
      <c r="G243" s="245"/>
      <c r="H243" s="248">
        <v>4.2</v>
      </c>
      <c r="I243" s="249"/>
      <c r="J243" s="245"/>
      <c r="K243" s="245"/>
      <c r="L243" s="250"/>
      <c r="M243" s="251"/>
      <c r="N243" s="252"/>
      <c r="O243" s="252"/>
      <c r="P243" s="252"/>
      <c r="Q243" s="252"/>
      <c r="R243" s="252"/>
      <c r="S243" s="252"/>
      <c r="T243" s="253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4" t="s">
        <v>149</v>
      </c>
      <c r="AU243" s="254" t="s">
        <v>82</v>
      </c>
      <c r="AV243" s="14" t="s">
        <v>82</v>
      </c>
      <c r="AW243" s="14" t="s">
        <v>33</v>
      </c>
      <c r="AX243" s="14" t="s">
        <v>72</v>
      </c>
      <c r="AY243" s="254" t="s">
        <v>139</v>
      </c>
    </row>
    <row r="244" spans="1:51" s="14" customFormat="1" ht="12">
      <c r="A244" s="14"/>
      <c r="B244" s="244"/>
      <c r="C244" s="245"/>
      <c r="D244" s="235" t="s">
        <v>149</v>
      </c>
      <c r="E244" s="246" t="s">
        <v>19</v>
      </c>
      <c r="F244" s="247" t="s">
        <v>712</v>
      </c>
      <c r="G244" s="245"/>
      <c r="H244" s="248">
        <v>3.15</v>
      </c>
      <c r="I244" s="249"/>
      <c r="J244" s="245"/>
      <c r="K244" s="245"/>
      <c r="L244" s="250"/>
      <c r="M244" s="251"/>
      <c r="N244" s="252"/>
      <c r="O244" s="252"/>
      <c r="P244" s="252"/>
      <c r="Q244" s="252"/>
      <c r="R244" s="252"/>
      <c r="S244" s="252"/>
      <c r="T244" s="25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4" t="s">
        <v>149</v>
      </c>
      <c r="AU244" s="254" t="s">
        <v>82</v>
      </c>
      <c r="AV244" s="14" t="s">
        <v>82</v>
      </c>
      <c r="AW244" s="14" t="s">
        <v>33</v>
      </c>
      <c r="AX244" s="14" t="s">
        <v>72</v>
      </c>
      <c r="AY244" s="254" t="s">
        <v>139</v>
      </c>
    </row>
    <row r="245" spans="1:51" s="14" customFormat="1" ht="12">
      <c r="A245" s="14"/>
      <c r="B245" s="244"/>
      <c r="C245" s="245"/>
      <c r="D245" s="235" t="s">
        <v>149</v>
      </c>
      <c r="E245" s="246" t="s">
        <v>19</v>
      </c>
      <c r="F245" s="247" t="s">
        <v>713</v>
      </c>
      <c r="G245" s="245"/>
      <c r="H245" s="248">
        <v>4.2</v>
      </c>
      <c r="I245" s="249"/>
      <c r="J245" s="245"/>
      <c r="K245" s="245"/>
      <c r="L245" s="250"/>
      <c r="M245" s="251"/>
      <c r="N245" s="252"/>
      <c r="O245" s="252"/>
      <c r="P245" s="252"/>
      <c r="Q245" s="252"/>
      <c r="R245" s="252"/>
      <c r="S245" s="252"/>
      <c r="T245" s="25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4" t="s">
        <v>149</v>
      </c>
      <c r="AU245" s="254" t="s">
        <v>82</v>
      </c>
      <c r="AV245" s="14" t="s">
        <v>82</v>
      </c>
      <c r="AW245" s="14" t="s">
        <v>33</v>
      </c>
      <c r="AX245" s="14" t="s">
        <v>72</v>
      </c>
      <c r="AY245" s="254" t="s">
        <v>139</v>
      </c>
    </row>
    <row r="246" spans="1:51" s="14" customFormat="1" ht="12">
      <c r="A246" s="14"/>
      <c r="B246" s="244"/>
      <c r="C246" s="245"/>
      <c r="D246" s="235" t="s">
        <v>149</v>
      </c>
      <c r="E246" s="246" t="s">
        <v>19</v>
      </c>
      <c r="F246" s="247" t="s">
        <v>714</v>
      </c>
      <c r="G246" s="245"/>
      <c r="H246" s="248">
        <v>4.2</v>
      </c>
      <c r="I246" s="249"/>
      <c r="J246" s="245"/>
      <c r="K246" s="245"/>
      <c r="L246" s="250"/>
      <c r="M246" s="251"/>
      <c r="N246" s="252"/>
      <c r="O246" s="252"/>
      <c r="P246" s="252"/>
      <c r="Q246" s="252"/>
      <c r="R246" s="252"/>
      <c r="S246" s="252"/>
      <c r="T246" s="25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4" t="s">
        <v>149</v>
      </c>
      <c r="AU246" s="254" t="s">
        <v>82</v>
      </c>
      <c r="AV246" s="14" t="s">
        <v>82</v>
      </c>
      <c r="AW246" s="14" t="s">
        <v>33</v>
      </c>
      <c r="AX246" s="14" t="s">
        <v>72</v>
      </c>
      <c r="AY246" s="254" t="s">
        <v>139</v>
      </c>
    </row>
    <row r="247" spans="1:51" s="14" customFormat="1" ht="12">
      <c r="A247" s="14"/>
      <c r="B247" s="244"/>
      <c r="C247" s="245"/>
      <c r="D247" s="235" t="s">
        <v>149</v>
      </c>
      <c r="E247" s="246" t="s">
        <v>19</v>
      </c>
      <c r="F247" s="247" t="s">
        <v>715</v>
      </c>
      <c r="G247" s="245"/>
      <c r="H247" s="248">
        <v>3.15</v>
      </c>
      <c r="I247" s="249"/>
      <c r="J247" s="245"/>
      <c r="K247" s="245"/>
      <c r="L247" s="250"/>
      <c r="M247" s="251"/>
      <c r="N247" s="252"/>
      <c r="O247" s="252"/>
      <c r="P247" s="252"/>
      <c r="Q247" s="252"/>
      <c r="R247" s="252"/>
      <c r="S247" s="252"/>
      <c r="T247" s="25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4" t="s">
        <v>149</v>
      </c>
      <c r="AU247" s="254" t="s">
        <v>82</v>
      </c>
      <c r="AV247" s="14" t="s">
        <v>82</v>
      </c>
      <c r="AW247" s="14" t="s">
        <v>33</v>
      </c>
      <c r="AX247" s="14" t="s">
        <v>72</v>
      </c>
      <c r="AY247" s="254" t="s">
        <v>139</v>
      </c>
    </row>
    <row r="248" spans="1:51" s="14" customFormat="1" ht="12">
      <c r="A248" s="14"/>
      <c r="B248" s="244"/>
      <c r="C248" s="245"/>
      <c r="D248" s="235" t="s">
        <v>149</v>
      </c>
      <c r="E248" s="246" t="s">
        <v>19</v>
      </c>
      <c r="F248" s="247" t="s">
        <v>716</v>
      </c>
      <c r="G248" s="245"/>
      <c r="H248" s="248">
        <v>26.542</v>
      </c>
      <c r="I248" s="249"/>
      <c r="J248" s="245"/>
      <c r="K248" s="245"/>
      <c r="L248" s="250"/>
      <c r="M248" s="251"/>
      <c r="N248" s="252"/>
      <c r="O248" s="252"/>
      <c r="P248" s="252"/>
      <c r="Q248" s="252"/>
      <c r="R248" s="252"/>
      <c r="S248" s="252"/>
      <c r="T248" s="25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4" t="s">
        <v>149</v>
      </c>
      <c r="AU248" s="254" t="s">
        <v>82</v>
      </c>
      <c r="AV248" s="14" t="s">
        <v>82</v>
      </c>
      <c r="AW248" s="14" t="s">
        <v>33</v>
      </c>
      <c r="AX248" s="14" t="s">
        <v>72</v>
      </c>
      <c r="AY248" s="254" t="s">
        <v>139</v>
      </c>
    </row>
    <row r="249" spans="1:51" s="14" customFormat="1" ht="12">
      <c r="A249" s="14"/>
      <c r="B249" s="244"/>
      <c r="C249" s="245"/>
      <c r="D249" s="235" t="s">
        <v>149</v>
      </c>
      <c r="E249" s="246" t="s">
        <v>19</v>
      </c>
      <c r="F249" s="247" t="s">
        <v>717</v>
      </c>
      <c r="G249" s="245"/>
      <c r="H249" s="248">
        <v>8.393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4" t="s">
        <v>149</v>
      </c>
      <c r="AU249" s="254" t="s">
        <v>82</v>
      </c>
      <c r="AV249" s="14" t="s">
        <v>82</v>
      </c>
      <c r="AW249" s="14" t="s">
        <v>33</v>
      </c>
      <c r="AX249" s="14" t="s">
        <v>72</v>
      </c>
      <c r="AY249" s="254" t="s">
        <v>139</v>
      </c>
    </row>
    <row r="250" spans="1:51" s="14" customFormat="1" ht="12">
      <c r="A250" s="14"/>
      <c r="B250" s="244"/>
      <c r="C250" s="245"/>
      <c r="D250" s="235" t="s">
        <v>149</v>
      </c>
      <c r="E250" s="246" t="s">
        <v>19</v>
      </c>
      <c r="F250" s="247" t="s">
        <v>718</v>
      </c>
      <c r="G250" s="245"/>
      <c r="H250" s="248">
        <v>13.853</v>
      </c>
      <c r="I250" s="249"/>
      <c r="J250" s="245"/>
      <c r="K250" s="245"/>
      <c r="L250" s="250"/>
      <c r="M250" s="251"/>
      <c r="N250" s="252"/>
      <c r="O250" s="252"/>
      <c r="P250" s="252"/>
      <c r="Q250" s="252"/>
      <c r="R250" s="252"/>
      <c r="S250" s="252"/>
      <c r="T250" s="25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4" t="s">
        <v>149</v>
      </c>
      <c r="AU250" s="254" t="s">
        <v>82</v>
      </c>
      <c r="AV250" s="14" t="s">
        <v>82</v>
      </c>
      <c r="AW250" s="14" t="s">
        <v>33</v>
      </c>
      <c r="AX250" s="14" t="s">
        <v>72</v>
      </c>
      <c r="AY250" s="254" t="s">
        <v>139</v>
      </c>
    </row>
    <row r="251" spans="1:51" s="14" customFormat="1" ht="12">
      <c r="A251" s="14"/>
      <c r="B251" s="244"/>
      <c r="C251" s="245"/>
      <c r="D251" s="235" t="s">
        <v>149</v>
      </c>
      <c r="E251" s="246" t="s">
        <v>19</v>
      </c>
      <c r="F251" s="247" t="s">
        <v>719</v>
      </c>
      <c r="G251" s="245"/>
      <c r="H251" s="248">
        <v>4.926</v>
      </c>
      <c r="I251" s="249"/>
      <c r="J251" s="245"/>
      <c r="K251" s="245"/>
      <c r="L251" s="250"/>
      <c r="M251" s="251"/>
      <c r="N251" s="252"/>
      <c r="O251" s="252"/>
      <c r="P251" s="252"/>
      <c r="Q251" s="252"/>
      <c r="R251" s="252"/>
      <c r="S251" s="252"/>
      <c r="T251" s="25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4" t="s">
        <v>149</v>
      </c>
      <c r="AU251" s="254" t="s">
        <v>82</v>
      </c>
      <c r="AV251" s="14" t="s">
        <v>82</v>
      </c>
      <c r="AW251" s="14" t="s">
        <v>33</v>
      </c>
      <c r="AX251" s="14" t="s">
        <v>72</v>
      </c>
      <c r="AY251" s="254" t="s">
        <v>139</v>
      </c>
    </row>
    <row r="252" spans="1:51" s="14" customFormat="1" ht="12">
      <c r="A252" s="14"/>
      <c r="B252" s="244"/>
      <c r="C252" s="245"/>
      <c r="D252" s="235" t="s">
        <v>149</v>
      </c>
      <c r="E252" s="246" t="s">
        <v>19</v>
      </c>
      <c r="F252" s="247" t="s">
        <v>720</v>
      </c>
      <c r="G252" s="245"/>
      <c r="H252" s="248">
        <v>4.95</v>
      </c>
      <c r="I252" s="249"/>
      <c r="J252" s="245"/>
      <c r="K252" s="245"/>
      <c r="L252" s="250"/>
      <c r="M252" s="251"/>
      <c r="N252" s="252"/>
      <c r="O252" s="252"/>
      <c r="P252" s="252"/>
      <c r="Q252" s="252"/>
      <c r="R252" s="252"/>
      <c r="S252" s="252"/>
      <c r="T252" s="25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4" t="s">
        <v>149</v>
      </c>
      <c r="AU252" s="254" t="s">
        <v>82</v>
      </c>
      <c r="AV252" s="14" t="s">
        <v>82</v>
      </c>
      <c r="AW252" s="14" t="s">
        <v>33</v>
      </c>
      <c r="AX252" s="14" t="s">
        <v>72</v>
      </c>
      <c r="AY252" s="254" t="s">
        <v>139</v>
      </c>
    </row>
    <row r="253" spans="1:51" s="14" customFormat="1" ht="12">
      <c r="A253" s="14"/>
      <c r="B253" s="244"/>
      <c r="C253" s="245"/>
      <c r="D253" s="235" t="s">
        <v>149</v>
      </c>
      <c r="E253" s="246" t="s">
        <v>19</v>
      </c>
      <c r="F253" s="247" t="s">
        <v>721</v>
      </c>
      <c r="G253" s="245"/>
      <c r="H253" s="248">
        <v>13.321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4" t="s">
        <v>149</v>
      </c>
      <c r="AU253" s="254" t="s">
        <v>82</v>
      </c>
      <c r="AV253" s="14" t="s">
        <v>82</v>
      </c>
      <c r="AW253" s="14" t="s">
        <v>33</v>
      </c>
      <c r="AX253" s="14" t="s">
        <v>72</v>
      </c>
      <c r="AY253" s="254" t="s">
        <v>139</v>
      </c>
    </row>
    <row r="254" spans="1:51" s="14" customFormat="1" ht="12">
      <c r="A254" s="14"/>
      <c r="B254" s="244"/>
      <c r="C254" s="245"/>
      <c r="D254" s="235" t="s">
        <v>149</v>
      </c>
      <c r="E254" s="246" t="s">
        <v>19</v>
      </c>
      <c r="F254" s="247" t="s">
        <v>722</v>
      </c>
      <c r="G254" s="245"/>
      <c r="H254" s="248">
        <v>18.618</v>
      </c>
      <c r="I254" s="249"/>
      <c r="J254" s="245"/>
      <c r="K254" s="245"/>
      <c r="L254" s="250"/>
      <c r="M254" s="251"/>
      <c r="N254" s="252"/>
      <c r="O254" s="252"/>
      <c r="P254" s="252"/>
      <c r="Q254" s="252"/>
      <c r="R254" s="252"/>
      <c r="S254" s="252"/>
      <c r="T254" s="25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4" t="s">
        <v>149</v>
      </c>
      <c r="AU254" s="254" t="s">
        <v>82</v>
      </c>
      <c r="AV254" s="14" t="s">
        <v>82</v>
      </c>
      <c r="AW254" s="14" t="s">
        <v>33</v>
      </c>
      <c r="AX254" s="14" t="s">
        <v>72</v>
      </c>
      <c r="AY254" s="254" t="s">
        <v>139</v>
      </c>
    </row>
    <row r="255" spans="1:51" s="14" customFormat="1" ht="12">
      <c r="A255" s="14"/>
      <c r="B255" s="244"/>
      <c r="C255" s="245"/>
      <c r="D255" s="235" t="s">
        <v>149</v>
      </c>
      <c r="E255" s="246" t="s">
        <v>19</v>
      </c>
      <c r="F255" s="247" t="s">
        <v>723</v>
      </c>
      <c r="G255" s="245"/>
      <c r="H255" s="248">
        <v>9.212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4" t="s">
        <v>149</v>
      </c>
      <c r="AU255" s="254" t="s">
        <v>82</v>
      </c>
      <c r="AV255" s="14" t="s">
        <v>82</v>
      </c>
      <c r="AW255" s="14" t="s">
        <v>33</v>
      </c>
      <c r="AX255" s="14" t="s">
        <v>72</v>
      </c>
      <c r="AY255" s="254" t="s">
        <v>139</v>
      </c>
    </row>
    <row r="256" spans="1:51" s="14" customFormat="1" ht="12">
      <c r="A256" s="14"/>
      <c r="B256" s="244"/>
      <c r="C256" s="245"/>
      <c r="D256" s="235" t="s">
        <v>149</v>
      </c>
      <c r="E256" s="246" t="s">
        <v>19</v>
      </c>
      <c r="F256" s="247" t="s">
        <v>724</v>
      </c>
      <c r="G256" s="245"/>
      <c r="H256" s="248">
        <v>5.25</v>
      </c>
      <c r="I256" s="249"/>
      <c r="J256" s="245"/>
      <c r="K256" s="245"/>
      <c r="L256" s="250"/>
      <c r="M256" s="251"/>
      <c r="N256" s="252"/>
      <c r="O256" s="252"/>
      <c r="P256" s="252"/>
      <c r="Q256" s="252"/>
      <c r="R256" s="252"/>
      <c r="S256" s="252"/>
      <c r="T256" s="25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4" t="s">
        <v>149</v>
      </c>
      <c r="AU256" s="254" t="s">
        <v>82</v>
      </c>
      <c r="AV256" s="14" t="s">
        <v>82</v>
      </c>
      <c r="AW256" s="14" t="s">
        <v>33</v>
      </c>
      <c r="AX256" s="14" t="s">
        <v>72</v>
      </c>
      <c r="AY256" s="254" t="s">
        <v>139</v>
      </c>
    </row>
    <row r="257" spans="1:51" s="15" customFormat="1" ht="12">
      <c r="A257" s="15"/>
      <c r="B257" s="255"/>
      <c r="C257" s="256"/>
      <c r="D257" s="235" t="s">
        <v>149</v>
      </c>
      <c r="E257" s="257" t="s">
        <v>19</v>
      </c>
      <c r="F257" s="258" t="s">
        <v>153</v>
      </c>
      <c r="G257" s="256"/>
      <c r="H257" s="259">
        <v>209.062</v>
      </c>
      <c r="I257" s="260"/>
      <c r="J257" s="256"/>
      <c r="K257" s="256"/>
      <c r="L257" s="261"/>
      <c r="M257" s="262"/>
      <c r="N257" s="263"/>
      <c r="O257" s="263"/>
      <c r="P257" s="263"/>
      <c r="Q257" s="263"/>
      <c r="R257" s="263"/>
      <c r="S257" s="263"/>
      <c r="T257" s="264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65" t="s">
        <v>149</v>
      </c>
      <c r="AU257" s="265" t="s">
        <v>82</v>
      </c>
      <c r="AV257" s="15" t="s">
        <v>154</v>
      </c>
      <c r="AW257" s="15" t="s">
        <v>33</v>
      </c>
      <c r="AX257" s="15" t="s">
        <v>72</v>
      </c>
      <c r="AY257" s="265" t="s">
        <v>139</v>
      </c>
    </row>
    <row r="258" spans="1:51" s="13" customFormat="1" ht="12">
      <c r="A258" s="13"/>
      <c r="B258" s="233"/>
      <c r="C258" s="234"/>
      <c r="D258" s="235" t="s">
        <v>149</v>
      </c>
      <c r="E258" s="236" t="s">
        <v>19</v>
      </c>
      <c r="F258" s="237" t="s">
        <v>725</v>
      </c>
      <c r="G258" s="234"/>
      <c r="H258" s="236" t="s">
        <v>19</v>
      </c>
      <c r="I258" s="238"/>
      <c r="J258" s="234"/>
      <c r="K258" s="234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149</v>
      </c>
      <c r="AU258" s="243" t="s">
        <v>82</v>
      </c>
      <c r="AV258" s="13" t="s">
        <v>80</v>
      </c>
      <c r="AW258" s="13" t="s">
        <v>33</v>
      </c>
      <c r="AX258" s="13" t="s">
        <v>72</v>
      </c>
      <c r="AY258" s="243" t="s">
        <v>139</v>
      </c>
    </row>
    <row r="259" spans="1:51" s="14" customFormat="1" ht="12">
      <c r="A259" s="14"/>
      <c r="B259" s="244"/>
      <c r="C259" s="245"/>
      <c r="D259" s="235" t="s">
        <v>149</v>
      </c>
      <c r="E259" s="246" t="s">
        <v>19</v>
      </c>
      <c r="F259" s="247" t="s">
        <v>726</v>
      </c>
      <c r="G259" s="245"/>
      <c r="H259" s="248">
        <v>1.59</v>
      </c>
      <c r="I259" s="249"/>
      <c r="J259" s="245"/>
      <c r="K259" s="245"/>
      <c r="L259" s="250"/>
      <c r="M259" s="251"/>
      <c r="N259" s="252"/>
      <c r="O259" s="252"/>
      <c r="P259" s="252"/>
      <c r="Q259" s="252"/>
      <c r="R259" s="252"/>
      <c r="S259" s="252"/>
      <c r="T259" s="25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4" t="s">
        <v>149</v>
      </c>
      <c r="AU259" s="254" t="s">
        <v>82</v>
      </c>
      <c r="AV259" s="14" t="s">
        <v>82</v>
      </c>
      <c r="AW259" s="14" t="s">
        <v>33</v>
      </c>
      <c r="AX259" s="14" t="s">
        <v>72</v>
      </c>
      <c r="AY259" s="254" t="s">
        <v>139</v>
      </c>
    </row>
    <row r="260" spans="1:51" s="14" customFormat="1" ht="12">
      <c r="A260" s="14"/>
      <c r="B260" s="244"/>
      <c r="C260" s="245"/>
      <c r="D260" s="235" t="s">
        <v>149</v>
      </c>
      <c r="E260" s="246" t="s">
        <v>19</v>
      </c>
      <c r="F260" s="247" t="s">
        <v>727</v>
      </c>
      <c r="G260" s="245"/>
      <c r="H260" s="248">
        <v>3.15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4" t="s">
        <v>149</v>
      </c>
      <c r="AU260" s="254" t="s">
        <v>82</v>
      </c>
      <c r="AV260" s="14" t="s">
        <v>82</v>
      </c>
      <c r="AW260" s="14" t="s">
        <v>33</v>
      </c>
      <c r="AX260" s="14" t="s">
        <v>72</v>
      </c>
      <c r="AY260" s="254" t="s">
        <v>139</v>
      </c>
    </row>
    <row r="261" spans="1:51" s="14" customFormat="1" ht="12">
      <c r="A261" s="14"/>
      <c r="B261" s="244"/>
      <c r="C261" s="245"/>
      <c r="D261" s="235" t="s">
        <v>149</v>
      </c>
      <c r="E261" s="246" t="s">
        <v>19</v>
      </c>
      <c r="F261" s="247" t="s">
        <v>728</v>
      </c>
      <c r="G261" s="245"/>
      <c r="H261" s="248">
        <v>3.15</v>
      </c>
      <c r="I261" s="249"/>
      <c r="J261" s="245"/>
      <c r="K261" s="245"/>
      <c r="L261" s="250"/>
      <c r="M261" s="251"/>
      <c r="N261" s="252"/>
      <c r="O261" s="252"/>
      <c r="P261" s="252"/>
      <c r="Q261" s="252"/>
      <c r="R261" s="252"/>
      <c r="S261" s="252"/>
      <c r="T261" s="25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4" t="s">
        <v>149</v>
      </c>
      <c r="AU261" s="254" t="s">
        <v>82</v>
      </c>
      <c r="AV261" s="14" t="s">
        <v>82</v>
      </c>
      <c r="AW261" s="14" t="s">
        <v>33</v>
      </c>
      <c r="AX261" s="14" t="s">
        <v>72</v>
      </c>
      <c r="AY261" s="254" t="s">
        <v>139</v>
      </c>
    </row>
    <row r="262" spans="1:51" s="14" customFormat="1" ht="12">
      <c r="A262" s="14"/>
      <c r="B262" s="244"/>
      <c r="C262" s="245"/>
      <c r="D262" s="235" t="s">
        <v>149</v>
      </c>
      <c r="E262" s="246" t="s">
        <v>19</v>
      </c>
      <c r="F262" s="247" t="s">
        <v>729</v>
      </c>
      <c r="G262" s="245"/>
      <c r="H262" s="248">
        <v>28.567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4" t="s">
        <v>149</v>
      </c>
      <c r="AU262" s="254" t="s">
        <v>82</v>
      </c>
      <c r="AV262" s="14" t="s">
        <v>82</v>
      </c>
      <c r="AW262" s="14" t="s">
        <v>33</v>
      </c>
      <c r="AX262" s="14" t="s">
        <v>72</v>
      </c>
      <c r="AY262" s="254" t="s">
        <v>139</v>
      </c>
    </row>
    <row r="263" spans="1:51" s="14" customFormat="1" ht="12">
      <c r="A263" s="14"/>
      <c r="B263" s="244"/>
      <c r="C263" s="245"/>
      <c r="D263" s="235" t="s">
        <v>149</v>
      </c>
      <c r="E263" s="246" t="s">
        <v>19</v>
      </c>
      <c r="F263" s="247" t="s">
        <v>730</v>
      </c>
      <c r="G263" s="245"/>
      <c r="H263" s="248">
        <v>3.15</v>
      </c>
      <c r="I263" s="249"/>
      <c r="J263" s="245"/>
      <c r="K263" s="245"/>
      <c r="L263" s="250"/>
      <c r="M263" s="251"/>
      <c r="N263" s="252"/>
      <c r="O263" s="252"/>
      <c r="P263" s="252"/>
      <c r="Q263" s="252"/>
      <c r="R263" s="252"/>
      <c r="S263" s="252"/>
      <c r="T263" s="25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4" t="s">
        <v>149</v>
      </c>
      <c r="AU263" s="254" t="s">
        <v>82</v>
      </c>
      <c r="AV263" s="14" t="s">
        <v>82</v>
      </c>
      <c r="AW263" s="14" t="s">
        <v>33</v>
      </c>
      <c r="AX263" s="14" t="s">
        <v>72</v>
      </c>
      <c r="AY263" s="254" t="s">
        <v>139</v>
      </c>
    </row>
    <row r="264" spans="1:51" s="14" customFormat="1" ht="12">
      <c r="A264" s="14"/>
      <c r="B264" s="244"/>
      <c r="C264" s="245"/>
      <c r="D264" s="235" t="s">
        <v>149</v>
      </c>
      <c r="E264" s="246" t="s">
        <v>19</v>
      </c>
      <c r="F264" s="247" t="s">
        <v>731</v>
      </c>
      <c r="G264" s="245"/>
      <c r="H264" s="248">
        <v>45.556</v>
      </c>
      <c r="I264" s="249"/>
      <c r="J264" s="245"/>
      <c r="K264" s="245"/>
      <c r="L264" s="250"/>
      <c r="M264" s="251"/>
      <c r="N264" s="252"/>
      <c r="O264" s="252"/>
      <c r="P264" s="252"/>
      <c r="Q264" s="252"/>
      <c r="R264" s="252"/>
      <c r="S264" s="252"/>
      <c r="T264" s="253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4" t="s">
        <v>149</v>
      </c>
      <c r="AU264" s="254" t="s">
        <v>82</v>
      </c>
      <c r="AV264" s="14" t="s">
        <v>82</v>
      </c>
      <c r="AW264" s="14" t="s">
        <v>33</v>
      </c>
      <c r="AX264" s="14" t="s">
        <v>72</v>
      </c>
      <c r="AY264" s="254" t="s">
        <v>139</v>
      </c>
    </row>
    <row r="265" spans="1:51" s="14" customFormat="1" ht="12">
      <c r="A265" s="14"/>
      <c r="B265" s="244"/>
      <c r="C265" s="245"/>
      <c r="D265" s="235" t="s">
        <v>149</v>
      </c>
      <c r="E265" s="246" t="s">
        <v>19</v>
      </c>
      <c r="F265" s="247" t="s">
        <v>732</v>
      </c>
      <c r="G265" s="245"/>
      <c r="H265" s="248">
        <v>4.2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4" t="s">
        <v>149</v>
      </c>
      <c r="AU265" s="254" t="s">
        <v>82</v>
      </c>
      <c r="AV265" s="14" t="s">
        <v>82</v>
      </c>
      <c r="AW265" s="14" t="s">
        <v>33</v>
      </c>
      <c r="AX265" s="14" t="s">
        <v>72</v>
      </c>
      <c r="AY265" s="254" t="s">
        <v>139</v>
      </c>
    </row>
    <row r="266" spans="1:51" s="14" customFormat="1" ht="12">
      <c r="A266" s="14"/>
      <c r="B266" s="244"/>
      <c r="C266" s="245"/>
      <c r="D266" s="235" t="s">
        <v>149</v>
      </c>
      <c r="E266" s="246" t="s">
        <v>19</v>
      </c>
      <c r="F266" s="247" t="s">
        <v>733</v>
      </c>
      <c r="G266" s="245"/>
      <c r="H266" s="248">
        <v>4.98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4" t="s">
        <v>149</v>
      </c>
      <c r="AU266" s="254" t="s">
        <v>82</v>
      </c>
      <c r="AV266" s="14" t="s">
        <v>82</v>
      </c>
      <c r="AW266" s="14" t="s">
        <v>33</v>
      </c>
      <c r="AX266" s="14" t="s">
        <v>72</v>
      </c>
      <c r="AY266" s="254" t="s">
        <v>139</v>
      </c>
    </row>
    <row r="267" spans="1:51" s="14" customFormat="1" ht="12">
      <c r="A267" s="14"/>
      <c r="B267" s="244"/>
      <c r="C267" s="245"/>
      <c r="D267" s="235" t="s">
        <v>149</v>
      </c>
      <c r="E267" s="246" t="s">
        <v>19</v>
      </c>
      <c r="F267" s="247" t="s">
        <v>734</v>
      </c>
      <c r="G267" s="245"/>
      <c r="H267" s="248">
        <v>4.35</v>
      </c>
      <c r="I267" s="249"/>
      <c r="J267" s="245"/>
      <c r="K267" s="245"/>
      <c r="L267" s="250"/>
      <c r="M267" s="251"/>
      <c r="N267" s="252"/>
      <c r="O267" s="252"/>
      <c r="P267" s="252"/>
      <c r="Q267" s="252"/>
      <c r="R267" s="252"/>
      <c r="S267" s="252"/>
      <c r="T267" s="25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4" t="s">
        <v>149</v>
      </c>
      <c r="AU267" s="254" t="s">
        <v>82</v>
      </c>
      <c r="AV267" s="14" t="s">
        <v>82</v>
      </c>
      <c r="AW267" s="14" t="s">
        <v>33</v>
      </c>
      <c r="AX267" s="14" t="s">
        <v>72</v>
      </c>
      <c r="AY267" s="254" t="s">
        <v>139</v>
      </c>
    </row>
    <row r="268" spans="1:51" s="14" customFormat="1" ht="12">
      <c r="A268" s="14"/>
      <c r="B268" s="244"/>
      <c r="C268" s="245"/>
      <c r="D268" s="235" t="s">
        <v>149</v>
      </c>
      <c r="E268" s="246" t="s">
        <v>19</v>
      </c>
      <c r="F268" s="247" t="s">
        <v>735</v>
      </c>
      <c r="G268" s="245"/>
      <c r="H268" s="248">
        <v>5.7</v>
      </c>
      <c r="I268" s="249"/>
      <c r="J268" s="245"/>
      <c r="K268" s="245"/>
      <c r="L268" s="250"/>
      <c r="M268" s="251"/>
      <c r="N268" s="252"/>
      <c r="O268" s="252"/>
      <c r="P268" s="252"/>
      <c r="Q268" s="252"/>
      <c r="R268" s="252"/>
      <c r="S268" s="252"/>
      <c r="T268" s="253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4" t="s">
        <v>149</v>
      </c>
      <c r="AU268" s="254" t="s">
        <v>82</v>
      </c>
      <c r="AV268" s="14" t="s">
        <v>82</v>
      </c>
      <c r="AW268" s="14" t="s">
        <v>33</v>
      </c>
      <c r="AX268" s="14" t="s">
        <v>72</v>
      </c>
      <c r="AY268" s="254" t="s">
        <v>139</v>
      </c>
    </row>
    <row r="269" spans="1:51" s="14" customFormat="1" ht="12">
      <c r="A269" s="14"/>
      <c r="B269" s="244"/>
      <c r="C269" s="245"/>
      <c r="D269" s="235" t="s">
        <v>149</v>
      </c>
      <c r="E269" s="246" t="s">
        <v>19</v>
      </c>
      <c r="F269" s="247" t="s">
        <v>736</v>
      </c>
      <c r="G269" s="245"/>
      <c r="H269" s="248">
        <v>1.8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4" t="s">
        <v>149</v>
      </c>
      <c r="AU269" s="254" t="s">
        <v>82</v>
      </c>
      <c r="AV269" s="14" t="s">
        <v>82</v>
      </c>
      <c r="AW269" s="14" t="s">
        <v>33</v>
      </c>
      <c r="AX269" s="14" t="s">
        <v>72</v>
      </c>
      <c r="AY269" s="254" t="s">
        <v>139</v>
      </c>
    </row>
    <row r="270" spans="1:51" s="14" customFormat="1" ht="12">
      <c r="A270" s="14"/>
      <c r="B270" s="244"/>
      <c r="C270" s="245"/>
      <c r="D270" s="235" t="s">
        <v>149</v>
      </c>
      <c r="E270" s="246" t="s">
        <v>19</v>
      </c>
      <c r="F270" s="247" t="s">
        <v>737</v>
      </c>
      <c r="G270" s="245"/>
      <c r="H270" s="248">
        <v>9.36</v>
      </c>
      <c r="I270" s="249"/>
      <c r="J270" s="245"/>
      <c r="K270" s="245"/>
      <c r="L270" s="250"/>
      <c r="M270" s="251"/>
      <c r="N270" s="252"/>
      <c r="O270" s="252"/>
      <c r="P270" s="252"/>
      <c r="Q270" s="252"/>
      <c r="R270" s="252"/>
      <c r="S270" s="252"/>
      <c r="T270" s="25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4" t="s">
        <v>149</v>
      </c>
      <c r="AU270" s="254" t="s">
        <v>82</v>
      </c>
      <c r="AV270" s="14" t="s">
        <v>82</v>
      </c>
      <c r="AW270" s="14" t="s">
        <v>33</v>
      </c>
      <c r="AX270" s="14" t="s">
        <v>72</v>
      </c>
      <c r="AY270" s="254" t="s">
        <v>139</v>
      </c>
    </row>
    <row r="271" spans="1:51" s="14" customFormat="1" ht="12">
      <c r="A271" s="14"/>
      <c r="B271" s="244"/>
      <c r="C271" s="245"/>
      <c r="D271" s="235" t="s">
        <v>149</v>
      </c>
      <c r="E271" s="246" t="s">
        <v>19</v>
      </c>
      <c r="F271" s="247" t="s">
        <v>738</v>
      </c>
      <c r="G271" s="245"/>
      <c r="H271" s="248">
        <v>7.952</v>
      </c>
      <c r="I271" s="249"/>
      <c r="J271" s="245"/>
      <c r="K271" s="245"/>
      <c r="L271" s="250"/>
      <c r="M271" s="251"/>
      <c r="N271" s="252"/>
      <c r="O271" s="252"/>
      <c r="P271" s="252"/>
      <c r="Q271" s="252"/>
      <c r="R271" s="252"/>
      <c r="S271" s="252"/>
      <c r="T271" s="25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4" t="s">
        <v>149</v>
      </c>
      <c r="AU271" s="254" t="s">
        <v>82</v>
      </c>
      <c r="AV271" s="14" t="s">
        <v>82</v>
      </c>
      <c r="AW271" s="14" t="s">
        <v>33</v>
      </c>
      <c r="AX271" s="14" t="s">
        <v>72</v>
      </c>
      <c r="AY271" s="254" t="s">
        <v>139</v>
      </c>
    </row>
    <row r="272" spans="1:51" s="14" customFormat="1" ht="12">
      <c r="A272" s="14"/>
      <c r="B272" s="244"/>
      <c r="C272" s="245"/>
      <c r="D272" s="235" t="s">
        <v>149</v>
      </c>
      <c r="E272" s="246" t="s">
        <v>19</v>
      </c>
      <c r="F272" s="247" t="s">
        <v>739</v>
      </c>
      <c r="G272" s="245"/>
      <c r="H272" s="248">
        <v>14.581</v>
      </c>
      <c r="I272" s="249"/>
      <c r="J272" s="245"/>
      <c r="K272" s="245"/>
      <c r="L272" s="250"/>
      <c r="M272" s="251"/>
      <c r="N272" s="252"/>
      <c r="O272" s="252"/>
      <c r="P272" s="252"/>
      <c r="Q272" s="252"/>
      <c r="R272" s="252"/>
      <c r="S272" s="252"/>
      <c r="T272" s="253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4" t="s">
        <v>149</v>
      </c>
      <c r="AU272" s="254" t="s">
        <v>82</v>
      </c>
      <c r="AV272" s="14" t="s">
        <v>82</v>
      </c>
      <c r="AW272" s="14" t="s">
        <v>33</v>
      </c>
      <c r="AX272" s="14" t="s">
        <v>72</v>
      </c>
      <c r="AY272" s="254" t="s">
        <v>139</v>
      </c>
    </row>
    <row r="273" spans="1:51" s="14" customFormat="1" ht="12">
      <c r="A273" s="14"/>
      <c r="B273" s="244"/>
      <c r="C273" s="245"/>
      <c r="D273" s="235" t="s">
        <v>149</v>
      </c>
      <c r="E273" s="246" t="s">
        <v>19</v>
      </c>
      <c r="F273" s="247" t="s">
        <v>740</v>
      </c>
      <c r="G273" s="245"/>
      <c r="H273" s="248">
        <v>9.569</v>
      </c>
      <c r="I273" s="249"/>
      <c r="J273" s="245"/>
      <c r="K273" s="245"/>
      <c r="L273" s="250"/>
      <c r="M273" s="251"/>
      <c r="N273" s="252"/>
      <c r="O273" s="252"/>
      <c r="P273" s="252"/>
      <c r="Q273" s="252"/>
      <c r="R273" s="252"/>
      <c r="S273" s="252"/>
      <c r="T273" s="25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4" t="s">
        <v>149</v>
      </c>
      <c r="AU273" s="254" t="s">
        <v>82</v>
      </c>
      <c r="AV273" s="14" t="s">
        <v>82</v>
      </c>
      <c r="AW273" s="14" t="s">
        <v>33</v>
      </c>
      <c r="AX273" s="14" t="s">
        <v>72</v>
      </c>
      <c r="AY273" s="254" t="s">
        <v>139</v>
      </c>
    </row>
    <row r="274" spans="1:51" s="14" customFormat="1" ht="12">
      <c r="A274" s="14"/>
      <c r="B274" s="244"/>
      <c r="C274" s="245"/>
      <c r="D274" s="235" t="s">
        <v>149</v>
      </c>
      <c r="E274" s="246" t="s">
        <v>19</v>
      </c>
      <c r="F274" s="247" t="s">
        <v>741</v>
      </c>
      <c r="G274" s="245"/>
      <c r="H274" s="248">
        <v>9.688</v>
      </c>
      <c r="I274" s="249"/>
      <c r="J274" s="245"/>
      <c r="K274" s="245"/>
      <c r="L274" s="250"/>
      <c r="M274" s="251"/>
      <c r="N274" s="252"/>
      <c r="O274" s="252"/>
      <c r="P274" s="252"/>
      <c r="Q274" s="252"/>
      <c r="R274" s="252"/>
      <c r="S274" s="252"/>
      <c r="T274" s="25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4" t="s">
        <v>149</v>
      </c>
      <c r="AU274" s="254" t="s">
        <v>82</v>
      </c>
      <c r="AV274" s="14" t="s">
        <v>82</v>
      </c>
      <c r="AW274" s="14" t="s">
        <v>33</v>
      </c>
      <c r="AX274" s="14" t="s">
        <v>72</v>
      </c>
      <c r="AY274" s="254" t="s">
        <v>139</v>
      </c>
    </row>
    <row r="275" spans="1:51" s="14" customFormat="1" ht="12">
      <c r="A275" s="14"/>
      <c r="B275" s="244"/>
      <c r="C275" s="245"/>
      <c r="D275" s="235" t="s">
        <v>149</v>
      </c>
      <c r="E275" s="246" t="s">
        <v>19</v>
      </c>
      <c r="F275" s="247" t="s">
        <v>742</v>
      </c>
      <c r="G275" s="245"/>
      <c r="H275" s="248">
        <v>47.388</v>
      </c>
      <c r="I275" s="249"/>
      <c r="J275" s="245"/>
      <c r="K275" s="245"/>
      <c r="L275" s="250"/>
      <c r="M275" s="251"/>
      <c r="N275" s="252"/>
      <c r="O275" s="252"/>
      <c r="P275" s="252"/>
      <c r="Q275" s="252"/>
      <c r="R275" s="252"/>
      <c r="S275" s="252"/>
      <c r="T275" s="25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4" t="s">
        <v>149</v>
      </c>
      <c r="AU275" s="254" t="s">
        <v>82</v>
      </c>
      <c r="AV275" s="14" t="s">
        <v>82</v>
      </c>
      <c r="AW275" s="14" t="s">
        <v>33</v>
      </c>
      <c r="AX275" s="14" t="s">
        <v>72</v>
      </c>
      <c r="AY275" s="254" t="s">
        <v>139</v>
      </c>
    </row>
    <row r="276" spans="1:51" s="14" customFormat="1" ht="12">
      <c r="A276" s="14"/>
      <c r="B276" s="244"/>
      <c r="C276" s="245"/>
      <c r="D276" s="235" t="s">
        <v>149</v>
      </c>
      <c r="E276" s="246" t="s">
        <v>19</v>
      </c>
      <c r="F276" s="247" t="s">
        <v>743</v>
      </c>
      <c r="G276" s="245"/>
      <c r="H276" s="248">
        <v>39.909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4" t="s">
        <v>149</v>
      </c>
      <c r="AU276" s="254" t="s">
        <v>82</v>
      </c>
      <c r="AV276" s="14" t="s">
        <v>82</v>
      </c>
      <c r="AW276" s="14" t="s">
        <v>33</v>
      </c>
      <c r="AX276" s="14" t="s">
        <v>72</v>
      </c>
      <c r="AY276" s="254" t="s">
        <v>139</v>
      </c>
    </row>
    <row r="277" spans="1:51" s="15" customFormat="1" ht="12">
      <c r="A277" s="15"/>
      <c r="B277" s="255"/>
      <c r="C277" s="256"/>
      <c r="D277" s="235" t="s">
        <v>149</v>
      </c>
      <c r="E277" s="257" t="s">
        <v>19</v>
      </c>
      <c r="F277" s="258" t="s">
        <v>153</v>
      </c>
      <c r="G277" s="256"/>
      <c r="H277" s="259">
        <v>244.64</v>
      </c>
      <c r="I277" s="260"/>
      <c r="J277" s="256"/>
      <c r="K277" s="256"/>
      <c r="L277" s="261"/>
      <c r="M277" s="262"/>
      <c r="N277" s="263"/>
      <c r="O277" s="263"/>
      <c r="P277" s="263"/>
      <c r="Q277" s="263"/>
      <c r="R277" s="263"/>
      <c r="S277" s="263"/>
      <c r="T277" s="264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65" t="s">
        <v>149</v>
      </c>
      <c r="AU277" s="265" t="s">
        <v>82</v>
      </c>
      <c r="AV277" s="15" t="s">
        <v>154</v>
      </c>
      <c r="AW277" s="15" t="s">
        <v>33</v>
      </c>
      <c r="AX277" s="15" t="s">
        <v>72</v>
      </c>
      <c r="AY277" s="265" t="s">
        <v>139</v>
      </c>
    </row>
    <row r="278" spans="1:51" s="16" customFormat="1" ht="12">
      <c r="A278" s="16"/>
      <c r="B278" s="266"/>
      <c r="C278" s="267"/>
      <c r="D278" s="235" t="s">
        <v>149</v>
      </c>
      <c r="E278" s="268" t="s">
        <v>19</v>
      </c>
      <c r="F278" s="269" t="s">
        <v>158</v>
      </c>
      <c r="G278" s="267"/>
      <c r="H278" s="270">
        <v>453.702</v>
      </c>
      <c r="I278" s="271"/>
      <c r="J278" s="267"/>
      <c r="K278" s="267"/>
      <c r="L278" s="272"/>
      <c r="M278" s="273"/>
      <c r="N278" s="274"/>
      <c r="O278" s="274"/>
      <c r="P278" s="274"/>
      <c r="Q278" s="274"/>
      <c r="R278" s="274"/>
      <c r="S278" s="274"/>
      <c r="T278" s="275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T278" s="276" t="s">
        <v>149</v>
      </c>
      <c r="AU278" s="276" t="s">
        <v>82</v>
      </c>
      <c r="AV278" s="16" t="s">
        <v>147</v>
      </c>
      <c r="AW278" s="16" t="s">
        <v>33</v>
      </c>
      <c r="AX278" s="16" t="s">
        <v>80</v>
      </c>
      <c r="AY278" s="276" t="s">
        <v>139</v>
      </c>
    </row>
    <row r="279" spans="1:65" s="2" customFormat="1" ht="21.75" customHeight="1">
      <c r="A279" s="40"/>
      <c r="B279" s="41"/>
      <c r="C279" s="220" t="s">
        <v>287</v>
      </c>
      <c r="D279" s="220" t="s">
        <v>142</v>
      </c>
      <c r="E279" s="221" t="s">
        <v>744</v>
      </c>
      <c r="F279" s="222" t="s">
        <v>745</v>
      </c>
      <c r="G279" s="223" t="s">
        <v>145</v>
      </c>
      <c r="H279" s="224">
        <v>118</v>
      </c>
      <c r="I279" s="225"/>
      <c r="J279" s="226">
        <f>ROUND(I279*H279,2)</f>
        <v>0</v>
      </c>
      <c r="K279" s="222" t="s">
        <v>146</v>
      </c>
      <c r="L279" s="46"/>
      <c r="M279" s="227" t="s">
        <v>19</v>
      </c>
      <c r="N279" s="228" t="s">
        <v>43</v>
      </c>
      <c r="O279" s="86"/>
      <c r="P279" s="229">
        <f>O279*H279</f>
        <v>0</v>
      </c>
      <c r="Q279" s="229">
        <v>0.03358</v>
      </c>
      <c r="R279" s="229">
        <f>Q279*H279</f>
        <v>3.96244</v>
      </c>
      <c r="S279" s="229">
        <v>0</v>
      </c>
      <c r="T279" s="230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31" t="s">
        <v>147</v>
      </c>
      <c r="AT279" s="231" t="s">
        <v>142</v>
      </c>
      <c r="AU279" s="231" t="s">
        <v>82</v>
      </c>
      <c r="AY279" s="19" t="s">
        <v>139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9" t="s">
        <v>80</v>
      </c>
      <c r="BK279" s="232">
        <f>ROUND(I279*H279,2)</f>
        <v>0</v>
      </c>
      <c r="BL279" s="19" t="s">
        <v>147</v>
      </c>
      <c r="BM279" s="231" t="s">
        <v>746</v>
      </c>
    </row>
    <row r="280" spans="1:51" s="14" customFormat="1" ht="12">
      <c r="A280" s="14"/>
      <c r="B280" s="244"/>
      <c r="C280" s="245"/>
      <c r="D280" s="235" t="s">
        <v>149</v>
      </c>
      <c r="E280" s="246" t="s">
        <v>19</v>
      </c>
      <c r="F280" s="247" t="s">
        <v>747</v>
      </c>
      <c r="G280" s="245"/>
      <c r="H280" s="248">
        <v>70</v>
      </c>
      <c r="I280" s="249"/>
      <c r="J280" s="245"/>
      <c r="K280" s="245"/>
      <c r="L280" s="250"/>
      <c r="M280" s="251"/>
      <c r="N280" s="252"/>
      <c r="O280" s="252"/>
      <c r="P280" s="252"/>
      <c r="Q280" s="252"/>
      <c r="R280" s="252"/>
      <c r="S280" s="252"/>
      <c r="T280" s="25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4" t="s">
        <v>149</v>
      </c>
      <c r="AU280" s="254" t="s">
        <v>82</v>
      </c>
      <c r="AV280" s="14" t="s">
        <v>82</v>
      </c>
      <c r="AW280" s="14" t="s">
        <v>33</v>
      </c>
      <c r="AX280" s="14" t="s">
        <v>72</v>
      </c>
      <c r="AY280" s="254" t="s">
        <v>139</v>
      </c>
    </row>
    <row r="281" spans="1:51" s="14" customFormat="1" ht="12">
      <c r="A281" s="14"/>
      <c r="B281" s="244"/>
      <c r="C281" s="245"/>
      <c r="D281" s="235" t="s">
        <v>149</v>
      </c>
      <c r="E281" s="246" t="s">
        <v>19</v>
      </c>
      <c r="F281" s="247" t="s">
        <v>748</v>
      </c>
      <c r="G281" s="245"/>
      <c r="H281" s="248">
        <v>48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4" t="s">
        <v>149</v>
      </c>
      <c r="AU281" s="254" t="s">
        <v>82</v>
      </c>
      <c r="AV281" s="14" t="s">
        <v>82</v>
      </c>
      <c r="AW281" s="14" t="s">
        <v>33</v>
      </c>
      <c r="AX281" s="14" t="s">
        <v>72</v>
      </c>
      <c r="AY281" s="254" t="s">
        <v>139</v>
      </c>
    </row>
    <row r="282" spans="1:51" s="16" customFormat="1" ht="12">
      <c r="A282" s="16"/>
      <c r="B282" s="266"/>
      <c r="C282" s="267"/>
      <c r="D282" s="235" t="s">
        <v>149</v>
      </c>
      <c r="E282" s="268" t="s">
        <v>19</v>
      </c>
      <c r="F282" s="269" t="s">
        <v>158</v>
      </c>
      <c r="G282" s="267"/>
      <c r="H282" s="270">
        <v>118</v>
      </c>
      <c r="I282" s="271"/>
      <c r="J282" s="267"/>
      <c r="K282" s="267"/>
      <c r="L282" s="272"/>
      <c r="M282" s="273"/>
      <c r="N282" s="274"/>
      <c r="O282" s="274"/>
      <c r="P282" s="274"/>
      <c r="Q282" s="274"/>
      <c r="R282" s="274"/>
      <c r="S282" s="274"/>
      <c r="T282" s="275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T282" s="276" t="s">
        <v>149</v>
      </c>
      <c r="AU282" s="276" t="s">
        <v>82</v>
      </c>
      <c r="AV282" s="16" t="s">
        <v>147</v>
      </c>
      <c r="AW282" s="16" t="s">
        <v>33</v>
      </c>
      <c r="AX282" s="16" t="s">
        <v>80</v>
      </c>
      <c r="AY282" s="276" t="s">
        <v>139</v>
      </c>
    </row>
    <row r="283" spans="1:65" s="2" customFormat="1" ht="33" customHeight="1">
      <c r="A283" s="40"/>
      <c r="B283" s="41"/>
      <c r="C283" s="220" t="s">
        <v>296</v>
      </c>
      <c r="D283" s="220" t="s">
        <v>142</v>
      </c>
      <c r="E283" s="221" t="s">
        <v>749</v>
      </c>
      <c r="F283" s="222" t="s">
        <v>750</v>
      </c>
      <c r="G283" s="223" t="s">
        <v>145</v>
      </c>
      <c r="H283" s="224">
        <v>2744.952</v>
      </c>
      <c r="I283" s="225"/>
      <c r="J283" s="226">
        <f>ROUND(I283*H283,2)</f>
        <v>0</v>
      </c>
      <c r="K283" s="222" t="s">
        <v>19</v>
      </c>
      <c r="L283" s="46"/>
      <c r="M283" s="227" t="s">
        <v>19</v>
      </c>
      <c r="N283" s="228" t="s">
        <v>43</v>
      </c>
      <c r="O283" s="86"/>
      <c r="P283" s="229">
        <f>O283*H283</f>
        <v>0</v>
      </c>
      <c r="Q283" s="229">
        <v>0</v>
      </c>
      <c r="R283" s="229">
        <f>Q283*H283</f>
        <v>0</v>
      </c>
      <c r="S283" s="229">
        <v>0</v>
      </c>
      <c r="T283" s="230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31" t="s">
        <v>147</v>
      </c>
      <c r="AT283" s="231" t="s">
        <v>142</v>
      </c>
      <c r="AU283" s="231" t="s">
        <v>82</v>
      </c>
      <c r="AY283" s="19" t="s">
        <v>139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9" t="s">
        <v>80</v>
      </c>
      <c r="BK283" s="232">
        <f>ROUND(I283*H283,2)</f>
        <v>0</v>
      </c>
      <c r="BL283" s="19" t="s">
        <v>147</v>
      </c>
      <c r="BM283" s="231" t="s">
        <v>751</v>
      </c>
    </row>
    <row r="284" spans="1:51" s="13" customFormat="1" ht="12">
      <c r="A284" s="13"/>
      <c r="B284" s="233"/>
      <c r="C284" s="234"/>
      <c r="D284" s="235" t="s">
        <v>149</v>
      </c>
      <c r="E284" s="236" t="s">
        <v>19</v>
      </c>
      <c r="F284" s="237" t="s">
        <v>752</v>
      </c>
      <c r="G284" s="234"/>
      <c r="H284" s="236" t="s">
        <v>19</v>
      </c>
      <c r="I284" s="238"/>
      <c r="J284" s="234"/>
      <c r="K284" s="234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149</v>
      </c>
      <c r="AU284" s="243" t="s">
        <v>82</v>
      </c>
      <c r="AV284" s="13" t="s">
        <v>80</v>
      </c>
      <c r="AW284" s="13" t="s">
        <v>33</v>
      </c>
      <c r="AX284" s="13" t="s">
        <v>72</v>
      </c>
      <c r="AY284" s="243" t="s">
        <v>139</v>
      </c>
    </row>
    <row r="285" spans="1:51" s="14" customFormat="1" ht="12">
      <c r="A285" s="14"/>
      <c r="B285" s="244"/>
      <c r="C285" s="245"/>
      <c r="D285" s="235" t="s">
        <v>149</v>
      </c>
      <c r="E285" s="246" t="s">
        <v>19</v>
      </c>
      <c r="F285" s="247" t="s">
        <v>753</v>
      </c>
      <c r="G285" s="245"/>
      <c r="H285" s="248">
        <v>2744.952</v>
      </c>
      <c r="I285" s="249"/>
      <c r="J285" s="245"/>
      <c r="K285" s="245"/>
      <c r="L285" s="250"/>
      <c r="M285" s="251"/>
      <c r="N285" s="252"/>
      <c r="O285" s="252"/>
      <c r="P285" s="252"/>
      <c r="Q285" s="252"/>
      <c r="R285" s="252"/>
      <c r="S285" s="252"/>
      <c r="T285" s="253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4" t="s">
        <v>149</v>
      </c>
      <c r="AU285" s="254" t="s">
        <v>82</v>
      </c>
      <c r="AV285" s="14" t="s">
        <v>82</v>
      </c>
      <c r="AW285" s="14" t="s">
        <v>33</v>
      </c>
      <c r="AX285" s="14" t="s">
        <v>72</v>
      </c>
      <c r="AY285" s="254" t="s">
        <v>139</v>
      </c>
    </row>
    <row r="286" spans="1:51" s="16" customFormat="1" ht="12">
      <c r="A286" s="16"/>
      <c r="B286" s="266"/>
      <c r="C286" s="267"/>
      <c r="D286" s="235" t="s">
        <v>149</v>
      </c>
      <c r="E286" s="268" t="s">
        <v>19</v>
      </c>
      <c r="F286" s="269" t="s">
        <v>158</v>
      </c>
      <c r="G286" s="267"/>
      <c r="H286" s="270">
        <v>2744.952</v>
      </c>
      <c r="I286" s="271"/>
      <c r="J286" s="267"/>
      <c r="K286" s="267"/>
      <c r="L286" s="272"/>
      <c r="M286" s="273"/>
      <c r="N286" s="274"/>
      <c r="O286" s="274"/>
      <c r="P286" s="274"/>
      <c r="Q286" s="274"/>
      <c r="R286" s="274"/>
      <c r="S286" s="274"/>
      <c r="T286" s="275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T286" s="276" t="s">
        <v>149</v>
      </c>
      <c r="AU286" s="276" t="s">
        <v>82</v>
      </c>
      <c r="AV286" s="16" t="s">
        <v>147</v>
      </c>
      <c r="AW286" s="16" t="s">
        <v>33</v>
      </c>
      <c r="AX286" s="16" t="s">
        <v>80</v>
      </c>
      <c r="AY286" s="276" t="s">
        <v>139</v>
      </c>
    </row>
    <row r="287" spans="1:65" s="2" customFormat="1" ht="21.75" customHeight="1">
      <c r="A287" s="40"/>
      <c r="B287" s="41"/>
      <c r="C287" s="220" t="s">
        <v>301</v>
      </c>
      <c r="D287" s="220" t="s">
        <v>142</v>
      </c>
      <c r="E287" s="221" t="s">
        <v>754</v>
      </c>
      <c r="F287" s="222" t="s">
        <v>755</v>
      </c>
      <c r="G287" s="223" t="s">
        <v>145</v>
      </c>
      <c r="H287" s="224">
        <v>864.62</v>
      </c>
      <c r="I287" s="225"/>
      <c r="J287" s="226">
        <f>ROUND(I287*H287,2)</f>
        <v>0</v>
      </c>
      <c r="K287" s="222" t="s">
        <v>146</v>
      </c>
      <c r="L287" s="46"/>
      <c r="M287" s="227" t="s">
        <v>19</v>
      </c>
      <c r="N287" s="228" t="s">
        <v>43</v>
      </c>
      <c r="O287" s="86"/>
      <c r="P287" s="229">
        <f>O287*H287</f>
        <v>0</v>
      </c>
      <c r="Q287" s="229">
        <v>0.11</v>
      </c>
      <c r="R287" s="229">
        <f>Q287*H287</f>
        <v>95.1082</v>
      </c>
      <c r="S287" s="229">
        <v>0</v>
      </c>
      <c r="T287" s="230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31" t="s">
        <v>147</v>
      </c>
      <c r="AT287" s="231" t="s">
        <v>142</v>
      </c>
      <c r="AU287" s="231" t="s">
        <v>82</v>
      </c>
      <c r="AY287" s="19" t="s">
        <v>139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9" t="s">
        <v>80</v>
      </c>
      <c r="BK287" s="232">
        <f>ROUND(I287*H287,2)</f>
        <v>0</v>
      </c>
      <c r="BL287" s="19" t="s">
        <v>147</v>
      </c>
      <c r="BM287" s="231" t="s">
        <v>756</v>
      </c>
    </row>
    <row r="288" spans="1:51" s="14" customFormat="1" ht="12">
      <c r="A288" s="14"/>
      <c r="B288" s="244"/>
      <c r="C288" s="245"/>
      <c r="D288" s="235" t="s">
        <v>149</v>
      </c>
      <c r="E288" s="246" t="s">
        <v>19</v>
      </c>
      <c r="F288" s="247" t="s">
        <v>513</v>
      </c>
      <c r="G288" s="245"/>
      <c r="H288" s="248">
        <v>86</v>
      </c>
      <c r="I288" s="249"/>
      <c r="J288" s="245"/>
      <c r="K288" s="245"/>
      <c r="L288" s="250"/>
      <c r="M288" s="251"/>
      <c r="N288" s="252"/>
      <c r="O288" s="252"/>
      <c r="P288" s="252"/>
      <c r="Q288" s="252"/>
      <c r="R288" s="252"/>
      <c r="S288" s="252"/>
      <c r="T288" s="253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4" t="s">
        <v>149</v>
      </c>
      <c r="AU288" s="254" t="s">
        <v>82</v>
      </c>
      <c r="AV288" s="14" t="s">
        <v>82</v>
      </c>
      <c r="AW288" s="14" t="s">
        <v>33</v>
      </c>
      <c r="AX288" s="14" t="s">
        <v>72</v>
      </c>
      <c r="AY288" s="254" t="s">
        <v>139</v>
      </c>
    </row>
    <row r="289" spans="1:51" s="14" customFormat="1" ht="12">
      <c r="A289" s="14"/>
      <c r="B289" s="244"/>
      <c r="C289" s="245"/>
      <c r="D289" s="235" t="s">
        <v>149</v>
      </c>
      <c r="E289" s="246" t="s">
        <v>19</v>
      </c>
      <c r="F289" s="247" t="s">
        <v>516</v>
      </c>
      <c r="G289" s="245"/>
      <c r="H289" s="248">
        <v>72.49</v>
      </c>
      <c r="I289" s="249"/>
      <c r="J289" s="245"/>
      <c r="K289" s="245"/>
      <c r="L289" s="250"/>
      <c r="M289" s="251"/>
      <c r="N289" s="252"/>
      <c r="O289" s="252"/>
      <c r="P289" s="252"/>
      <c r="Q289" s="252"/>
      <c r="R289" s="252"/>
      <c r="S289" s="252"/>
      <c r="T289" s="25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4" t="s">
        <v>149</v>
      </c>
      <c r="AU289" s="254" t="s">
        <v>82</v>
      </c>
      <c r="AV289" s="14" t="s">
        <v>82</v>
      </c>
      <c r="AW289" s="14" t="s">
        <v>33</v>
      </c>
      <c r="AX289" s="14" t="s">
        <v>72</v>
      </c>
      <c r="AY289" s="254" t="s">
        <v>139</v>
      </c>
    </row>
    <row r="290" spans="1:51" s="15" customFormat="1" ht="12">
      <c r="A290" s="15"/>
      <c r="B290" s="255"/>
      <c r="C290" s="256"/>
      <c r="D290" s="235" t="s">
        <v>149</v>
      </c>
      <c r="E290" s="257" t="s">
        <v>19</v>
      </c>
      <c r="F290" s="258" t="s">
        <v>153</v>
      </c>
      <c r="G290" s="256"/>
      <c r="H290" s="259">
        <v>158.49</v>
      </c>
      <c r="I290" s="260"/>
      <c r="J290" s="256"/>
      <c r="K290" s="256"/>
      <c r="L290" s="261"/>
      <c r="M290" s="262"/>
      <c r="N290" s="263"/>
      <c r="O290" s="263"/>
      <c r="P290" s="263"/>
      <c r="Q290" s="263"/>
      <c r="R290" s="263"/>
      <c r="S290" s="263"/>
      <c r="T290" s="264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65" t="s">
        <v>149</v>
      </c>
      <c r="AU290" s="265" t="s">
        <v>82</v>
      </c>
      <c r="AV290" s="15" t="s">
        <v>154</v>
      </c>
      <c r="AW290" s="15" t="s">
        <v>33</v>
      </c>
      <c r="AX290" s="15" t="s">
        <v>72</v>
      </c>
      <c r="AY290" s="265" t="s">
        <v>139</v>
      </c>
    </row>
    <row r="291" spans="1:51" s="14" customFormat="1" ht="12">
      <c r="A291" s="14"/>
      <c r="B291" s="244"/>
      <c r="C291" s="245"/>
      <c r="D291" s="235" t="s">
        <v>149</v>
      </c>
      <c r="E291" s="246" t="s">
        <v>19</v>
      </c>
      <c r="F291" s="247" t="s">
        <v>531</v>
      </c>
      <c r="G291" s="245"/>
      <c r="H291" s="248">
        <v>357.45</v>
      </c>
      <c r="I291" s="249"/>
      <c r="J291" s="245"/>
      <c r="K291" s="245"/>
      <c r="L291" s="250"/>
      <c r="M291" s="251"/>
      <c r="N291" s="252"/>
      <c r="O291" s="252"/>
      <c r="P291" s="252"/>
      <c r="Q291" s="252"/>
      <c r="R291" s="252"/>
      <c r="S291" s="252"/>
      <c r="T291" s="25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4" t="s">
        <v>149</v>
      </c>
      <c r="AU291" s="254" t="s">
        <v>82</v>
      </c>
      <c r="AV291" s="14" t="s">
        <v>82</v>
      </c>
      <c r="AW291" s="14" t="s">
        <v>33</v>
      </c>
      <c r="AX291" s="14" t="s">
        <v>72</v>
      </c>
      <c r="AY291" s="254" t="s">
        <v>139</v>
      </c>
    </row>
    <row r="292" spans="1:51" s="14" customFormat="1" ht="12">
      <c r="A292" s="14"/>
      <c r="B292" s="244"/>
      <c r="C292" s="245"/>
      <c r="D292" s="235" t="s">
        <v>149</v>
      </c>
      <c r="E292" s="246" t="s">
        <v>19</v>
      </c>
      <c r="F292" s="247" t="s">
        <v>535</v>
      </c>
      <c r="G292" s="245"/>
      <c r="H292" s="248">
        <v>348.68</v>
      </c>
      <c r="I292" s="249"/>
      <c r="J292" s="245"/>
      <c r="K292" s="245"/>
      <c r="L292" s="250"/>
      <c r="M292" s="251"/>
      <c r="N292" s="252"/>
      <c r="O292" s="252"/>
      <c r="P292" s="252"/>
      <c r="Q292" s="252"/>
      <c r="R292" s="252"/>
      <c r="S292" s="252"/>
      <c r="T292" s="253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4" t="s">
        <v>149</v>
      </c>
      <c r="AU292" s="254" t="s">
        <v>82</v>
      </c>
      <c r="AV292" s="14" t="s">
        <v>82</v>
      </c>
      <c r="AW292" s="14" t="s">
        <v>33</v>
      </c>
      <c r="AX292" s="14" t="s">
        <v>72</v>
      </c>
      <c r="AY292" s="254" t="s">
        <v>139</v>
      </c>
    </row>
    <row r="293" spans="1:51" s="15" customFormat="1" ht="12">
      <c r="A293" s="15"/>
      <c r="B293" s="255"/>
      <c r="C293" s="256"/>
      <c r="D293" s="235" t="s">
        <v>149</v>
      </c>
      <c r="E293" s="257" t="s">
        <v>19</v>
      </c>
      <c r="F293" s="258" t="s">
        <v>153</v>
      </c>
      <c r="G293" s="256"/>
      <c r="H293" s="259">
        <v>706.13</v>
      </c>
      <c r="I293" s="260"/>
      <c r="J293" s="256"/>
      <c r="K293" s="256"/>
      <c r="L293" s="261"/>
      <c r="M293" s="262"/>
      <c r="N293" s="263"/>
      <c r="O293" s="263"/>
      <c r="P293" s="263"/>
      <c r="Q293" s="263"/>
      <c r="R293" s="263"/>
      <c r="S293" s="263"/>
      <c r="T293" s="264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65" t="s">
        <v>149</v>
      </c>
      <c r="AU293" s="265" t="s">
        <v>82</v>
      </c>
      <c r="AV293" s="15" t="s">
        <v>154</v>
      </c>
      <c r="AW293" s="15" t="s">
        <v>33</v>
      </c>
      <c r="AX293" s="15" t="s">
        <v>72</v>
      </c>
      <c r="AY293" s="265" t="s">
        <v>139</v>
      </c>
    </row>
    <row r="294" spans="1:51" s="16" customFormat="1" ht="12">
      <c r="A294" s="16"/>
      <c r="B294" s="266"/>
      <c r="C294" s="267"/>
      <c r="D294" s="235" t="s">
        <v>149</v>
      </c>
      <c r="E294" s="268" t="s">
        <v>19</v>
      </c>
      <c r="F294" s="269" t="s">
        <v>158</v>
      </c>
      <c r="G294" s="267"/>
      <c r="H294" s="270">
        <v>864.62</v>
      </c>
      <c r="I294" s="271"/>
      <c r="J294" s="267"/>
      <c r="K294" s="267"/>
      <c r="L294" s="272"/>
      <c r="M294" s="273"/>
      <c r="N294" s="274"/>
      <c r="O294" s="274"/>
      <c r="P294" s="274"/>
      <c r="Q294" s="274"/>
      <c r="R294" s="274"/>
      <c r="S294" s="274"/>
      <c r="T294" s="275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T294" s="276" t="s">
        <v>149</v>
      </c>
      <c r="AU294" s="276" t="s">
        <v>82</v>
      </c>
      <c r="AV294" s="16" t="s">
        <v>147</v>
      </c>
      <c r="AW294" s="16" t="s">
        <v>33</v>
      </c>
      <c r="AX294" s="16" t="s">
        <v>80</v>
      </c>
      <c r="AY294" s="276" t="s">
        <v>139</v>
      </c>
    </row>
    <row r="295" spans="1:63" s="12" customFormat="1" ht="22.8" customHeight="1">
      <c r="A295" s="12"/>
      <c r="B295" s="204"/>
      <c r="C295" s="205"/>
      <c r="D295" s="206" t="s">
        <v>71</v>
      </c>
      <c r="E295" s="218" t="s">
        <v>159</v>
      </c>
      <c r="F295" s="218" t="s">
        <v>757</v>
      </c>
      <c r="G295" s="205"/>
      <c r="H295" s="205"/>
      <c r="I295" s="208"/>
      <c r="J295" s="219">
        <f>BK295</f>
        <v>0</v>
      </c>
      <c r="K295" s="205"/>
      <c r="L295" s="210"/>
      <c r="M295" s="211"/>
      <c r="N295" s="212"/>
      <c r="O295" s="212"/>
      <c r="P295" s="213">
        <f>SUM(P296:P298)</f>
        <v>0</v>
      </c>
      <c r="Q295" s="212"/>
      <c r="R295" s="213">
        <f>SUM(R296:R298)</f>
        <v>0.0462</v>
      </c>
      <c r="S295" s="212"/>
      <c r="T295" s="214">
        <f>SUM(T296:T298)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15" t="s">
        <v>80</v>
      </c>
      <c r="AT295" s="216" t="s">
        <v>71</v>
      </c>
      <c r="AU295" s="216" t="s">
        <v>80</v>
      </c>
      <c r="AY295" s="215" t="s">
        <v>139</v>
      </c>
      <c r="BK295" s="217">
        <f>SUM(BK296:BK298)</f>
        <v>0</v>
      </c>
    </row>
    <row r="296" spans="1:65" s="2" customFormat="1" ht="33" customHeight="1">
      <c r="A296" s="40"/>
      <c r="B296" s="41"/>
      <c r="C296" s="220" t="s">
        <v>305</v>
      </c>
      <c r="D296" s="220" t="s">
        <v>142</v>
      </c>
      <c r="E296" s="221" t="s">
        <v>758</v>
      </c>
      <c r="F296" s="222" t="s">
        <v>759</v>
      </c>
      <c r="G296" s="223" t="s">
        <v>214</v>
      </c>
      <c r="H296" s="224">
        <v>30</v>
      </c>
      <c r="I296" s="225"/>
      <c r="J296" s="226">
        <f>ROUND(I296*H296,2)</f>
        <v>0</v>
      </c>
      <c r="K296" s="222" t="s">
        <v>146</v>
      </c>
      <c r="L296" s="46"/>
      <c r="M296" s="227" t="s">
        <v>19</v>
      </c>
      <c r="N296" s="228" t="s">
        <v>43</v>
      </c>
      <c r="O296" s="86"/>
      <c r="P296" s="229">
        <f>O296*H296</f>
        <v>0</v>
      </c>
      <c r="Q296" s="229">
        <v>0</v>
      </c>
      <c r="R296" s="229">
        <f>Q296*H296</f>
        <v>0</v>
      </c>
      <c r="S296" s="229">
        <v>0</v>
      </c>
      <c r="T296" s="230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31" t="s">
        <v>147</v>
      </c>
      <c r="AT296" s="231" t="s">
        <v>142</v>
      </c>
      <c r="AU296" s="231" t="s">
        <v>82</v>
      </c>
      <c r="AY296" s="19" t="s">
        <v>139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9" t="s">
        <v>80</v>
      </c>
      <c r="BK296" s="232">
        <f>ROUND(I296*H296,2)</f>
        <v>0</v>
      </c>
      <c r="BL296" s="19" t="s">
        <v>147</v>
      </c>
      <c r="BM296" s="231" t="s">
        <v>760</v>
      </c>
    </row>
    <row r="297" spans="1:65" s="2" customFormat="1" ht="33" customHeight="1">
      <c r="A297" s="40"/>
      <c r="B297" s="41"/>
      <c r="C297" s="283" t="s">
        <v>309</v>
      </c>
      <c r="D297" s="283" t="s">
        <v>549</v>
      </c>
      <c r="E297" s="284" t="s">
        <v>761</v>
      </c>
      <c r="F297" s="285" t="s">
        <v>762</v>
      </c>
      <c r="G297" s="286" t="s">
        <v>214</v>
      </c>
      <c r="H297" s="287">
        <v>33</v>
      </c>
      <c r="I297" s="288"/>
      <c r="J297" s="289">
        <f>ROUND(I297*H297,2)</f>
        <v>0</v>
      </c>
      <c r="K297" s="285" t="s">
        <v>146</v>
      </c>
      <c r="L297" s="290"/>
      <c r="M297" s="291" t="s">
        <v>19</v>
      </c>
      <c r="N297" s="292" t="s">
        <v>43</v>
      </c>
      <c r="O297" s="86"/>
      <c r="P297" s="229">
        <f>O297*H297</f>
        <v>0</v>
      </c>
      <c r="Q297" s="229">
        <v>0.0014</v>
      </c>
      <c r="R297" s="229">
        <f>Q297*H297</f>
        <v>0.0462</v>
      </c>
      <c r="S297" s="229">
        <v>0</v>
      </c>
      <c r="T297" s="230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31" t="s">
        <v>188</v>
      </c>
      <c r="AT297" s="231" t="s">
        <v>549</v>
      </c>
      <c r="AU297" s="231" t="s">
        <v>82</v>
      </c>
      <c r="AY297" s="19" t="s">
        <v>139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9" t="s">
        <v>80</v>
      </c>
      <c r="BK297" s="232">
        <f>ROUND(I297*H297,2)</f>
        <v>0</v>
      </c>
      <c r="BL297" s="19" t="s">
        <v>147</v>
      </c>
      <c r="BM297" s="231" t="s">
        <v>763</v>
      </c>
    </row>
    <row r="298" spans="1:51" s="14" customFormat="1" ht="12">
      <c r="A298" s="14"/>
      <c r="B298" s="244"/>
      <c r="C298" s="245"/>
      <c r="D298" s="235" t="s">
        <v>149</v>
      </c>
      <c r="E298" s="245"/>
      <c r="F298" s="247" t="s">
        <v>764</v>
      </c>
      <c r="G298" s="245"/>
      <c r="H298" s="248">
        <v>33</v>
      </c>
      <c r="I298" s="249"/>
      <c r="J298" s="245"/>
      <c r="K298" s="245"/>
      <c r="L298" s="250"/>
      <c r="M298" s="251"/>
      <c r="N298" s="252"/>
      <c r="O298" s="252"/>
      <c r="P298" s="252"/>
      <c r="Q298" s="252"/>
      <c r="R298" s="252"/>
      <c r="S298" s="252"/>
      <c r="T298" s="25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4" t="s">
        <v>149</v>
      </c>
      <c r="AU298" s="254" t="s">
        <v>82</v>
      </c>
      <c r="AV298" s="14" t="s">
        <v>82</v>
      </c>
      <c r="AW298" s="14" t="s">
        <v>4</v>
      </c>
      <c r="AX298" s="14" t="s">
        <v>80</v>
      </c>
      <c r="AY298" s="254" t="s">
        <v>139</v>
      </c>
    </row>
    <row r="299" spans="1:63" s="12" customFormat="1" ht="22.8" customHeight="1">
      <c r="A299" s="12"/>
      <c r="B299" s="204"/>
      <c r="C299" s="205"/>
      <c r="D299" s="206" t="s">
        <v>71</v>
      </c>
      <c r="E299" s="218" t="s">
        <v>355</v>
      </c>
      <c r="F299" s="218" t="s">
        <v>356</v>
      </c>
      <c r="G299" s="205"/>
      <c r="H299" s="205"/>
      <c r="I299" s="208"/>
      <c r="J299" s="219">
        <f>BK299</f>
        <v>0</v>
      </c>
      <c r="K299" s="205"/>
      <c r="L299" s="210"/>
      <c r="M299" s="211"/>
      <c r="N299" s="212"/>
      <c r="O299" s="212"/>
      <c r="P299" s="213">
        <f>P300</f>
        <v>0</v>
      </c>
      <c r="Q299" s="212"/>
      <c r="R299" s="213">
        <f>R300</f>
        <v>0</v>
      </c>
      <c r="S299" s="212"/>
      <c r="T299" s="214">
        <f>T300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15" t="s">
        <v>80</v>
      </c>
      <c r="AT299" s="216" t="s">
        <v>71</v>
      </c>
      <c r="AU299" s="216" t="s">
        <v>80</v>
      </c>
      <c r="AY299" s="215" t="s">
        <v>139</v>
      </c>
      <c r="BK299" s="217">
        <f>BK300</f>
        <v>0</v>
      </c>
    </row>
    <row r="300" spans="1:65" s="2" customFormat="1" ht="44.25" customHeight="1">
      <c r="A300" s="40"/>
      <c r="B300" s="41"/>
      <c r="C300" s="220" t="s">
        <v>314</v>
      </c>
      <c r="D300" s="220" t="s">
        <v>142</v>
      </c>
      <c r="E300" s="221" t="s">
        <v>358</v>
      </c>
      <c r="F300" s="222" t="s">
        <v>359</v>
      </c>
      <c r="G300" s="223" t="s">
        <v>299</v>
      </c>
      <c r="H300" s="224">
        <v>345.257</v>
      </c>
      <c r="I300" s="225"/>
      <c r="J300" s="226">
        <f>ROUND(I300*H300,2)</f>
        <v>0</v>
      </c>
      <c r="K300" s="222" t="s">
        <v>146</v>
      </c>
      <c r="L300" s="46"/>
      <c r="M300" s="227" t="s">
        <v>19</v>
      </c>
      <c r="N300" s="228" t="s">
        <v>43</v>
      </c>
      <c r="O300" s="86"/>
      <c r="P300" s="229">
        <f>O300*H300</f>
        <v>0</v>
      </c>
      <c r="Q300" s="229">
        <v>0</v>
      </c>
      <c r="R300" s="229">
        <f>Q300*H300</f>
        <v>0</v>
      </c>
      <c r="S300" s="229">
        <v>0</v>
      </c>
      <c r="T300" s="230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31" t="s">
        <v>147</v>
      </c>
      <c r="AT300" s="231" t="s">
        <v>142</v>
      </c>
      <c r="AU300" s="231" t="s">
        <v>82</v>
      </c>
      <c r="AY300" s="19" t="s">
        <v>139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19" t="s">
        <v>80</v>
      </c>
      <c r="BK300" s="232">
        <f>ROUND(I300*H300,2)</f>
        <v>0</v>
      </c>
      <c r="BL300" s="19" t="s">
        <v>147</v>
      </c>
      <c r="BM300" s="231" t="s">
        <v>765</v>
      </c>
    </row>
    <row r="301" spans="1:63" s="12" customFormat="1" ht="25.9" customHeight="1">
      <c r="A301" s="12"/>
      <c r="B301" s="204"/>
      <c r="C301" s="205"/>
      <c r="D301" s="206" t="s">
        <v>71</v>
      </c>
      <c r="E301" s="207" t="s">
        <v>361</v>
      </c>
      <c r="F301" s="207" t="s">
        <v>362</v>
      </c>
      <c r="G301" s="205"/>
      <c r="H301" s="205"/>
      <c r="I301" s="208"/>
      <c r="J301" s="209">
        <f>BK301</f>
        <v>0</v>
      </c>
      <c r="K301" s="205"/>
      <c r="L301" s="210"/>
      <c r="M301" s="211"/>
      <c r="N301" s="212"/>
      <c r="O301" s="212"/>
      <c r="P301" s="213">
        <f>P302+P310+P432+P523+P560+P603+P669</f>
        <v>0</v>
      </c>
      <c r="Q301" s="212"/>
      <c r="R301" s="213">
        <f>R302+R310+R432+R523+R560+R603+R669</f>
        <v>40.08863028</v>
      </c>
      <c r="S301" s="212"/>
      <c r="T301" s="214">
        <f>T302+T310+T432+T523+T560+T603+T669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15" t="s">
        <v>82</v>
      </c>
      <c r="AT301" s="216" t="s">
        <v>71</v>
      </c>
      <c r="AU301" s="216" t="s">
        <v>72</v>
      </c>
      <c r="AY301" s="215" t="s">
        <v>139</v>
      </c>
      <c r="BK301" s="217">
        <f>BK302+BK310+BK432+BK523+BK560+BK603+BK669</f>
        <v>0</v>
      </c>
    </row>
    <row r="302" spans="1:63" s="12" customFormat="1" ht="22.8" customHeight="1">
      <c r="A302" s="12"/>
      <c r="B302" s="204"/>
      <c r="C302" s="205"/>
      <c r="D302" s="206" t="s">
        <v>71</v>
      </c>
      <c r="E302" s="218" t="s">
        <v>482</v>
      </c>
      <c r="F302" s="218" t="s">
        <v>483</v>
      </c>
      <c r="G302" s="205"/>
      <c r="H302" s="205"/>
      <c r="I302" s="208"/>
      <c r="J302" s="219">
        <f>BK302</f>
        <v>0</v>
      </c>
      <c r="K302" s="205"/>
      <c r="L302" s="210"/>
      <c r="M302" s="211"/>
      <c r="N302" s="212"/>
      <c r="O302" s="212"/>
      <c r="P302" s="213">
        <f>SUM(P303:P309)</f>
        <v>0</v>
      </c>
      <c r="Q302" s="212"/>
      <c r="R302" s="213">
        <f>SUM(R303:R309)</f>
        <v>8.6437449</v>
      </c>
      <c r="S302" s="212"/>
      <c r="T302" s="214">
        <f>SUM(T303:T309)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15" t="s">
        <v>82</v>
      </c>
      <c r="AT302" s="216" t="s">
        <v>71</v>
      </c>
      <c r="AU302" s="216" t="s">
        <v>80</v>
      </c>
      <c r="AY302" s="215" t="s">
        <v>139</v>
      </c>
      <c r="BK302" s="217">
        <f>SUM(BK303:BK309)</f>
        <v>0</v>
      </c>
    </row>
    <row r="303" spans="1:65" s="2" customFormat="1" ht="33" customHeight="1">
      <c r="A303" s="40"/>
      <c r="B303" s="41"/>
      <c r="C303" s="220" t="s">
        <v>318</v>
      </c>
      <c r="D303" s="220" t="s">
        <v>142</v>
      </c>
      <c r="E303" s="221" t="s">
        <v>766</v>
      </c>
      <c r="F303" s="222" t="s">
        <v>767</v>
      </c>
      <c r="G303" s="223" t="s">
        <v>145</v>
      </c>
      <c r="H303" s="224">
        <v>786.51</v>
      </c>
      <c r="I303" s="225"/>
      <c r="J303" s="226">
        <f>ROUND(I303*H303,2)</f>
        <v>0</v>
      </c>
      <c r="K303" s="222" t="s">
        <v>146</v>
      </c>
      <c r="L303" s="46"/>
      <c r="M303" s="227" t="s">
        <v>19</v>
      </c>
      <c r="N303" s="228" t="s">
        <v>43</v>
      </c>
      <c r="O303" s="86"/>
      <c r="P303" s="229">
        <f>O303*H303</f>
        <v>0</v>
      </c>
      <c r="Q303" s="229">
        <v>0.00139</v>
      </c>
      <c r="R303" s="229">
        <f>Q303*H303</f>
        <v>1.0932488999999999</v>
      </c>
      <c r="S303" s="229">
        <v>0</v>
      </c>
      <c r="T303" s="230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31" t="s">
        <v>207</v>
      </c>
      <c r="AT303" s="231" t="s">
        <v>142</v>
      </c>
      <c r="AU303" s="231" t="s">
        <v>82</v>
      </c>
      <c r="AY303" s="19" t="s">
        <v>139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19" t="s">
        <v>80</v>
      </c>
      <c r="BK303" s="232">
        <f>ROUND(I303*H303,2)</f>
        <v>0</v>
      </c>
      <c r="BL303" s="19" t="s">
        <v>207</v>
      </c>
      <c r="BM303" s="231" t="s">
        <v>768</v>
      </c>
    </row>
    <row r="304" spans="1:51" s="14" customFormat="1" ht="12">
      <c r="A304" s="14"/>
      <c r="B304" s="244"/>
      <c r="C304" s="245"/>
      <c r="D304" s="235" t="s">
        <v>149</v>
      </c>
      <c r="E304" s="246" t="s">
        <v>19</v>
      </c>
      <c r="F304" s="247" t="s">
        <v>769</v>
      </c>
      <c r="G304" s="245"/>
      <c r="H304" s="248">
        <v>379.34</v>
      </c>
      <c r="I304" s="249"/>
      <c r="J304" s="245"/>
      <c r="K304" s="245"/>
      <c r="L304" s="250"/>
      <c r="M304" s="251"/>
      <c r="N304" s="252"/>
      <c r="O304" s="252"/>
      <c r="P304" s="252"/>
      <c r="Q304" s="252"/>
      <c r="R304" s="252"/>
      <c r="S304" s="252"/>
      <c r="T304" s="25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4" t="s">
        <v>149</v>
      </c>
      <c r="AU304" s="254" t="s">
        <v>82</v>
      </c>
      <c r="AV304" s="14" t="s">
        <v>82</v>
      </c>
      <c r="AW304" s="14" t="s">
        <v>33</v>
      </c>
      <c r="AX304" s="14" t="s">
        <v>72</v>
      </c>
      <c r="AY304" s="254" t="s">
        <v>139</v>
      </c>
    </row>
    <row r="305" spans="1:51" s="14" customFormat="1" ht="12">
      <c r="A305" s="14"/>
      <c r="B305" s="244"/>
      <c r="C305" s="245"/>
      <c r="D305" s="235" t="s">
        <v>149</v>
      </c>
      <c r="E305" s="246" t="s">
        <v>19</v>
      </c>
      <c r="F305" s="247" t="s">
        <v>770</v>
      </c>
      <c r="G305" s="245"/>
      <c r="H305" s="248">
        <v>407.17</v>
      </c>
      <c r="I305" s="249"/>
      <c r="J305" s="245"/>
      <c r="K305" s="245"/>
      <c r="L305" s="250"/>
      <c r="M305" s="251"/>
      <c r="N305" s="252"/>
      <c r="O305" s="252"/>
      <c r="P305" s="252"/>
      <c r="Q305" s="252"/>
      <c r="R305" s="252"/>
      <c r="S305" s="252"/>
      <c r="T305" s="25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4" t="s">
        <v>149</v>
      </c>
      <c r="AU305" s="254" t="s">
        <v>82</v>
      </c>
      <c r="AV305" s="14" t="s">
        <v>82</v>
      </c>
      <c r="AW305" s="14" t="s">
        <v>33</v>
      </c>
      <c r="AX305" s="14" t="s">
        <v>72</v>
      </c>
      <c r="AY305" s="254" t="s">
        <v>139</v>
      </c>
    </row>
    <row r="306" spans="1:51" s="16" customFormat="1" ht="12">
      <c r="A306" s="16"/>
      <c r="B306" s="266"/>
      <c r="C306" s="267"/>
      <c r="D306" s="235" t="s">
        <v>149</v>
      </c>
      <c r="E306" s="268" t="s">
        <v>19</v>
      </c>
      <c r="F306" s="269" t="s">
        <v>158</v>
      </c>
      <c r="G306" s="267"/>
      <c r="H306" s="270">
        <v>786.51</v>
      </c>
      <c r="I306" s="271"/>
      <c r="J306" s="267"/>
      <c r="K306" s="267"/>
      <c r="L306" s="272"/>
      <c r="M306" s="273"/>
      <c r="N306" s="274"/>
      <c r="O306" s="274"/>
      <c r="P306" s="274"/>
      <c r="Q306" s="274"/>
      <c r="R306" s="274"/>
      <c r="S306" s="274"/>
      <c r="T306" s="275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T306" s="276" t="s">
        <v>149</v>
      </c>
      <c r="AU306" s="276" t="s">
        <v>82</v>
      </c>
      <c r="AV306" s="16" t="s">
        <v>147</v>
      </c>
      <c r="AW306" s="16" t="s">
        <v>33</v>
      </c>
      <c r="AX306" s="16" t="s">
        <v>80</v>
      </c>
      <c r="AY306" s="276" t="s">
        <v>139</v>
      </c>
    </row>
    <row r="307" spans="1:65" s="2" customFormat="1" ht="21.75" customHeight="1">
      <c r="A307" s="40"/>
      <c r="B307" s="41"/>
      <c r="C307" s="283" t="s">
        <v>323</v>
      </c>
      <c r="D307" s="283" t="s">
        <v>549</v>
      </c>
      <c r="E307" s="284" t="s">
        <v>771</v>
      </c>
      <c r="F307" s="285" t="s">
        <v>772</v>
      </c>
      <c r="G307" s="286" t="s">
        <v>145</v>
      </c>
      <c r="H307" s="287">
        <v>943.812</v>
      </c>
      <c r="I307" s="288"/>
      <c r="J307" s="289">
        <f>ROUND(I307*H307,2)</f>
        <v>0</v>
      </c>
      <c r="K307" s="285" t="s">
        <v>146</v>
      </c>
      <c r="L307" s="290"/>
      <c r="M307" s="291" t="s">
        <v>19</v>
      </c>
      <c r="N307" s="292" t="s">
        <v>43</v>
      </c>
      <c r="O307" s="86"/>
      <c r="P307" s="229">
        <f>O307*H307</f>
        <v>0</v>
      </c>
      <c r="Q307" s="229">
        <v>0.008</v>
      </c>
      <c r="R307" s="229">
        <f>Q307*H307</f>
        <v>7.550496</v>
      </c>
      <c r="S307" s="229">
        <v>0</v>
      </c>
      <c r="T307" s="230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31" t="s">
        <v>323</v>
      </c>
      <c r="AT307" s="231" t="s">
        <v>549</v>
      </c>
      <c r="AU307" s="231" t="s">
        <v>82</v>
      </c>
      <c r="AY307" s="19" t="s">
        <v>139</v>
      </c>
      <c r="BE307" s="232">
        <f>IF(N307="základní",J307,0)</f>
        <v>0</v>
      </c>
      <c r="BF307" s="232">
        <f>IF(N307="snížená",J307,0)</f>
        <v>0</v>
      </c>
      <c r="BG307" s="232">
        <f>IF(N307="zákl. přenesená",J307,0)</f>
        <v>0</v>
      </c>
      <c r="BH307" s="232">
        <f>IF(N307="sníž. přenesená",J307,0)</f>
        <v>0</v>
      </c>
      <c r="BI307" s="232">
        <f>IF(N307="nulová",J307,0)</f>
        <v>0</v>
      </c>
      <c r="BJ307" s="19" t="s">
        <v>80</v>
      </c>
      <c r="BK307" s="232">
        <f>ROUND(I307*H307,2)</f>
        <v>0</v>
      </c>
      <c r="BL307" s="19" t="s">
        <v>207</v>
      </c>
      <c r="BM307" s="231" t="s">
        <v>773</v>
      </c>
    </row>
    <row r="308" spans="1:51" s="14" customFormat="1" ht="12">
      <c r="A308" s="14"/>
      <c r="B308" s="244"/>
      <c r="C308" s="245"/>
      <c r="D308" s="235" t="s">
        <v>149</v>
      </c>
      <c r="E308" s="246" t="s">
        <v>19</v>
      </c>
      <c r="F308" s="247" t="s">
        <v>774</v>
      </c>
      <c r="G308" s="245"/>
      <c r="H308" s="248">
        <v>943.812</v>
      </c>
      <c r="I308" s="249"/>
      <c r="J308" s="245"/>
      <c r="K308" s="245"/>
      <c r="L308" s="250"/>
      <c r="M308" s="251"/>
      <c r="N308" s="252"/>
      <c r="O308" s="252"/>
      <c r="P308" s="252"/>
      <c r="Q308" s="252"/>
      <c r="R308" s="252"/>
      <c r="S308" s="252"/>
      <c r="T308" s="253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4" t="s">
        <v>149</v>
      </c>
      <c r="AU308" s="254" t="s">
        <v>82</v>
      </c>
      <c r="AV308" s="14" t="s">
        <v>82</v>
      </c>
      <c r="AW308" s="14" t="s">
        <v>33</v>
      </c>
      <c r="AX308" s="14" t="s">
        <v>80</v>
      </c>
      <c r="AY308" s="254" t="s">
        <v>139</v>
      </c>
    </row>
    <row r="309" spans="1:65" s="2" customFormat="1" ht="55.5" customHeight="1">
      <c r="A309" s="40"/>
      <c r="B309" s="41"/>
      <c r="C309" s="220" t="s">
        <v>327</v>
      </c>
      <c r="D309" s="220" t="s">
        <v>142</v>
      </c>
      <c r="E309" s="221" t="s">
        <v>492</v>
      </c>
      <c r="F309" s="222" t="s">
        <v>493</v>
      </c>
      <c r="G309" s="223" t="s">
        <v>299</v>
      </c>
      <c r="H309" s="224">
        <v>8.644</v>
      </c>
      <c r="I309" s="225"/>
      <c r="J309" s="226">
        <f>ROUND(I309*H309,2)</f>
        <v>0</v>
      </c>
      <c r="K309" s="222" t="s">
        <v>146</v>
      </c>
      <c r="L309" s="46"/>
      <c r="M309" s="227" t="s">
        <v>19</v>
      </c>
      <c r="N309" s="228" t="s">
        <v>43</v>
      </c>
      <c r="O309" s="86"/>
      <c r="P309" s="229">
        <f>O309*H309</f>
        <v>0</v>
      </c>
      <c r="Q309" s="229">
        <v>0</v>
      </c>
      <c r="R309" s="229">
        <f>Q309*H309</f>
        <v>0</v>
      </c>
      <c r="S309" s="229">
        <v>0</v>
      </c>
      <c r="T309" s="230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31" t="s">
        <v>207</v>
      </c>
      <c r="AT309" s="231" t="s">
        <v>142</v>
      </c>
      <c r="AU309" s="231" t="s">
        <v>82</v>
      </c>
      <c r="AY309" s="19" t="s">
        <v>139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19" t="s">
        <v>80</v>
      </c>
      <c r="BK309" s="232">
        <f>ROUND(I309*H309,2)</f>
        <v>0</v>
      </c>
      <c r="BL309" s="19" t="s">
        <v>207</v>
      </c>
      <c r="BM309" s="231" t="s">
        <v>775</v>
      </c>
    </row>
    <row r="310" spans="1:63" s="12" customFormat="1" ht="22.8" customHeight="1">
      <c r="A310" s="12"/>
      <c r="B310" s="204"/>
      <c r="C310" s="205"/>
      <c r="D310" s="206" t="s">
        <v>71</v>
      </c>
      <c r="E310" s="218" t="s">
        <v>495</v>
      </c>
      <c r="F310" s="218" t="s">
        <v>496</v>
      </c>
      <c r="G310" s="205"/>
      <c r="H310" s="205"/>
      <c r="I310" s="208"/>
      <c r="J310" s="219">
        <f>BK310</f>
        <v>0</v>
      </c>
      <c r="K310" s="205"/>
      <c r="L310" s="210"/>
      <c r="M310" s="211"/>
      <c r="N310" s="212"/>
      <c r="O310" s="212"/>
      <c r="P310" s="213">
        <f>SUM(P311:P431)</f>
        <v>0</v>
      </c>
      <c r="Q310" s="212"/>
      <c r="R310" s="213">
        <f>SUM(R311:R431)</f>
        <v>0.12931259999999997</v>
      </c>
      <c r="S310" s="212"/>
      <c r="T310" s="214">
        <f>SUM(T311:T431)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5" t="s">
        <v>82</v>
      </c>
      <c r="AT310" s="216" t="s">
        <v>71</v>
      </c>
      <c r="AU310" s="216" t="s">
        <v>80</v>
      </c>
      <c r="AY310" s="215" t="s">
        <v>139</v>
      </c>
      <c r="BK310" s="217">
        <f>SUM(BK311:BK431)</f>
        <v>0</v>
      </c>
    </row>
    <row r="311" spans="1:65" s="2" customFormat="1" ht="33" customHeight="1">
      <c r="A311" s="40"/>
      <c r="B311" s="41"/>
      <c r="C311" s="220" t="s">
        <v>331</v>
      </c>
      <c r="D311" s="220" t="s">
        <v>142</v>
      </c>
      <c r="E311" s="221" t="s">
        <v>776</v>
      </c>
      <c r="F311" s="222" t="s">
        <v>777</v>
      </c>
      <c r="G311" s="223" t="s">
        <v>163</v>
      </c>
      <c r="H311" s="224">
        <v>28</v>
      </c>
      <c r="I311" s="225"/>
      <c r="J311" s="226">
        <f>ROUND(I311*H311,2)</f>
        <v>0</v>
      </c>
      <c r="K311" s="222" t="s">
        <v>146</v>
      </c>
      <c r="L311" s="46"/>
      <c r="M311" s="227" t="s">
        <v>19</v>
      </c>
      <c r="N311" s="228" t="s">
        <v>43</v>
      </c>
      <c r="O311" s="86"/>
      <c r="P311" s="229">
        <f>O311*H311</f>
        <v>0</v>
      </c>
      <c r="Q311" s="229">
        <v>0</v>
      </c>
      <c r="R311" s="229">
        <f>Q311*H311</f>
        <v>0</v>
      </c>
      <c r="S311" s="229">
        <v>0</v>
      </c>
      <c r="T311" s="230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31" t="s">
        <v>207</v>
      </c>
      <c r="AT311" s="231" t="s">
        <v>142</v>
      </c>
      <c r="AU311" s="231" t="s">
        <v>82</v>
      </c>
      <c r="AY311" s="19" t="s">
        <v>139</v>
      </c>
      <c r="BE311" s="232">
        <f>IF(N311="základní",J311,0)</f>
        <v>0</v>
      </c>
      <c r="BF311" s="232">
        <f>IF(N311="snížená",J311,0)</f>
        <v>0</v>
      </c>
      <c r="BG311" s="232">
        <f>IF(N311="zákl. přenesená",J311,0)</f>
        <v>0</v>
      </c>
      <c r="BH311" s="232">
        <f>IF(N311="sníž. přenesená",J311,0)</f>
        <v>0</v>
      </c>
      <c r="BI311" s="232">
        <f>IF(N311="nulová",J311,0)</f>
        <v>0</v>
      </c>
      <c r="BJ311" s="19" t="s">
        <v>80</v>
      </c>
      <c r="BK311" s="232">
        <f>ROUND(I311*H311,2)</f>
        <v>0</v>
      </c>
      <c r="BL311" s="19" t="s">
        <v>207</v>
      </c>
      <c r="BM311" s="231" t="s">
        <v>778</v>
      </c>
    </row>
    <row r="312" spans="1:65" s="2" customFormat="1" ht="33" customHeight="1">
      <c r="A312" s="40"/>
      <c r="B312" s="41"/>
      <c r="C312" s="220" t="s">
        <v>335</v>
      </c>
      <c r="D312" s="220" t="s">
        <v>142</v>
      </c>
      <c r="E312" s="221" t="s">
        <v>779</v>
      </c>
      <c r="F312" s="222" t="s">
        <v>780</v>
      </c>
      <c r="G312" s="223" t="s">
        <v>163</v>
      </c>
      <c r="H312" s="224">
        <v>1</v>
      </c>
      <c r="I312" s="225"/>
      <c r="J312" s="226">
        <f>ROUND(I312*H312,2)</f>
        <v>0</v>
      </c>
      <c r="K312" s="222" t="s">
        <v>19</v>
      </c>
      <c r="L312" s="46"/>
      <c r="M312" s="227" t="s">
        <v>19</v>
      </c>
      <c r="N312" s="228" t="s">
        <v>43</v>
      </c>
      <c r="O312" s="86"/>
      <c r="P312" s="229">
        <f>O312*H312</f>
        <v>0</v>
      </c>
      <c r="Q312" s="229">
        <v>0</v>
      </c>
      <c r="R312" s="229">
        <f>Q312*H312</f>
        <v>0</v>
      </c>
      <c r="S312" s="229">
        <v>0</v>
      </c>
      <c r="T312" s="230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31" t="s">
        <v>147</v>
      </c>
      <c r="AT312" s="231" t="s">
        <v>142</v>
      </c>
      <c r="AU312" s="231" t="s">
        <v>82</v>
      </c>
      <c r="AY312" s="19" t="s">
        <v>139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19" t="s">
        <v>80</v>
      </c>
      <c r="BK312" s="232">
        <f>ROUND(I312*H312,2)</f>
        <v>0</v>
      </c>
      <c r="BL312" s="19" t="s">
        <v>147</v>
      </c>
      <c r="BM312" s="231" t="s">
        <v>781</v>
      </c>
    </row>
    <row r="313" spans="1:51" s="14" customFormat="1" ht="12">
      <c r="A313" s="14"/>
      <c r="B313" s="244"/>
      <c r="C313" s="245"/>
      <c r="D313" s="235" t="s">
        <v>149</v>
      </c>
      <c r="E313" s="246" t="s">
        <v>19</v>
      </c>
      <c r="F313" s="247" t="s">
        <v>782</v>
      </c>
      <c r="G313" s="245"/>
      <c r="H313" s="248">
        <v>1</v>
      </c>
      <c r="I313" s="249"/>
      <c r="J313" s="245"/>
      <c r="K313" s="245"/>
      <c r="L313" s="250"/>
      <c r="M313" s="251"/>
      <c r="N313" s="252"/>
      <c r="O313" s="252"/>
      <c r="P313" s="252"/>
      <c r="Q313" s="252"/>
      <c r="R313" s="252"/>
      <c r="S313" s="252"/>
      <c r="T313" s="25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4" t="s">
        <v>149</v>
      </c>
      <c r="AU313" s="254" t="s">
        <v>82</v>
      </c>
      <c r="AV313" s="14" t="s">
        <v>82</v>
      </c>
      <c r="AW313" s="14" t="s">
        <v>33</v>
      </c>
      <c r="AX313" s="14" t="s">
        <v>72</v>
      </c>
      <c r="AY313" s="254" t="s">
        <v>139</v>
      </c>
    </row>
    <row r="314" spans="1:51" s="16" customFormat="1" ht="12">
      <c r="A314" s="16"/>
      <c r="B314" s="266"/>
      <c r="C314" s="267"/>
      <c r="D314" s="235" t="s">
        <v>149</v>
      </c>
      <c r="E314" s="268" t="s">
        <v>19</v>
      </c>
      <c r="F314" s="269" t="s">
        <v>158</v>
      </c>
      <c r="G314" s="267"/>
      <c r="H314" s="270">
        <v>1</v>
      </c>
      <c r="I314" s="271"/>
      <c r="J314" s="267"/>
      <c r="K314" s="267"/>
      <c r="L314" s="272"/>
      <c r="M314" s="273"/>
      <c r="N314" s="274"/>
      <c r="O314" s="274"/>
      <c r="P314" s="274"/>
      <c r="Q314" s="274"/>
      <c r="R314" s="274"/>
      <c r="S314" s="274"/>
      <c r="T314" s="275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T314" s="276" t="s">
        <v>149</v>
      </c>
      <c r="AU314" s="276" t="s">
        <v>82</v>
      </c>
      <c r="AV314" s="16" t="s">
        <v>147</v>
      </c>
      <c r="AW314" s="16" t="s">
        <v>33</v>
      </c>
      <c r="AX314" s="16" t="s">
        <v>80</v>
      </c>
      <c r="AY314" s="276" t="s">
        <v>139</v>
      </c>
    </row>
    <row r="315" spans="1:65" s="2" customFormat="1" ht="33" customHeight="1">
      <c r="A315" s="40"/>
      <c r="B315" s="41"/>
      <c r="C315" s="220" t="s">
        <v>339</v>
      </c>
      <c r="D315" s="220" t="s">
        <v>142</v>
      </c>
      <c r="E315" s="221" t="s">
        <v>783</v>
      </c>
      <c r="F315" s="222" t="s">
        <v>784</v>
      </c>
      <c r="G315" s="223" t="s">
        <v>163</v>
      </c>
      <c r="H315" s="224">
        <v>1</v>
      </c>
      <c r="I315" s="225"/>
      <c r="J315" s="226">
        <f>ROUND(I315*H315,2)</f>
        <v>0</v>
      </c>
      <c r="K315" s="222" t="s">
        <v>19</v>
      </c>
      <c r="L315" s="46"/>
      <c r="M315" s="227" t="s">
        <v>19</v>
      </c>
      <c r="N315" s="228" t="s">
        <v>43</v>
      </c>
      <c r="O315" s="86"/>
      <c r="P315" s="229">
        <f>O315*H315</f>
        <v>0</v>
      </c>
      <c r="Q315" s="229">
        <v>0</v>
      </c>
      <c r="R315" s="229">
        <f>Q315*H315</f>
        <v>0</v>
      </c>
      <c r="S315" s="229">
        <v>0</v>
      </c>
      <c r="T315" s="230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31" t="s">
        <v>147</v>
      </c>
      <c r="AT315" s="231" t="s">
        <v>142</v>
      </c>
      <c r="AU315" s="231" t="s">
        <v>82</v>
      </c>
      <c r="AY315" s="19" t="s">
        <v>139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19" t="s">
        <v>80</v>
      </c>
      <c r="BK315" s="232">
        <f>ROUND(I315*H315,2)</f>
        <v>0</v>
      </c>
      <c r="BL315" s="19" t="s">
        <v>147</v>
      </c>
      <c r="BM315" s="231" t="s">
        <v>785</v>
      </c>
    </row>
    <row r="316" spans="1:51" s="14" customFormat="1" ht="12">
      <c r="A316" s="14"/>
      <c r="B316" s="244"/>
      <c r="C316" s="245"/>
      <c r="D316" s="235" t="s">
        <v>149</v>
      </c>
      <c r="E316" s="246" t="s">
        <v>19</v>
      </c>
      <c r="F316" s="247" t="s">
        <v>786</v>
      </c>
      <c r="G316" s="245"/>
      <c r="H316" s="248">
        <v>1</v>
      </c>
      <c r="I316" s="249"/>
      <c r="J316" s="245"/>
      <c r="K316" s="245"/>
      <c r="L316" s="250"/>
      <c r="M316" s="251"/>
      <c r="N316" s="252"/>
      <c r="O316" s="252"/>
      <c r="P316" s="252"/>
      <c r="Q316" s="252"/>
      <c r="R316" s="252"/>
      <c r="S316" s="252"/>
      <c r="T316" s="253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4" t="s">
        <v>149</v>
      </c>
      <c r="AU316" s="254" t="s">
        <v>82</v>
      </c>
      <c r="AV316" s="14" t="s">
        <v>82</v>
      </c>
      <c r="AW316" s="14" t="s">
        <v>33</v>
      </c>
      <c r="AX316" s="14" t="s">
        <v>72</v>
      </c>
      <c r="AY316" s="254" t="s">
        <v>139</v>
      </c>
    </row>
    <row r="317" spans="1:51" s="16" customFormat="1" ht="12">
      <c r="A317" s="16"/>
      <c r="B317" s="266"/>
      <c r="C317" s="267"/>
      <c r="D317" s="235" t="s">
        <v>149</v>
      </c>
      <c r="E317" s="268" t="s">
        <v>19</v>
      </c>
      <c r="F317" s="269" t="s">
        <v>158</v>
      </c>
      <c r="G317" s="267"/>
      <c r="H317" s="270">
        <v>1</v>
      </c>
      <c r="I317" s="271"/>
      <c r="J317" s="267"/>
      <c r="K317" s="267"/>
      <c r="L317" s="272"/>
      <c r="M317" s="273"/>
      <c r="N317" s="274"/>
      <c r="O317" s="274"/>
      <c r="P317" s="274"/>
      <c r="Q317" s="274"/>
      <c r="R317" s="274"/>
      <c r="S317" s="274"/>
      <c r="T317" s="275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T317" s="276" t="s">
        <v>149</v>
      </c>
      <c r="AU317" s="276" t="s">
        <v>82</v>
      </c>
      <c r="AV317" s="16" t="s">
        <v>147</v>
      </c>
      <c r="AW317" s="16" t="s">
        <v>33</v>
      </c>
      <c r="AX317" s="16" t="s">
        <v>80</v>
      </c>
      <c r="AY317" s="276" t="s">
        <v>139</v>
      </c>
    </row>
    <row r="318" spans="1:65" s="2" customFormat="1" ht="33" customHeight="1">
      <c r="A318" s="40"/>
      <c r="B318" s="41"/>
      <c r="C318" s="220" t="s">
        <v>343</v>
      </c>
      <c r="D318" s="220" t="s">
        <v>142</v>
      </c>
      <c r="E318" s="221" t="s">
        <v>787</v>
      </c>
      <c r="F318" s="222" t="s">
        <v>784</v>
      </c>
      <c r="G318" s="223" t="s">
        <v>163</v>
      </c>
      <c r="H318" s="224">
        <v>5</v>
      </c>
      <c r="I318" s="225"/>
      <c r="J318" s="226">
        <f>ROUND(I318*H318,2)</f>
        <v>0</v>
      </c>
      <c r="K318" s="222" t="s">
        <v>19</v>
      </c>
      <c r="L318" s="46"/>
      <c r="M318" s="227" t="s">
        <v>19</v>
      </c>
      <c r="N318" s="228" t="s">
        <v>43</v>
      </c>
      <c r="O318" s="86"/>
      <c r="P318" s="229">
        <f>O318*H318</f>
        <v>0</v>
      </c>
      <c r="Q318" s="229">
        <v>0</v>
      </c>
      <c r="R318" s="229">
        <f>Q318*H318</f>
        <v>0</v>
      </c>
      <c r="S318" s="229">
        <v>0</v>
      </c>
      <c r="T318" s="230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31" t="s">
        <v>147</v>
      </c>
      <c r="AT318" s="231" t="s">
        <v>142</v>
      </c>
      <c r="AU318" s="231" t="s">
        <v>82</v>
      </c>
      <c r="AY318" s="19" t="s">
        <v>139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19" t="s">
        <v>80</v>
      </c>
      <c r="BK318" s="232">
        <f>ROUND(I318*H318,2)</f>
        <v>0</v>
      </c>
      <c r="BL318" s="19" t="s">
        <v>147</v>
      </c>
      <c r="BM318" s="231" t="s">
        <v>788</v>
      </c>
    </row>
    <row r="319" spans="1:51" s="14" customFormat="1" ht="12">
      <c r="A319" s="14"/>
      <c r="B319" s="244"/>
      <c r="C319" s="245"/>
      <c r="D319" s="235" t="s">
        <v>149</v>
      </c>
      <c r="E319" s="246" t="s">
        <v>19</v>
      </c>
      <c r="F319" s="247" t="s">
        <v>789</v>
      </c>
      <c r="G319" s="245"/>
      <c r="H319" s="248">
        <v>5</v>
      </c>
      <c r="I319" s="249"/>
      <c r="J319" s="245"/>
      <c r="K319" s="245"/>
      <c r="L319" s="250"/>
      <c r="M319" s="251"/>
      <c r="N319" s="252"/>
      <c r="O319" s="252"/>
      <c r="P319" s="252"/>
      <c r="Q319" s="252"/>
      <c r="R319" s="252"/>
      <c r="S319" s="252"/>
      <c r="T319" s="253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4" t="s">
        <v>149</v>
      </c>
      <c r="AU319" s="254" t="s">
        <v>82</v>
      </c>
      <c r="AV319" s="14" t="s">
        <v>82</v>
      </c>
      <c r="AW319" s="14" t="s">
        <v>33</v>
      </c>
      <c r="AX319" s="14" t="s">
        <v>72</v>
      </c>
      <c r="AY319" s="254" t="s">
        <v>139</v>
      </c>
    </row>
    <row r="320" spans="1:51" s="16" customFormat="1" ht="12">
      <c r="A320" s="16"/>
      <c r="B320" s="266"/>
      <c r="C320" s="267"/>
      <c r="D320" s="235" t="s">
        <v>149</v>
      </c>
      <c r="E320" s="268" t="s">
        <v>19</v>
      </c>
      <c r="F320" s="269" t="s">
        <v>158</v>
      </c>
      <c r="G320" s="267"/>
      <c r="H320" s="270">
        <v>5</v>
      </c>
      <c r="I320" s="271"/>
      <c r="J320" s="267"/>
      <c r="K320" s="267"/>
      <c r="L320" s="272"/>
      <c r="M320" s="273"/>
      <c r="N320" s="274"/>
      <c r="O320" s="274"/>
      <c r="P320" s="274"/>
      <c r="Q320" s="274"/>
      <c r="R320" s="274"/>
      <c r="S320" s="274"/>
      <c r="T320" s="275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T320" s="276" t="s">
        <v>149</v>
      </c>
      <c r="AU320" s="276" t="s">
        <v>82</v>
      </c>
      <c r="AV320" s="16" t="s">
        <v>147</v>
      </c>
      <c r="AW320" s="16" t="s">
        <v>33</v>
      </c>
      <c r="AX320" s="16" t="s">
        <v>80</v>
      </c>
      <c r="AY320" s="276" t="s">
        <v>139</v>
      </c>
    </row>
    <row r="321" spans="1:65" s="2" customFormat="1" ht="33" customHeight="1">
      <c r="A321" s="40"/>
      <c r="B321" s="41"/>
      <c r="C321" s="220" t="s">
        <v>347</v>
      </c>
      <c r="D321" s="220" t="s">
        <v>142</v>
      </c>
      <c r="E321" s="221" t="s">
        <v>790</v>
      </c>
      <c r="F321" s="222" t="s">
        <v>784</v>
      </c>
      <c r="G321" s="223" t="s">
        <v>163</v>
      </c>
      <c r="H321" s="224">
        <v>9</v>
      </c>
      <c r="I321" s="225"/>
      <c r="J321" s="226">
        <f>ROUND(I321*H321,2)</f>
        <v>0</v>
      </c>
      <c r="K321" s="222" t="s">
        <v>19</v>
      </c>
      <c r="L321" s="46"/>
      <c r="M321" s="227" t="s">
        <v>19</v>
      </c>
      <c r="N321" s="228" t="s">
        <v>43</v>
      </c>
      <c r="O321" s="86"/>
      <c r="P321" s="229">
        <f>O321*H321</f>
        <v>0</v>
      </c>
      <c r="Q321" s="229">
        <v>0</v>
      </c>
      <c r="R321" s="229">
        <f>Q321*H321</f>
        <v>0</v>
      </c>
      <c r="S321" s="229">
        <v>0</v>
      </c>
      <c r="T321" s="230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31" t="s">
        <v>147</v>
      </c>
      <c r="AT321" s="231" t="s">
        <v>142</v>
      </c>
      <c r="AU321" s="231" t="s">
        <v>82</v>
      </c>
      <c r="AY321" s="19" t="s">
        <v>139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19" t="s">
        <v>80</v>
      </c>
      <c r="BK321" s="232">
        <f>ROUND(I321*H321,2)</f>
        <v>0</v>
      </c>
      <c r="BL321" s="19" t="s">
        <v>147</v>
      </c>
      <c r="BM321" s="231" t="s">
        <v>791</v>
      </c>
    </row>
    <row r="322" spans="1:51" s="14" customFormat="1" ht="12">
      <c r="A322" s="14"/>
      <c r="B322" s="244"/>
      <c r="C322" s="245"/>
      <c r="D322" s="235" t="s">
        <v>149</v>
      </c>
      <c r="E322" s="246" t="s">
        <v>19</v>
      </c>
      <c r="F322" s="247" t="s">
        <v>792</v>
      </c>
      <c r="G322" s="245"/>
      <c r="H322" s="248">
        <v>5</v>
      </c>
      <c r="I322" s="249"/>
      <c r="J322" s="245"/>
      <c r="K322" s="245"/>
      <c r="L322" s="250"/>
      <c r="M322" s="251"/>
      <c r="N322" s="252"/>
      <c r="O322" s="252"/>
      <c r="P322" s="252"/>
      <c r="Q322" s="252"/>
      <c r="R322" s="252"/>
      <c r="S322" s="252"/>
      <c r="T322" s="253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4" t="s">
        <v>149</v>
      </c>
      <c r="AU322" s="254" t="s">
        <v>82</v>
      </c>
      <c r="AV322" s="14" t="s">
        <v>82</v>
      </c>
      <c r="AW322" s="14" t="s">
        <v>33</v>
      </c>
      <c r="AX322" s="14" t="s">
        <v>72</v>
      </c>
      <c r="AY322" s="254" t="s">
        <v>139</v>
      </c>
    </row>
    <row r="323" spans="1:51" s="14" customFormat="1" ht="12">
      <c r="A323" s="14"/>
      <c r="B323" s="244"/>
      <c r="C323" s="245"/>
      <c r="D323" s="235" t="s">
        <v>149</v>
      </c>
      <c r="E323" s="246" t="s">
        <v>19</v>
      </c>
      <c r="F323" s="247" t="s">
        <v>793</v>
      </c>
      <c r="G323" s="245"/>
      <c r="H323" s="248">
        <v>4</v>
      </c>
      <c r="I323" s="249"/>
      <c r="J323" s="245"/>
      <c r="K323" s="245"/>
      <c r="L323" s="250"/>
      <c r="M323" s="251"/>
      <c r="N323" s="252"/>
      <c r="O323" s="252"/>
      <c r="P323" s="252"/>
      <c r="Q323" s="252"/>
      <c r="R323" s="252"/>
      <c r="S323" s="252"/>
      <c r="T323" s="253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4" t="s">
        <v>149</v>
      </c>
      <c r="AU323" s="254" t="s">
        <v>82</v>
      </c>
      <c r="AV323" s="14" t="s">
        <v>82</v>
      </c>
      <c r="AW323" s="14" t="s">
        <v>33</v>
      </c>
      <c r="AX323" s="14" t="s">
        <v>72</v>
      </c>
      <c r="AY323" s="254" t="s">
        <v>139</v>
      </c>
    </row>
    <row r="324" spans="1:51" s="16" customFormat="1" ht="12">
      <c r="A324" s="16"/>
      <c r="B324" s="266"/>
      <c r="C324" s="267"/>
      <c r="D324" s="235" t="s">
        <v>149</v>
      </c>
      <c r="E324" s="268" t="s">
        <v>19</v>
      </c>
      <c r="F324" s="269" t="s">
        <v>158</v>
      </c>
      <c r="G324" s="267"/>
      <c r="H324" s="270">
        <v>9</v>
      </c>
      <c r="I324" s="271"/>
      <c r="J324" s="267"/>
      <c r="K324" s="267"/>
      <c r="L324" s="272"/>
      <c r="M324" s="273"/>
      <c r="N324" s="274"/>
      <c r="O324" s="274"/>
      <c r="P324" s="274"/>
      <c r="Q324" s="274"/>
      <c r="R324" s="274"/>
      <c r="S324" s="274"/>
      <c r="T324" s="275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T324" s="276" t="s">
        <v>149</v>
      </c>
      <c r="AU324" s="276" t="s">
        <v>82</v>
      </c>
      <c r="AV324" s="16" t="s">
        <v>147</v>
      </c>
      <c r="AW324" s="16" t="s">
        <v>33</v>
      </c>
      <c r="AX324" s="16" t="s">
        <v>80</v>
      </c>
      <c r="AY324" s="276" t="s">
        <v>139</v>
      </c>
    </row>
    <row r="325" spans="1:65" s="2" customFormat="1" ht="33" customHeight="1">
      <c r="A325" s="40"/>
      <c r="B325" s="41"/>
      <c r="C325" s="220" t="s">
        <v>351</v>
      </c>
      <c r="D325" s="220" t="s">
        <v>142</v>
      </c>
      <c r="E325" s="221" t="s">
        <v>794</v>
      </c>
      <c r="F325" s="222" t="s">
        <v>795</v>
      </c>
      <c r="G325" s="223" t="s">
        <v>163</v>
      </c>
      <c r="H325" s="224">
        <v>6</v>
      </c>
      <c r="I325" s="225"/>
      <c r="J325" s="226">
        <f>ROUND(I325*H325,2)</f>
        <v>0</v>
      </c>
      <c r="K325" s="222" t="s">
        <v>19</v>
      </c>
      <c r="L325" s="46"/>
      <c r="M325" s="227" t="s">
        <v>19</v>
      </c>
      <c r="N325" s="228" t="s">
        <v>43</v>
      </c>
      <c r="O325" s="86"/>
      <c r="P325" s="229">
        <f>O325*H325</f>
        <v>0</v>
      </c>
      <c r="Q325" s="229">
        <v>0</v>
      </c>
      <c r="R325" s="229">
        <f>Q325*H325</f>
        <v>0</v>
      </c>
      <c r="S325" s="229">
        <v>0</v>
      </c>
      <c r="T325" s="230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31" t="s">
        <v>147</v>
      </c>
      <c r="AT325" s="231" t="s">
        <v>142</v>
      </c>
      <c r="AU325" s="231" t="s">
        <v>82</v>
      </c>
      <c r="AY325" s="19" t="s">
        <v>139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19" t="s">
        <v>80</v>
      </c>
      <c r="BK325" s="232">
        <f>ROUND(I325*H325,2)</f>
        <v>0</v>
      </c>
      <c r="BL325" s="19" t="s">
        <v>147</v>
      </c>
      <c r="BM325" s="231" t="s">
        <v>796</v>
      </c>
    </row>
    <row r="326" spans="1:51" s="14" customFormat="1" ht="12">
      <c r="A326" s="14"/>
      <c r="B326" s="244"/>
      <c r="C326" s="245"/>
      <c r="D326" s="235" t="s">
        <v>149</v>
      </c>
      <c r="E326" s="246" t="s">
        <v>19</v>
      </c>
      <c r="F326" s="247" t="s">
        <v>797</v>
      </c>
      <c r="G326" s="245"/>
      <c r="H326" s="248">
        <v>4</v>
      </c>
      <c r="I326" s="249"/>
      <c r="J326" s="245"/>
      <c r="K326" s="245"/>
      <c r="L326" s="250"/>
      <c r="M326" s="251"/>
      <c r="N326" s="252"/>
      <c r="O326" s="252"/>
      <c r="P326" s="252"/>
      <c r="Q326" s="252"/>
      <c r="R326" s="252"/>
      <c r="S326" s="252"/>
      <c r="T326" s="25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4" t="s">
        <v>149</v>
      </c>
      <c r="AU326" s="254" t="s">
        <v>82</v>
      </c>
      <c r="AV326" s="14" t="s">
        <v>82</v>
      </c>
      <c r="AW326" s="14" t="s">
        <v>33</v>
      </c>
      <c r="AX326" s="14" t="s">
        <v>72</v>
      </c>
      <c r="AY326" s="254" t="s">
        <v>139</v>
      </c>
    </row>
    <row r="327" spans="1:51" s="14" customFormat="1" ht="12">
      <c r="A327" s="14"/>
      <c r="B327" s="244"/>
      <c r="C327" s="245"/>
      <c r="D327" s="235" t="s">
        <v>149</v>
      </c>
      <c r="E327" s="246" t="s">
        <v>19</v>
      </c>
      <c r="F327" s="247" t="s">
        <v>798</v>
      </c>
      <c r="G327" s="245"/>
      <c r="H327" s="248">
        <v>2</v>
      </c>
      <c r="I327" s="249"/>
      <c r="J327" s="245"/>
      <c r="K327" s="245"/>
      <c r="L327" s="250"/>
      <c r="M327" s="251"/>
      <c r="N327" s="252"/>
      <c r="O327" s="252"/>
      <c r="P327" s="252"/>
      <c r="Q327" s="252"/>
      <c r="R327" s="252"/>
      <c r="S327" s="252"/>
      <c r="T327" s="253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4" t="s">
        <v>149</v>
      </c>
      <c r="AU327" s="254" t="s">
        <v>82</v>
      </c>
      <c r="AV327" s="14" t="s">
        <v>82</v>
      </c>
      <c r="AW327" s="14" t="s">
        <v>33</v>
      </c>
      <c r="AX327" s="14" t="s">
        <v>72</v>
      </c>
      <c r="AY327" s="254" t="s">
        <v>139</v>
      </c>
    </row>
    <row r="328" spans="1:51" s="16" customFormat="1" ht="12">
      <c r="A328" s="16"/>
      <c r="B328" s="266"/>
      <c r="C328" s="267"/>
      <c r="D328" s="235" t="s">
        <v>149</v>
      </c>
      <c r="E328" s="268" t="s">
        <v>19</v>
      </c>
      <c r="F328" s="269" t="s">
        <v>158</v>
      </c>
      <c r="G328" s="267"/>
      <c r="H328" s="270">
        <v>6</v>
      </c>
      <c r="I328" s="271"/>
      <c r="J328" s="267"/>
      <c r="K328" s="267"/>
      <c r="L328" s="272"/>
      <c r="M328" s="273"/>
      <c r="N328" s="274"/>
      <c r="O328" s="274"/>
      <c r="P328" s="274"/>
      <c r="Q328" s="274"/>
      <c r="R328" s="274"/>
      <c r="S328" s="274"/>
      <c r="T328" s="275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T328" s="276" t="s">
        <v>149</v>
      </c>
      <c r="AU328" s="276" t="s">
        <v>82</v>
      </c>
      <c r="AV328" s="16" t="s">
        <v>147</v>
      </c>
      <c r="AW328" s="16" t="s">
        <v>33</v>
      </c>
      <c r="AX328" s="16" t="s">
        <v>80</v>
      </c>
      <c r="AY328" s="276" t="s">
        <v>139</v>
      </c>
    </row>
    <row r="329" spans="1:65" s="2" customFormat="1" ht="33" customHeight="1">
      <c r="A329" s="40"/>
      <c r="B329" s="41"/>
      <c r="C329" s="220" t="s">
        <v>357</v>
      </c>
      <c r="D329" s="220" t="s">
        <v>142</v>
      </c>
      <c r="E329" s="221" t="s">
        <v>799</v>
      </c>
      <c r="F329" s="222" t="s">
        <v>795</v>
      </c>
      <c r="G329" s="223" t="s">
        <v>163</v>
      </c>
      <c r="H329" s="224">
        <v>5</v>
      </c>
      <c r="I329" s="225"/>
      <c r="J329" s="226">
        <f>ROUND(I329*H329,2)</f>
        <v>0</v>
      </c>
      <c r="K329" s="222" t="s">
        <v>19</v>
      </c>
      <c r="L329" s="46"/>
      <c r="M329" s="227" t="s">
        <v>19</v>
      </c>
      <c r="N329" s="228" t="s">
        <v>43</v>
      </c>
      <c r="O329" s="86"/>
      <c r="P329" s="229">
        <f>O329*H329</f>
        <v>0</v>
      </c>
      <c r="Q329" s="229">
        <v>0</v>
      </c>
      <c r="R329" s="229">
        <f>Q329*H329</f>
        <v>0</v>
      </c>
      <c r="S329" s="229">
        <v>0</v>
      </c>
      <c r="T329" s="230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31" t="s">
        <v>147</v>
      </c>
      <c r="AT329" s="231" t="s">
        <v>142</v>
      </c>
      <c r="AU329" s="231" t="s">
        <v>82</v>
      </c>
      <c r="AY329" s="19" t="s">
        <v>139</v>
      </c>
      <c r="BE329" s="232">
        <f>IF(N329="základní",J329,0)</f>
        <v>0</v>
      </c>
      <c r="BF329" s="232">
        <f>IF(N329="snížená",J329,0)</f>
        <v>0</v>
      </c>
      <c r="BG329" s="232">
        <f>IF(N329="zákl. přenesená",J329,0)</f>
        <v>0</v>
      </c>
      <c r="BH329" s="232">
        <f>IF(N329="sníž. přenesená",J329,0)</f>
        <v>0</v>
      </c>
      <c r="BI329" s="232">
        <f>IF(N329="nulová",J329,0)</f>
        <v>0</v>
      </c>
      <c r="BJ329" s="19" t="s">
        <v>80</v>
      </c>
      <c r="BK329" s="232">
        <f>ROUND(I329*H329,2)</f>
        <v>0</v>
      </c>
      <c r="BL329" s="19" t="s">
        <v>147</v>
      </c>
      <c r="BM329" s="231" t="s">
        <v>800</v>
      </c>
    </row>
    <row r="330" spans="1:51" s="14" customFormat="1" ht="12">
      <c r="A330" s="14"/>
      <c r="B330" s="244"/>
      <c r="C330" s="245"/>
      <c r="D330" s="235" t="s">
        <v>149</v>
      </c>
      <c r="E330" s="246" t="s">
        <v>19</v>
      </c>
      <c r="F330" s="247" t="s">
        <v>801</v>
      </c>
      <c r="G330" s="245"/>
      <c r="H330" s="248">
        <v>3</v>
      </c>
      <c r="I330" s="249"/>
      <c r="J330" s="245"/>
      <c r="K330" s="245"/>
      <c r="L330" s="250"/>
      <c r="M330" s="251"/>
      <c r="N330" s="252"/>
      <c r="O330" s="252"/>
      <c r="P330" s="252"/>
      <c r="Q330" s="252"/>
      <c r="R330" s="252"/>
      <c r="S330" s="252"/>
      <c r="T330" s="253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4" t="s">
        <v>149</v>
      </c>
      <c r="AU330" s="254" t="s">
        <v>82</v>
      </c>
      <c r="AV330" s="14" t="s">
        <v>82</v>
      </c>
      <c r="AW330" s="14" t="s">
        <v>33</v>
      </c>
      <c r="AX330" s="14" t="s">
        <v>72</v>
      </c>
      <c r="AY330" s="254" t="s">
        <v>139</v>
      </c>
    </row>
    <row r="331" spans="1:51" s="14" customFormat="1" ht="12">
      <c r="A331" s="14"/>
      <c r="B331" s="244"/>
      <c r="C331" s="245"/>
      <c r="D331" s="235" t="s">
        <v>149</v>
      </c>
      <c r="E331" s="246" t="s">
        <v>19</v>
      </c>
      <c r="F331" s="247" t="s">
        <v>802</v>
      </c>
      <c r="G331" s="245"/>
      <c r="H331" s="248">
        <v>2</v>
      </c>
      <c r="I331" s="249"/>
      <c r="J331" s="245"/>
      <c r="K331" s="245"/>
      <c r="L331" s="250"/>
      <c r="M331" s="251"/>
      <c r="N331" s="252"/>
      <c r="O331" s="252"/>
      <c r="P331" s="252"/>
      <c r="Q331" s="252"/>
      <c r="R331" s="252"/>
      <c r="S331" s="252"/>
      <c r="T331" s="25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4" t="s">
        <v>149</v>
      </c>
      <c r="AU331" s="254" t="s">
        <v>82</v>
      </c>
      <c r="AV331" s="14" t="s">
        <v>82</v>
      </c>
      <c r="AW331" s="14" t="s">
        <v>33</v>
      </c>
      <c r="AX331" s="14" t="s">
        <v>72</v>
      </c>
      <c r="AY331" s="254" t="s">
        <v>139</v>
      </c>
    </row>
    <row r="332" spans="1:51" s="16" customFormat="1" ht="12">
      <c r="A332" s="16"/>
      <c r="B332" s="266"/>
      <c r="C332" s="267"/>
      <c r="D332" s="235" t="s">
        <v>149</v>
      </c>
      <c r="E332" s="268" t="s">
        <v>19</v>
      </c>
      <c r="F332" s="269" t="s">
        <v>158</v>
      </c>
      <c r="G332" s="267"/>
      <c r="H332" s="270">
        <v>5</v>
      </c>
      <c r="I332" s="271"/>
      <c r="J332" s="267"/>
      <c r="K332" s="267"/>
      <c r="L332" s="272"/>
      <c r="M332" s="273"/>
      <c r="N332" s="274"/>
      <c r="O332" s="274"/>
      <c r="P332" s="274"/>
      <c r="Q332" s="274"/>
      <c r="R332" s="274"/>
      <c r="S332" s="274"/>
      <c r="T332" s="275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T332" s="276" t="s">
        <v>149</v>
      </c>
      <c r="AU332" s="276" t="s">
        <v>82</v>
      </c>
      <c r="AV332" s="16" t="s">
        <v>147</v>
      </c>
      <c r="AW332" s="16" t="s">
        <v>33</v>
      </c>
      <c r="AX332" s="16" t="s">
        <v>80</v>
      </c>
      <c r="AY332" s="276" t="s">
        <v>139</v>
      </c>
    </row>
    <row r="333" spans="1:65" s="2" customFormat="1" ht="33" customHeight="1">
      <c r="A333" s="40"/>
      <c r="B333" s="41"/>
      <c r="C333" s="220" t="s">
        <v>365</v>
      </c>
      <c r="D333" s="220" t="s">
        <v>142</v>
      </c>
      <c r="E333" s="221" t="s">
        <v>803</v>
      </c>
      <c r="F333" s="222" t="s">
        <v>795</v>
      </c>
      <c r="G333" s="223" t="s">
        <v>163</v>
      </c>
      <c r="H333" s="224">
        <v>1</v>
      </c>
      <c r="I333" s="225"/>
      <c r="J333" s="226">
        <f>ROUND(I333*H333,2)</f>
        <v>0</v>
      </c>
      <c r="K333" s="222" t="s">
        <v>19</v>
      </c>
      <c r="L333" s="46"/>
      <c r="M333" s="227" t="s">
        <v>19</v>
      </c>
      <c r="N333" s="228" t="s">
        <v>43</v>
      </c>
      <c r="O333" s="86"/>
      <c r="P333" s="229">
        <f>O333*H333</f>
        <v>0</v>
      </c>
      <c r="Q333" s="229">
        <v>0</v>
      </c>
      <c r="R333" s="229">
        <f>Q333*H333</f>
        <v>0</v>
      </c>
      <c r="S333" s="229">
        <v>0</v>
      </c>
      <c r="T333" s="230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31" t="s">
        <v>147</v>
      </c>
      <c r="AT333" s="231" t="s">
        <v>142</v>
      </c>
      <c r="AU333" s="231" t="s">
        <v>82</v>
      </c>
      <c r="AY333" s="19" t="s">
        <v>139</v>
      </c>
      <c r="BE333" s="232">
        <f>IF(N333="základní",J333,0)</f>
        <v>0</v>
      </c>
      <c r="BF333" s="232">
        <f>IF(N333="snížená",J333,0)</f>
        <v>0</v>
      </c>
      <c r="BG333" s="232">
        <f>IF(N333="zákl. přenesená",J333,0)</f>
        <v>0</v>
      </c>
      <c r="BH333" s="232">
        <f>IF(N333="sníž. přenesená",J333,0)</f>
        <v>0</v>
      </c>
      <c r="BI333" s="232">
        <f>IF(N333="nulová",J333,0)</f>
        <v>0</v>
      </c>
      <c r="BJ333" s="19" t="s">
        <v>80</v>
      </c>
      <c r="BK333" s="232">
        <f>ROUND(I333*H333,2)</f>
        <v>0</v>
      </c>
      <c r="BL333" s="19" t="s">
        <v>147</v>
      </c>
      <c r="BM333" s="231" t="s">
        <v>804</v>
      </c>
    </row>
    <row r="334" spans="1:51" s="14" customFormat="1" ht="12">
      <c r="A334" s="14"/>
      <c r="B334" s="244"/>
      <c r="C334" s="245"/>
      <c r="D334" s="235" t="s">
        <v>149</v>
      </c>
      <c r="E334" s="246" t="s">
        <v>19</v>
      </c>
      <c r="F334" s="247" t="s">
        <v>805</v>
      </c>
      <c r="G334" s="245"/>
      <c r="H334" s="248">
        <v>1</v>
      </c>
      <c r="I334" s="249"/>
      <c r="J334" s="245"/>
      <c r="K334" s="245"/>
      <c r="L334" s="250"/>
      <c r="M334" s="251"/>
      <c r="N334" s="252"/>
      <c r="O334" s="252"/>
      <c r="P334" s="252"/>
      <c r="Q334" s="252"/>
      <c r="R334" s="252"/>
      <c r="S334" s="252"/>
      <c r="T334" s="25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4" t="s">
        <v>149</v>
      </c>
      <c r="AU334" s="254" t="s">
        <v>82</v>
      </c>
      <c r="AV334" s="14" t="s">
        <v>82</v>
      </c>
      <c r="AW334" s="14" t="s">
        <v>33</v>
      </c>
      <c r="AX334" s="14" t="s">
        <v>72</v>
      </c>
      <c r="AY334" s="254" t="s">
        <v>139</v>
      </c>
    </row>
    <row r="335" spans="1:51" s="16" customFormat="1" ht="12">
      <c r="A335" s="16"/>
      <c r="B335" s="266"/>
      <c r="C335" s="267"/>
      <c r="D335" s="235" t="s">
        <v>149</v>
      </c>
      <c r="E335" s="268" t="s">
        <v>19</v>
      </c>
      <c r="F335" s="269" t="s">
        <v>158</v>
      </c>
      <c r="G335" s="267"/>
      <c r="H335" s="270">
        <v>1</v>
      </c>
      <c r="I335" s="271"/>
      <c r="J335" s="267"/>
      <c r="K335" s="267"/>
      <c r="L335" s="272"/>
      <c r="M335" s="273"/>
      <c r="N335" s="274"/>
      <c r="O335" s="274"/>
      <c r="P335" s="274"/>
      <c r="Q335" s="274"/>
      <c r="R335" s="274"/>
      <c r="S335" s="274"/>
      <c r="T335" s="275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T335" s="276" t="s">
        <v>149</v>
      </c>
      <c r="AU335" s="276" t="s">
        <v>82</v>
      </c>
      <c r="AV335" s="16" t="s">
        <v>147</v>
      </c>
      <c r="AW335" s="16" t="s">
        <v>33</v>
      </c>
      <c r="AX335" s="16" t="s">
        <v>80</v>
      </c>
      <c r="AY335" s="276" t="s">
        <v>139</v>
      </c>
    </row>
    <row r="336" spans="1:65" s="2" customFormat="1" ht="33" customHeight="1">
      <c r="A336" s="40"/>
      <c r="B336" s="41"/>
      <c r="C336" s="220" t="s">
        <v>369</v>
      </c>
      <c r="D336" s="220" t="s">
        <v>142</v>
      </c>
      <c r="E336" s="221" t="s">
        <v>806</v>
      </c>
      <c r="F336" s="222" t="s">
        <v>807</v>
      </c>
      <c r="G336" s="223" t="s">
        <v>163</v>
      </c>
      <c r="H336" s="224">
        <v>23</v>
      </c>
      <c r="I336" s="225"/>
      <c r="J336" s="226">
        <f>ROUND(I336*H336,2)</f>
        <v>0</v>
      </c>
      <c r="K336" s="222" t="s">
        <v>146</v>
      </c>
      <c r="L336" s="46"/>
      <c r="M336" s="227" t="s">
        <v>19</v>
      </c>
      <c r="N336" s="228" t="s">
        <v>43</v>
      </c>
      <c r="O336" s="86"/>
      <c r="P336" s="229">
        <f>O336*H336</f>
        <v>0</v>
      </c>
      <c r="Q336" s="229">
        <v>0</v>
      </c>
      <c r="R336" s="229">
        <f>Q336*H336</f>
        <v>0</v>
      </c>
      <c r="S336" s="229">
        <v>0</v>
      </c>
      <c r="T336" s="230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31" t="s">
        <v>207</v>
      </c>
      <c r="AT336" s="231" t="s">
        <v>142</v>
      </c>
      <c r="AU336" s="231" t="s">
        <v>82</v>
      </c>
      <c r="AY336" s="19" t="s">
        <v>139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19" t="s">
        <v>80</v>
      </c>
      <c r="BK336" s="232">
        <f>ROUND(I336*H336,2)</f>
        <v>0</v>
      </c>
      <c r="BL336" s="19" t="s">
        <v>207</v>
      </c>
      <c r="BM336" s="231" t="s">
        <v>808</v>
      </c>
    </row>
    <row r="337" spans="1:65" s="2" customFormat="1" ht="33" customHeight="1">
      <c r="A337" s="40"/>
      <c r="B337" s="41"/>
      <c r="C337" s="220" t="s">
        <v>373</v>
      </c>
      <c r="D337" s="220" t="s">
        <v>142</v>
      </c>
      <c r="E337" s="221" t="s">
        <v>809</v>
      </c>
      <c r="F337" s="222" t="s">
        <v>810</v>
      </c>
      <c r="G337" s="223" t="s">
        <v>163</v>
      </c>
      <c r="H337" s="224">
        <v>2</v>
      </c>
      <c r="I337" s="225"/>
      <c r="J337" s="226">
        <f>ROUND(I337*H337,2)</f>
        <v>0</v>
      </c>
      <c r="K337" s="222" t="s">
        <v>19</v>
      </c>
      <c r="L337" s="46"/>
      <c r="M337" s="227" t="s">
        <v>19</v>
      </c>
      <c r="N337" s="228" t="s">
        <v>43</v>
      </c>
      <c r="O337" s="86"/>
      <c r="P337" s="229">
        <f>O337*H337</f>
        <v>0</v>
      </c>
      <c r="Q337" s="229">
        <v>0</v>
      </c>
      <c r="R337" s="229">
        <f>Q337*H337</f>
        <v>0</v>
      </c>
      <c r="S337" s="229">
        <v>0</v>
      </c>
      <c r="T337" s="230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31" t="s">
        <v>147</v>
      </c>
      <c r="AT337" s="231" t="s">
        <v>142</v>
      </c>
      <c r="AU337" s="231" t="s">
        <v>82</v>
      </c>
      <c r="AY337" s="19" t="s">
        <v>139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19" t="s">
        <v>80</v>
      </c>
      <c r="BK337" s="232">
        <f>ROUND(I337*H337,2)</f>
        <v>0</v>
      </c>
      <c r="BL337" s="19" t="s">
        <v>147</v>
      </c>
      <c r="BM337" s="231" t="s">
        <v>811</v>
      </c>
    </row>
    <row r="338" spans="1:51" s="14" customFormat="1" ht="12">
      <c r="A338" s="14"/>
      <c r="B338" s="244"/>
      <c r="C338" s="245"/>
      <c r="D338" s="235" t="s">
        <v>149</v>
      </c>
      <c r="E338" s="246" t="s">
        <v>19</v>
      </c>
      <c r="F338" s="247" t="s">
        <v>812</v>
      </c>
      <c r="G338" s="245"/>
      <c r="H338" s="248">
        <v>2</v>
      </c>
      <c r="I338" s="249"/>
      <c r="J338" s="245"/>
      <c r="K338" s="245"/>
      <c r="L338" s="250"/>
      <c r="M338" s="251"/>
      <c r="N338" s="252"/>
      <c r="O338" s="252"/>
      <c r="P338" s="252"/>
      <c r="Q338" s="252"/>
      <c r="R338" s="252"/>
      <c r="S338" s="252"/>
      <c r="T338" s="253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4" t="s">
        <v>149</v>
      </c>
      <c r="AU338" s="254" t="s">
        <v>82</v>
      </c>
      <c r="AV338" s="14" t="s">
        <v>82</v>
      </c>
      <c r="AW338" s="14" t="s">
        <v>33</v>
      </c>
      <c r="AX338" s="14" t="s">
        <v>72</v>
      </c>
      <c r="AY338" s="254" t="s">
        <v>139</v>
      </c>
    </row>
    <row r="339" spans="1:51" s="16" customFormat="1" ht="12">
      <c r="A339" s="16"/>
      <c r="B339" s="266"/>
      <c r="C339" s="267"/>
      <c r="D339" s="235" t="s">
        <v>149</v>
      </c>
      <c r="E339" s="268" t="s">
        <v>19</v>
      </c>
      <c r="F339" s="269" t="s">
        <v>158</v>
      </c>
      <c r="G339" s="267"/>
      <c r="H339" s="270">
        <v>2</v>
      </c>
      <c r="I339" s="271"/>
      <c r="J339" s="267"/>
      <c r="K339" s="267"/>
      <c r="L339" s="272"/>
      <c r="M339" s="273"/>
      <c r="N339" s="274"/>
      <c r="O339" s="274"/>
      <c r="P339" s="274"/>
      <c r="Q339" s="274"/>
      <c r="R339" s="274"/>
      <c r="S339" s="274"/>
      <c r="T339" s="275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T339" s="276" t="s">
        <v>149</v>
      </c>
      <c r="AU339" s="276" t="s">
        <v>82</v>
      </c>
      <c r="AV339" s="16" t="s">
        <v>147</v>
      </c>
      <c r="AW339" s="16" t="s">
        <v>33</v>
      </c>
      <c r="AX339" s="16" t="s">
        <v>80</v>
      </c>
      <c r="AY339" s="276" t="s">
        <v>139</v>
      </c>
    </row>
    <row r="340" spans="1:65" s="2" customFormat="1" ht="33" customHeight="1">
      <c r="A340" s="40"/>
      <c r="B340" s="41"/>
      <c r="C340" s="220" t="s">
        <v>379</v>
      </c>
      <c r="D340" s="220" t="s">
        <v>142</v>
      </c>
      <c r="E340" s="221" t="s">
        <v>813</v>
      </c>
      <c r="F340" s="222" t="s">
        <v>814</v>
      </c>
      <c r="G340" s="223" t="s">
        <v>163</v>
      </c>
      <c r="H340" s="224">
        <v>6</v>
      </c>
      <c r="I340" s="225"/>
      <c r="J340" s="226">
        <f>ROUND(I340*H340,2)</f>
        <v>0</v>
      </c>
      <c r="K340" s="222" t="s">
        <v>19</v>
      </c>
      <c r="L340" s="46"/>
      <c r="M340" s="227" t="s">
        <v>19</v>
      </c>
      <c r="N340" s="228" t="s">
        <v>43</v>
      </c>
      <c r="O340" s="86"/>
      <c r="P340" s="229">
        <f>O340*H340</f>
        <v>0</v>
      </c>
      <c r="Q340" s="229">
        <v>0</v>
      </c>
      <c r="R340" s="229">
        <f>Q340*H340</f>
        <v>0</v>
      </c>
      <c r="S340" s="229">
        <v>0</v>
      </c>
      <c r="T340" s="230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31" t="s">
        <v>147</v>
      </c>
      <c r="AT340" s="231" t="s">
        <v>142</v>
      </c>
      <c r="AU340" s="231" t="s">
        <v>82</v>
      </c>
      <c r="AY340" s="19" t="s">
        <v>139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19" t="s">
        <v>80</v>
      </c>
      <c r="BK340" s="232">
        <f>ROUND(I340*H340,2)</f>
        <v>0</v>
      </c>
      <c r="BL340" s="19" t="s">
        <v>147</v>
      </c>
      <c r="BM340" s="231" t="s">
        <v>815</v>
      </c>
    </row>
    <row r="341" spans="1:51" s="14" customFormat="1" ht="12">
      <c r="A341" s="14"/>
      <c r="B341" s="244"/>
      <c r="C341" s="245"/>
      <c r="D341" s="235" t="s">
        <v>149</v>
      </c>
      <c r="E341" s="246" t="s">
        <v>19</v>
      </c>
      <c r="F341" s="247" t="s">
        <v>816</v>
      </c>
      <c r="G341" s="245"/>
      <c r="H341" s="248">
        <v>3</v>
      </c>
      <c r="I341" s="249"/>
      <c r="J341" s="245"/>
      <c r="K341" s="245"/>
      <c r="L341" s="250"/>
      <c r="M341" s="251"/>
      <c r="N341" s="252"/>
      <c r="O341" s="252"/>
      <c r="P341" s="252"/>
      <c r="Q341" s="252"/>
      <c r="R341" s="252"/>
      <c r="S341" s="252"/>
      <c r="T341" s="253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4" t="s">
        <v>149</v>
      </c>
      <c r="AU341" s="254" t="s">
        <v>82</v>
      </c>
      <c r="AV341" s="14" t="s">
        <v>82</v>
      </c>
      <c r="AW341" s="14" t="s">
        <v>33</v>
      </c>
      <c r="AX341" s="14" t="s">
        <v>72</v>
      </c>
      <c r="AY341" s="254" t="s">
        <v>139</v>
      </c>
    </row>
    <row r="342" spans="1:51" s="14" customFormat="1" ht="12">
      <c r="A342" s="14"/>
      <c r="B342" s="244"/>
      <c r="C342" s="245"/>
      <c r="D342" s="235" t="s">
        <v>149</v>
      </c>
      <c r="E342" s="246" t="s">
        <v>19</v>
      </c>
      <c r="F342" s="247" t="s">
        <v>817</v>
      </c>
      <c r="G342" s="245"/>
      <c r="H342" s="248">
        <v>3</v>
      </c>
      <c r="I342" s="249"/>
      <c r="J342" s="245"/>
      <c r="K342" s="245"/>
      <c r="L342" s="250"/>
      <c r="M342" s="251"/>
      <c r="N342" s="252"/>
      <c r="O342" s="252"/>
      <c r="P342" s="252"/>
      <c r="Q342" s="252"/>
      <c r="R342" s="252"/>
      <c r="S342" s="252"/>
      <c r="T342" s="253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4" t="s">
        <v>149</v>
      </c>
      <c r="AU342" s="254" t="s">
        <v>82</v>
      </c>
      <c r="AV342" s="14" t="s">
        <v>82</v>
      </c>
      <c r="AW342" s="14" t="s">
        <v>33</v>
      </c>
      <c r="AX342" s="14" t="s">
        <v>72</v>
      </c>
      <c r="AY342" s="254" t="s">
        <v>139</v>
      </c>
    </row>
    <row r="343" spans="1:51" s="16" customFormat="1" ht="12">
      <c r="A343" s="16"/>
      <c r="B343" s="266"/>
      <c r="C343" s="267"/>
      <c r="D343" s="235" t="s">
        <v>149</v>
      </c>
      <c r="E343" s="268" t="s">
        <v>19</v>
      </c>
      <c r="F343" s="269" t="s">
        <v>158</v>
      </c>
      <c r="G343" s="267"/>
      <c r="H343" s="270">
        <v>6</v>
      </c>
      <c r="I343" s="271"/>
      <c r="J343" s="267"/>
      <c r="K343" s="267"/>
      <c r="L343" s="272"/>
      <c r="M343" s="273"/>
      <c r="N343" s="274"/>
      <c r="O343" s="274"/>
      <c r="P343" s="274"/>
      <c r="Q343" s="274"/>
      <c r="R343" s="274"/>
      <c r="S343" s="274"/>
      <c r="T343" s="275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T343" s="276" t="s">
        <v>149</v>
      </c>
      <c r="AU343" s="276" t="s">
        <v>82</v>
      </c>
      <c r="AV343" s="16" t="s">
        <v>147</v>
      </c>
      <c r="AW343" s="16" t="s">
        <v>33</v>
      </c>
      <c r="AX343" s="16" t="s">
        <v>80</v>
      </c>
      <c r="AY343" s="276" t="s">
        <v>139</v>
      </c>
    </row>
    <row r="344" spans="1:65" s="2" customFormat="1" ht="33" customHeight="1">
      <c r="A344" s="40"/>
      <c r="B344" s="41"/>
      <c r="C344" s="220" t="s">
        <v>383</v>
      </c>
      <c r="D344" s="220" t="s">
        <v>142</v>
      </c>
      <c r="E344" s="221" t="s">
        <v>818</v>
      </c>
      <c r="F344" s="222" t="s">
        <v>819</v>
      </c>
      <c r="G344" s="223" t="s">
        <v>163</v>
      </c>
      <c r="H344" s="224">
        <v>3</v>
      </c>
      <c r="I344" s="225"/>
      <c r="J344" s="226">
        <f>ROUND(I344*H344,2)</f>
        <v>0</v>
      </c>
      <c r="K344" s="222" t="s">
        <v>19</v>
      </c>
      <c r="L344" s="46"/>
      <c r="M344" s="227" t="s">
        <v>19</v>
      </c>
      <c r="N344" s="228" t="s">
        <v>43</v>
      </c>
      <c r="O344" s="86"/>
      <c r="P344" s="229">
        <f>O344*H344</f>
        <v>0</v>
      </c>
      <c r="Q344" s="229">
        <v>0</v>
      </c>
      <c r="R344" s="229">
        <f>Q344*H344</f>
        <v>0</v>
      </c>
      <c r="S344" s="229">
        <v>0</v>
      </c>
      <c r="T344" s="230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31" t="s">
        <v>147</v>
      </c>
      <c r="AT344" s="231" t="s">
        <v>142</v>
      </c>
      <c r="AU344" s="231" t="s">
        <v>82</v>
      </c>
      <c r="AY344" s="19" t="s">
        <v>139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19" t="s">
        <v>80</v>
      </c>
      <c r="BK344" s="232">
        <f>ROUND(I344*H344,2)</f>
        <v>0</v>
      </c>
      <c r="BL344" s="19" t="s">
        <v>147</v>
      </c>
      <c r="BM344" s="231" t="s">
        <v>820</v>
      </c>
    </row>
    <row r="345" spans="1:51" s="14" customFormat="1" ht="12">
      <c r="A345" s="14"/>
      <c r="B345" s="244"/>
      <c r="C345" s="245"/>
      <c r="D345" s="235" t="s">
        <v>149</v>
      </c>
      <c r="E345" s="246" t="s">
        <v>19</v>
      </c>
      <c r="F345" s="247" t="s">
        <v>821</v>
      </c>
      <c r="G345" s="245"/>
      <c r="H345" s="248">
        <v>2</v>
      </c>
      <c r="I345" s="249"/>
      <c r="J345" s="245"/>
      <c r="K345" s="245"/>
      <c r="L345" s="250"/>
      <c r="M345" s="251"/>
      <c r="N345" s="252"/>
      <c r="O345" s="252"/>
      <c r="P345" s="252"/>
      <c r="Q345" s="252"/>
      <c r="R345" s="252"/>
      <c r="S345" s="252"/>
      <c r="T345" s="253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4" t="s">
        <v>149</v>
      </c>
      <c r="AU345" s="254" t="s">
        <v>82</v>
      </c>
      <c r="AV345" s="14" t="s">
        <v>82</v>
      </c>
      <c r="AW345" s="14" t="s">
        <v>33</v>
      </c>
      <c r="AX345" s="14" t="s">
        <v>72</v>
      </c>
      <c r="AY345" s="254" t="s">
        <v>139</v>
      </c>
    </row>
    <row r="346" spans="1:51" s="14" customFormat="1" ht="12">
      <c r="A346" s="14"/>
      <c r="B346" s="244"/>
      <c r="C346" s="245"/>
      <c r="D346" s="235" t="s">
        <v>149</v>
      </c>
      <c r="E346" s="246" t="s">
        <v>19</v>
      </c>
      <c r="F346" s="247" t="s">
        <v>822</v>
      </c>
      <c r="G346" s="245"/>
      <c r="H346" s="248">
        <v>1</v>
      </c>
      <c r="I346" s="249"/>
      <c r="J346" s="245"/>
      <c r="K346" s="245"/>
      <c r="L346" s="250"/>
      <c r="M346" s="251"/>
      <c r="N346" s="252"/>
      <c r="O346" s="252"/>
      <c r="P346" s="252"/>
      <c r="Q346" s="252"/>
      <c r="R346" s="252"/>
      <c r="S346" s="252"/>
      <c r="T346" s="25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4" t="s">
        <v>149</v>
      </c>
      <c r="AU346" s="254" t="s">
        <v>82</v>
      </c>
      <c r="AV346" s="14" t="s">
        <v>82</v>
      </c>
      <c r="AW346" s="14" t="s">
        <v>33</v>
      </c>
      <c r="AX346" s="14" t="s">
        <v>72</v>
      </c>
      <c r="AY346" s="254" t="s">
        <v>139</v>
      </c>
    </row>
    <row r="347" spans="1:51" s="16" customFormat="1" ht="12">
      <c r="A347" s="16"/>
      <c r="B347" s="266"/>
      <c r="C347" s="267"/>
      <c r="D347" s="235" t="s">
        <v>149</v>
      </c>
      <c r="E347" s="268" t="s">
        <v>19</v>
      </c>
      <c r="F347" s="269" t="s">
        <v>158</v>
      </c>
      <c r="G347" s="267"/>
      <c r="H347" s="270">
        <v>3</v>
      </c>
      <c r="I347" s="271"/>
      <c r="J347" s="267"/>
      <c r="K347" s="267"/>
      <c r="L347" s="272"/>
      <c r="M347" s="273"/>
      <c r="N347" s="274"/>
      <c r="O347" s="274"/>
      <c r="P347" s="274"/>
      <c r="Q347" s="274"/>
      <c r="R347" s="274"/>
      <c r="S347" s="274"/>
      <c r="T347" s="275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T347" s="276" t="s">
        <v>149</v>
      </c>
      <c r="AU347" s="276" t="s">
        <v>82</v>
      </c>
      <c r="AV347" s="16" t="s">
        <v>147</v>
      </c>
      <c r="AW347" s="16" t="s">
        <v>33</v>
      </c>
      <c r="AX347" s="16" t="s">
        <v>80</v>
      </c>
      <c r="AY347" s="276" t="s">
        <v>139</v>
      </c>
    </row>
    <row r="348" spans="1:65" s="2" customFormat="1" ht="33" customHeight="1">
      <c r="A348" s="40"/>
      <c r="B348" s="41"/>
      <c r="C348" s="220" t="s">
        <v>387</v>
      </c>
      <c r="D348" s="220" t="s">
        <v>142</v>
      </c>
      <c r="E348" s="221" t="s">
        <v>823</v>
      </c>
      <c r="F348" s="222" t="s">
        <v>824</v>
      </c>
      <c r="G348" s="223" t="s">
        <v>163</v>
      </c>
      <c r="H348" s="224">
        <v>2</v>
      </c>
      <c r="I348" s="225"/>
      <c r="J348" s="226">
        <f>ROUND(I348*H348,2)</f>
        <v>0</v>
      </c>
      <c r="K348" s="222" t="s">
        <v>19</v>
      </c>
      <c r="L348" s="46"/>
      <c r="M348" s="227" t="s">
        <v>19</v>
      </c>
      <c r="N348" s="228" t="s">
        <v>43</v>
      </c>
      <c r="O348" s="86"/>
      <c r="P348" s="229">
        <f>O348*H348</f>
        <v>0</v>
      </c>
      <c r="Q348" s="229">
        <v>0</v>
      </c>
      <c r="R348" s="229">
        <f>Q348*H348</f>
        <v>0</v>
      </c>
      <c r="S348" s="229">
        <v>0</v>
      </c>
      <c r="T348" s="230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31" t="s">
        <v>147</v>
      </c>
      <c r="AT348" s="231" t="s">
        <v>142</v>
      </c>
      <c r="AU348" s="231" t="s">
        <v>82</v>
      </c>
      <c r="AY348" s="19" t="s">
        <v>139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19" t="s">
        <v>80</v>
      </c>
      <c r="BK348" s="232">
        <f>ROUND(I348*H348,2)</f>
        <v>0</v>
      </c>
      <c r="BL348" s="19" t="s">
        <v>147</v>
      </c>
      <c r="BM348" s="231" t="s">
        <v>825</v>
      </c>
    </row>
    <row r="349" spans="1:51" s="14" customFormat="1" ht="12">
      <c r="A349" s="14"/>
      <c r="B349" s="244"/>
      <c r="C349" s="245"/>
      <c r="D349" s="235" t="s">
        <v>149</v>
      </c>
      <c r="E349" s="246" t="s">
        <v>19</v>
      </c>
      <c r="F349" s="247" t="s">
        <v>826</v>
      </c>
      <c r="G349" s="245"/>
      <c r="H349" s="248">
        <v>2</v>
      </c>
      <c r="I349" s="249"/>
      <c r="J349" s="245"/>
      <c r="K349" s="245"/>
      <c r="L349" s="250"/>
      <c r="M349" s="251"/>
      <c r="N349" s="252"/>
      <c r="O349" s="252"/>
      <c r="P349" s="252"/>
      <c r="Q349" s="252"/>
      <c r="R349" s="252"/>
      <c r="S349" s="252"/>
      <c r="T349" s="253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4" t="s">
        <v>149</v>
      </c>
      <c r="AU349" s="254" t="s">
        <v>82</v>
      </c>
      <c r="AV349" s="14" t="s">
        <v>82</v>
      </c>
      <c r="AW349" s="14" t="s">
        <v>33</v>
      </c>
      <c r="AX349" s="14" t="s">
        <v>72</v>
      </c>
      <c r="AY349" s="254" t="s">
        <v>139</v>
      </c>
    </row>
    <row r="350" spans="1:51" s="16" customFormat="1" ht="12">
      <c r="A350" s="16"/>
      <c r="B350" s="266"/>
      <c r="C350" s="267"/>
      <c r="D350" s="235" t="s">
        <v>149</v>
      </c>
      <c r="E350" s="268" t="s">
        <v>19</v>
      </c>
      <c r="F350" s="269" t="s">
        <v>158</v>
      </c>
      <c r="G350" s="267"/>
      <c r="H350" s="270">
        <v>2</v>
      </c>
      <c r="I350" s="271"/>
      <c r="J350" s="267"/>
      <c r="K350" s="267"/>
      <c r="L350" s="272"/>
      <c r="M350" s="273"/>
      <c r="N350" s="274"/>
      <c r="O350" s="274"/>
      <c r="P350" s="274"/>
      <c r="Q350" s="274"/>
      <c r="R350" s="274"/>
      <c r="S350" s="274"/>
      <c r="T350" s="275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T350" s="276" t="s">
        <v>149</v>
      </c>
      <c r="AU350" s="276" t="s">
        <v>82</v>
      </c>
      <c r="AV350" s="16" t="s">
        <v>147</v>
      </c>
      <c r="AW350" s="16" t="s">
        <v>33</v>
      </c>
      <c r="AX350" s="16" t="s">
        <v>80</v>
      </c>
      <c r="AY350" s="276" t="s">
        <v>139</v>
      </c>
    </row>
    <row r="351" spans="1:65" s="2" customFormat="1" ht="33" customHeight="1">
      <c r="A351" s="40"/>
      <c r="B351" s="41"/>
      <c r="C351" s="220" t="s">
        <v>391</v>
      </c>
      <c r="D351" s="220" t="s">
        <v>142</v>
      </c>
      <c r="E351" s="221" t="s">
        <v>827</v>
      </c>
      <c r="F351" s="222" t="s">
        <v>828</v>
      </c>
      <c r="G351" s="223" t="s">
        <v>163</v>
      </c>
      <c r="H351" s="224">
        <v>6</v>
      </c>
      <c r="I351" s="225"/>
      <c r="J351" s="226">
        <f>ROUND(I351*H351,2)</f>
        <v>0</v>
      </c>
      <c r="K351" s="222" t="s">
        <v>19</v>
      </c>
      <c r="L351" s="46"/>
      <c r="M351" s="227" t="s">
        <v>19</v>
      </c>
      <c r="N351" s="228" t="s">
        <v>43</v>
      </c>
      <c r="O351" s="86"/>
      <c r="P351" s="229">
        <f>O351*H351</f>
        <v>0</v>
      </c>
      <c r="Q351" s="229">
        <v>0</v>
      </c>
      <c r="R351" s="229">
        <f>Q351*H351</f>
        <v>0</v>
      </c>
      <c r="S351" s="229">
        <v>0</v>
      </c>
      <c r="T351" s="230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31" t="s">
        <v>147</v>
      </c>
      <c r="AT351" s="231" t="s">
        <v>142</v>
      </c>
      <c r="AU351" s="231" t="s">
        <v>82</v>
      </c>
      <c r="AY351" s="19" t="s">
        <v>139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19" t="s">
        <v>80</v>
      </c>
      <c r="BK351" s="232">
        <f>ROUND(I351*H351,2)</f>
        <v>0</v>
      </c>
      <c r="BL351" s="19" t="s">
        <v>147</v>
      </c>
      <c r="BM351" s="231" t="s">
        <v>829</v>
      </c>
    </row>
    <row r="352" spans="1:51" s="14" customFormat="1" ht="12">
      <c r="A352" s="14"/>
      <c r="B352" s="244"/>
      <c r="C352" s="245"/>
      <c r="D352" s="235" t="s">
        <v>149</v>
      </c>
      <c r="E352" s="246" t="s">
        <v>19</v>
      </c>
      <c r="F352" s="247" t="s">
        <v>830</v>
      </c>
      <c r="G352" s="245"/>
      <c r="H352" s="248">
        <v>2</v>
      </c>
      <c r="I352" s="249"/>
      <c r="J352" s="245"/>
      <c r="K352" s="245"/>
      <c r="L352" s="250"/>
      <c r="M352" s="251"/>
      <c r="N352" s="252"/>
      <c r="O352" s="252"/>
      <c r="P352" s="252"/>
      <c r="Q352" s="252"/>
      <c r="R352" s="252"/>
      <c r="S352" s="252"/>
      <c r="T352" s="25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4" t="s">
        <v>149</v>
      </c>
      <c r="AU352" s="254" t="s">
        <v>82</v>
      </c>
      <c r="AV352" s="14" t="s">
        <v>82</v>
      </c>
      <c r="AW352" s="14" t="s">
        <v>33</v>
      </c>
      <c r="AX352" s="14" t="s">
        <v>72</v>
      </c>
      <c r="AY352" s="254" t="s">
        <v>139</v>
      </c>
    </row>
    <row r="353" spans="1:51" s="14" customFormat="1" ht="12">
      <c r="A353" s="14"/>
      <c r="B353" s="244"/>
      <c r="C353" s="245"/>
      <c r="D353" s="235" t="s">
        <v>149</v>
      </c>
      <c r="E353" s="246" t="s">
        <v>19</v>
      </c>
      <c r="F353" s="247" t="s">
        <v>831</v>
      </c>
      <c r="G353" s="245"/>
      <c r="H353" s="248">
        <v>4</v>
      </c>
      <c r="I353" s="249"/>
      <c r="J353" s="245"/>
      <c r="K353" s="245"/>
      <c r="L353" s="250"/>
      <c r="M353" s="251"/>
      <c r="N353" s="252"/>
      <c r="O353" s="252"/>
      <c r="P353" s="252"/>
      <c r="Q353" s="252"/>
      <c r="R353" s="252"/>
      <c r="S353" s="252"/>
      <c r="T353" s="253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4" t="s">
        <v>149</v>
      </c>
      <c r="AU353" s="254" t="s">
        <v>82</v>
      </c>
      <c r="AV353" s="14" t="s">
        <v>82</v>
      </c>
      <c r="AW353" s="14" t="s">
        <v>33</v>
      </c>
      <c r="AX353" s="14" t="s">
        <v>72</v>
      </c>
      <c r="AY353" s="254" t="s">
        <v>139</v>
      </c>
    </row>
    <row r="354" spans="1:51" s="16" customFormat="1" ht="12">
      <c r="A354" s="16"/>
      <c r="B354" s="266"/>
      <c r="C354" s="267"/>
      <c r="D354" s="235" t="s">
        <v>149</v>
      </c>
      <c r="E354" s="268" t="s">
        <v>19</v>
      </c>
      <c r="F354" s="269" t="s">
        <v>158</v>
      </c>
      <c r="G354" s="267"/>
      <c r="H354" s="270">
        <v>6</v>
      </c>
      <c r="I354" s="271"/>
      <c r="J354" s="267"/>
      <c r="K354" s="267"/>
      <c r="L354" s="272"/>
      <c r="M354" s="273"/>
      <c r="N354" s="274"/>
      <c r="O354" s="274"/>
      <c r="P354" s="274"/>
      <c r="Q354" s="274"/>
      <c r="R354" s="274"/>
      <c r="S354" s="274"/>
      <c r="T354" s="275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T354" s="276" t="s">
        <v>149</v>
      </c>
      <c r="AU354" s="276" t="s">
        <v>82</v>
      </c>
      <c r="AV354" s="16" t="s">
        <v>147</v>
      </c>
      <c r="AW354" s="16" t="s">
        <v>33</v>
      </c>
      <c r="AX354" s="16" t="s">
        <v>80</v>
      </c>
      <c r="AY354" s="276" t="s">
        <v>139</v>
      </c>
    </row>
    <row r="355" spans="1:65" s="2" customFormat="1" ht="33" customHeight="1">
      <c r="A355" s="40"/>
      <c r="B355" s="41"/>
      <c r="C355" s="220" t="s">
        <v>395</v>
      </c>
      <c r="D355" s="220" t="s">
        <v>142</v>
      </c>
      <c r="E355" s="221" t="s">
        <v>832</v>
      </c>
      <c r="F355" s="222" t="s">
        <v>833</v>
      </c>
      <c r="G355" s="223" t="s">
        <v>163</v>
      </c>
      <c r="H355" s="224">
        <v>1</v>
      </c>
      <c r="I355" s="225"/>
      <c r="J355" s="226">
        <f>ROUND(I355*H355,2)</f>
        <v>0</v>
      </c>
      <c r="K355" s="222" t="s">
        <v>19</v>
      </c>
      <c r="L355" s="46"/>
      <c r="M355" s="227" t="s">
        <v>19</v>
      </c>
      <c r="N355" s="228" t="s">
        <v>43</v>
      </c>
      <c r="O355" s="86"/>
      <c r="P355" s="229">
        <f>O355*H355</f>
        <v>0</v>
      </c>
      <c r="Q355" s="229">
        <v>0</v>
      </c>
      <c r="R355" s="229">
        <f>Q355*H355</f>
        <v>0</v>
      </c>
      <c r="S355" s="229">
        <v>0</v>
      </c>
      <c r="T355" s="230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31" t="s">
        <v>147</v>
      </c>
      <c r="AT355" s="231" t="s">
        <v>142</v>
      </c>
      <c r="AU355" s="231" t="s">
        <v>82</v>
      </c>
      <c r="AY355" s="19" t="s">
        <v>139</v>
      </c>
      <c r="BE355" s="232">
        <f>IF(N355="základní",J355,0)</f>
        <v>0</v>
      </c>
      <c r="BF355" s="232">
        <f>IF(N355="snížená",J355,0)</f>
        <v>0</v>
      </c>
      <c r="BG355" s="232">
        <f>IF(N355="zákl. přenesená",J355,0)</f>
        <v>0</v>
      </c>
      <c r="BH355" s="232">
        <f>IF(N355="sníž. přenesená",J355,0)</f>
        <v>0</v>
      </c>
      <c r="BI355" s="232">
        <f>IF(N355="nulová",J355,0)</f>
        <v>0</v>
      </c>
      <c r="BJ355" s="19" t="s">
        <v>80</v>
      </c>
      <c r="BK355" s="232">
        <f>ROUND(I355*H355,2)</f>
        <v>0</v>
      </c>
      <c r="BL355" s="19" t="s">
        <v>147</v>
      </c>
      <c r="BM355" s="231" t="s">
        <v>834</v>
      </c>
    </row>
    <row r="356" spans="1:51" s="14" customFormat="1" ht="12">
      <c r="A356" s="14"/>
      <c r="B356" s="244"/>
      <c r="C356" s="245"/>
      <c r="D356" s="235" t="s">
        <v>149</v>
      </c>
      <c r="E356" s="246" t="s">
        <v>19</v>
      </c>
      <c r="F356" s="247" t="s">
        <v>835</v>
      </c>
      <c r="G356" s="245"/>
      <c r="H356" s="248">
        <v>1</v>
      </c>
      <c r="I356" s="249"/>
      <c r="J356" s="245"/>
      <c r="K356" s="245"/>
      <c r="L356" s="250"/>
      <c r="M356" s="251"/>
      <c r="N356" s="252"/>
      <c r="O356" s="252"/>
      <c r="P356" s="252"/>
      <c r="Q356" s="252"/>
      <c r="R356" s="252"/>
      <c r="S356" s="252"/>
      <c r="T356" s="253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4" t="s">
        <v>149</v>
      </c>
      <c r="AU356" s="254" t="s">
        <v>82</v>
      </c>
      <c r="AV356" s="14" t="s">
        <v>82</v>
      </c>
      <c r="AW356" s="14" t="s">
        <v>33</v>
      </c>
      <c r="AX356" s="14" t="s">
        <v>72</v>
      </c>
      <c r="AY356" s="254" t="s">
        <v>139</v>
      </c>
    </row>
    <row r="357" spans="1:51" s="16" customFormat="1" ht="12">
      <c r="A357" s="16"/>
      <c r="B357" s="266"/>
      <c r="C357" s="267"/>
      <c r="D357" s="235" t="s">
        <v>149</v>
      </c>
      <c r="E357" s="268" t="s">
        <v>19</v>
      </c>
      <c r="F357" s="269" t="s">
        <v>158</v>
      </c>
      <c r="G357" s="267"/>
      <c r="H357" s="270">
        <v>1</v>
      </c>
      <c r="I357" s="271"/>
      <c r="J357" s="267"/>
      <c r="K357" s="267"/>
      <c r="L357" s="272"/>
      <c r="M357" s="273"/>
      <c r="N357" s="274"/>
      <c r="O357" s="274"/>
      <c r="P357" s="274"/>
      <c r="Q357" s="274"/>
      <c r="R357" s="274"/>
      <c r="S357" s="274"/>
      <c r="T357" s="275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T357" s="276" t="s">
        <v>149</v>
      </c>
      <c r="AU357" s="276" t="s">
        <v>82</v>
      </c>
      <c r="AV357" s="16" t="s">
        <v>147</v>
      </c>
      <c r="AW357" s="16" t="s">
        <v>33</v>
      </c>
      <c r="AX357" s="16" t="s">
        <v>80</v>
      </c>
      <c r="AY357" s="276" t="s">
        <v>139</v>
      </c>
    </row>
    <row r="358" spans="1:65" s="2" customFormat="1" ht="33" customHeight="1">
      <c r="A358" s="40"/>
      <c r="B358" s="41"/>
      <c r="C358" s="220" t="s">
        <v>401</v>
      </c>
      <c r="D358" s="220" t="s">
        <v>142</v>
      </c>
      <c r="E358" s="221" t="s">
        <v>836</v>
      </c>
      <c r="F358" s="222" t="s">
        <v>837</v>
      </c>
      <c r="G358" s="223" t="s">
        <v>163</v>
      </c>
      <c r="H358" s="224">
        <v>2</v>
      </c>
      <c r="I358" s="225"/>
      <c r="J358" s="226">
        <f>ROUND(I358*H358,2)</f>
        <v>0</v>
      </c>
      <c r="K358" s="222" t="s">
        <v>19</v>
      </c>
      <c r="L358" s="46"/>
      <c r="M358" s="227" t="s">
        <v>19</v>
      </c>
      <c r="N358" s="228" t="s">
        <v>43</v>
      </c>
      <c r="O358" s="86"/>
      <c r="P358" s="229">
        <f>O358*H358</f>
        <v>0</v>
      </c>
      <c r="Q358" s="229">
        <v>0</v>
      </c>
      <c r="R358" s="229">
        <f>Q358*H358</f>
        <v>0</v>
      </c>
      <c r="S358" s="229">
        <v>0</v>
      </c>
      <c r="T358" s="230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31" t="s">
        <v>147</v>
      </c>
      <c r="AT358" s="231" t="s">
        <v>142</v>
      </c>
      <c r="AU358" s="231" t="s">
        <v>82</v>
      </c>
      <c r="AY358" s="19" t="s">
        <v>139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19" t="s">
        <v>80</v>
      </c>
      <c r="BK358" s="232">
        <f>ROUND(I358*H358,2)</f>
        <v>0</v>
      </c>
      <c r="BL358" s="19" t="s">
        <v>147</v>
      </c>
      <c r="BM358" s="231" t="s">
        <v>838</v>
      </c>
    </row>
    <row r="359" spans="1:51" s="14" customFormat="1" ht="12">
      <c r="A359" s="14"/>
      <c r="B359" s="244"/>
      <c r="C359" s="245"/>
      <c r="D359" s="235" t="s">
        <v>149</v>
      </c>
      <c r="E359" s="246" t="s">
        <v>19</v>
      </c>
      <c r="F359" s="247" t="s">
        <v>839</v>
      </c>
      <c r="G359" s="245"/>
      <c r="H359" s="248">
        <v>2</v>
      </c>
      <c r="I359" s="249"/>
      <c r="J359" s="245"/>
      <c r="K359" s="245"/>
      <c r="L359" s="250"/>
      <c r="M359" s="251"/>
      <c r="N359" s="252"/>
      <c r="O359" s="252"/>
      <c r="P359" s="252"/>
      <c r="Q359" s="252"/>
      <c r="R359" s="252"/>
      <c r="S359" s="252"/>
      <c r="T359" s="253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4" t="s">
        <v>149</v>
      </c>
      <c r="AU359" s="254" t="s">
        <v>82</v>
      </c>
      <c r="AV359" s="14" t="s">
        <v>82</v>
      </c>
      <c r="AW359" s="14" t="s">
        <v>33</v>
      </c>
      <c r="AX359" s="14" t="s">
        <v>72</v>
      </c>
      <c r="AY359" s="254" t="s">
        <v>139</v>
      </c>
    </row>
    <row r="360" spans="1:51" s="16" customFormat="1" ht="12">
      <c r="A360" s="16"/>
      <c r="B360" s="266"/>
      <c r="C360" s="267"/>
      <c r="D360" s="235" t="s">
        <v>149</v>
      </c>
      <c r="E360" s="268" t="s">
        <v>19</v>
      </c>
      <c r="F360" s="269" t="s">
        <v>158</v>
      </c>
      <c r="G360" s="267"/>
      <c r="H360" s="270">
        <v>2</v>
      </c>
      <c r="I360" s="271"/>
      <c r="J360" s="267"/>
      <c r="K360" s="267"/>
      <c r="L360" s="272"/>
      <c r="M360" s="273"/>
      <c r="N360" s="274"/>
      <c r="O360" s="274"/>
      <c r="P360" s="274"/>
      <c r="Q360" s="274"/>
      <c r="R360" s="274"/>
      <c r="S360" s="274"/>
      <c r="T360" s="275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T360" s="276" t="s">
        <v>149</v>
      </c>
      <c r="AU360" s="276" t="s">
        <v>82</v>
      </c>
      <c r="AV360" s="16" t="s">
        <v>147</v>
      </c>
      <c r="AW360" s="16" t="s">
        <v>33</v>
      </c>
      <c r="AX360" s="16" t="s">
        <v>80</v>
      </c>
      <c r="AY360" s="276" t="s">
        <v>139</v>
      </c>
    </row>
    <row r="361" spans="1:65" s="2" customFormat="1" ht="33" customHeight="1">
      <c r="A361" s="40"/>
      <c r="B361" s="41"/>
      <c r="C361" s="220" t="s">
        <v>407</v>
      </c>
      <c r="D361" s="220" t="s">
        <v>142</v>
      </c>
      <c r="E361" s="221" t="s">
        <v>840</v>
      </c>
      <c r="F361" s="222" t="s">
        <v>824</v>
      </c>
      <c r="G361" s="223" t="s">
        <v>163</v>
      </c>
      <c r="H361" s="224">
        <v>1</v>
      </c>
      <c r="I361" s="225"/>
      <c r="J361" s="226">
        <f>ROUND(I361*H361,2)</f>
        <v>0</v>
      </c>
      <c r="K361" s="222" t="s">
        <v>19</v>
      </c>
      <c r="L361" s="46"/>
      <c r="M361" s="227" t="s">
        <v>19</v>
      </c>
      <c r="N361" s="228" t="s">
        <v>43</v>
      </c>
      <c r="O361" s="86"/>
      <c r="P361" s="229">
        <f>O361*H361</f>
        <v>0</v>
      </c>
      <c r="Q361" s="229">
        <v>0</v>
      </c>
      <c r="R361" s="229">
        <f>Q361*H361</f>
        <v>0</v>
      </c>
      <c r="S361" s="229">
        <v>0</v>
      </c>
      <c r="T361" s="230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31" t="s">
        <v>147</v>
      </c>
      <c r="AT361" s="231" t="s">
        <v>142</v>
      </c>
      <c r="AU361" s="231" t="s">
        <v>82</v>
      </c>
      <c r="AY361" s="19" t="s">
        <v>139</v>
      </c>
      <c r="BE361" s="232">
        <f>IF(N361="základní",J361,0)</f>
        <v>0</v>
      </c>
      <c r="BF361" s="232">
        <f>IF(N361="snížená",J361,0)</f>
        <v>0</v>
      </c>
      <c r="BG361" s="232">
        <f>IF(N361="zákl. přenesená",J361,0)</f>
        <v>0</v>
      </c>
      <c r="BH361" s="232">
        <f>IF(N361="sníž. přenesená",J361,0)</f>
        <v>0</v>
      </c>
      <c r="BI361" s="232">
        <f>IF(N361="nulová",J361,0)</f>
        <v>0</v>
      </c>
      <c r="BJ361" s="19" t="s">
        <v>80</v>
      </c>
      <c r="BK361" s="232">
        <f>ROUND(I361*H361,2)</f>
        <v>0</v>
      </c>
      <c r="BL361" s="19" t="s">
        <v>147</v>
      </c>
      <c r="BM361" s="231" t="s">
        <v>841</v>
      </c>
    </row>
    <row r="362" spans="1:51" s="14" customFormat="1" ht="12">
      <c r="A362" s="14"/>
      <c r="B362" s="244"/>
      <c r="C362" s="245"/>
      <c r="D362" s="235" t="s">
        <v>149</v>
      </c>
      <c r="E362" s="246" t="s">
        <v>19</v>
      </c>
      <c r="F362" s="247" t="s">
        <v>842</v>
      </c>
      <c r="G362" s="245"/>
      <c r="H362" s="248">
        <v>1</v>
      </c>
      <c r="I362" s="249"/>
      <c r="J362" s="245"/>
      <c r="K362" s="245"/>
      <c r="L362" s="250"/>
      <c r="M362" s="251"/>
      <c r="N362" s="252"/>
      <c r="O362" s="252"/>
      <c r="P362" s="252"/>
      <c r="Q362" s="252"/>
      <c r="R362" s="252"/>
      <c r="S362" s="252"/>
      <c r="T362" s="253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4" t="s">
        <v>149</v>
      </c>
      <c r="AU362" s="254" t="s">
        <v>82</v>
      </c>
      <c r="AV362" s="14" t="s">
        <v>82</v>
      </c>
      <c r="AW362" s="14" t="s">
        <v>33</v>
      </c>
      <c r="AX362" s="14" t="s">
        <v>72</v>
      </c>
      <c r="AY362" s="254" t="s">
        <v>139</v>
      </c>
    </row>
    <row r="363" spans="1:51" s="16" customFormat="1" ht="12">
      <c r="A363" s="16"/>
      <c r="B363" s="266"/>
      <c r="C363" s="267"/>
      <c r="D363" s="235" t="s">
        <v>149</v>
      </c>
      <c r="E363" s="268" t="s">
        <v>19</v>
      </c>
      <c r="F363" s="269" t="s">
        <v>158</v>
      </c>
      <c r="G363" s="267"/>
      <c r="H363" s="270">
        <v>1</v>
      </c>
      <c r="I363" s="271"/>
      <c r="J363" s="267"/>
      <c r="K363" s="267"/>
      <c r="L363" s="272"/>
      <c r="M363" s="273"/>
      <c r="N363" s="274"/>
      <c r="O363" s="274"/>
      <c r="P363" s="274"/>
      <c r="Q363" s="274"/>
      <c r="R363" s="274"/>
      <c r="S363" s="274"/>
      <c r="T363" s="275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T363" s="276" t="s">
        <v>149</v>
      </c>
      <c r="AU363" s="276" t="s">
        <v>82</v>
      </c>
      <c r="AV363" s="16" t="s">
        <v>147</v>
      </c>
      <c r="AW363" s="16" t="s">
        <v>33</v>
      </c>
      <c r="AX363" s="16" t="s">
        <v>80</v>
      </c>
      <c r="AY363" s="276" t="s">
        <v>139</v>
      </c>
    </row>
    <row r="364" spans="1:65" s="2" customFormat="1" ht="33" customHeight="1">
      <c r="A364" s="40"/>
      <c r="B364" s="41"/>
      <c r="C364" s="220" t="s">
        <v>412</v>
      </c>
      <c r="D364" s="220" t="s">
        <v>142</v>
      </c>
      <c r="E364" s="221" t="s">
        <v>843</v>
      </c>
      <c r="F364" s="222" t="s">
        <v>844</v>
      </c>
      <c r="G364" s="223" t="s">
        <v>163</v>
      </c>
      <c r="H364" s="224">
        <v>1</v>
      </c>
      <c r="I364" s="225"/>
      <c r="J364" s="226">
        <f>ROUND(I364*H364,2)</f>
        <v>0</v>
      </c>
      <c r="K364" s="222" t="s">
        <v>146</v>
      </c>
      <c r="L364" s="46"/>
      <c r="M364" s="227" t="s">
        <v>19</v>
      </c>
      <c r="N364" s="228" t="s">
        <v>43</v>
      </c>
      <c r="O364" s="86"/>
      <c r="P364" s="229">
        <f>O364*H364</f>
        <v>0</v>
      </c>
      <c r="Q364" s="229">
        <v>0</v>
      </c>
      <c r="R364" s="229">
        <f>Q364*H364</f>
        <v>0</v>
      </c>
      <c r="S364" s="229">
        <v>0</v>
      </c>
      <c r="T364" s="230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31" t="s">
        <v>207</v>
      </c>
      <c r="AT364" s="231" t="s">
        <v>142</v>
      </c>
      <c r="AU364" s="231" t="s">
        <v>82</v>
      </c>
      <c r="AY364" s="19" t="s">
        <v>139</v>
      </c>
      <c r="BE364" s="232">
        <f>IF(N364="základní",J364,0)</f>
        <v>0</v>
      </c>
      <c r="BF364" s="232">
        <f>IF(N364="snížená",J364,0)</f>
        <v>0</v>
      </c>
      <c r="BG364" s="232">
        <f>IF(N364="zákl. přenesená",J364,0)</f>
        <v>0</v>
      </c>
      <c r="BH364" s="232">
        <f>IF(N364="sníž. přenesená",J364,0)</f>
        <v>0</v>
      </c>
      <c r="BI364" s="232">
        <f>IF(N364="nulová",J364,0)</f>
        <v>0</v>
      </c>
      <c r="BJ364" s="19" t="s">
        <v>80</v>
      </c>
      <c r="BK364" s="232">
        <f>ROUND(I364*H364,2)</f>
        <v>0</v>
      </c>
      <c r="BL364" s="19" t="s">
        <v>207</v>
      </c>
      <c r="BM364" s="231" t="s">
        <v>845</v>
      </c>
    </row>
    <row r="365" spans="1:65" s="2" customFormat="1" ht="33" customHeight="1">
      <c r="A365" s="40"/>
      <c r="B365" s="41"/>
      <c r="C365" s="220" t="s">
        <v>417</v>
      </c>
      <c r="D365" s="220" t="s">
        <v>142</v>
      </c>
      <c r="E365" s="221" t="s">
        <v>846</v>
      </c>
      <c r="F365" s="222" t="s">
        <v>847</v>
      </c>
      <c r="G365" s="223" t="s">
        <v>163</v>
      </c>
      <c r="H365" s="224">
        <v>1</v>
      </c>
      <c r="I365" s="225"/>
      <c r="J365" s="226">
        <f>ROUND(I365*H365,2)</f>
        <v>0</v>
      </c>
      <c r="K365" s="222" t="s">
        <v>19</v>
      </c>
      <c r="L365" s="46"/>
      <c r="M365" s="227" t="s">
        <v>19</v>
      </c>
      <c r="N365" s="228" t="s">
        <v>43</v>
      </c>
      <c r="O365" s="86"/>
      <c r="P365" s="229">
        <f>O365*H365</f>
        <v>0</v>
      </c>
      <c r="Q365" s="229">
        <v>0</v>
      </c>
      <c r="R365" s="229">
        <f>Q365*H365</f>
        <v>0</v>
      </c>
      <c r="S365" s="229">
        <v>0</v>
      </c>
      <c r="T365" s="230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31" t="s">
        <v>147</v>
      </c>
      <c r="AT365" s="231" t="s">
        <v>142</v>
      </c>
      <c r="AU365" s="231" t="s">
        <v>82</v>
      </c>
      <c r="AY365" s="19" t="s">
        <v>139</v>
      </c>
      <c r="BE365" s="232">
        <f>IF(N365="základní",J365,0)</f>
        <v>0</v>
      </c>
      <c r="BF365" s="232">
        <f>IF(N365="snížená",J365,0)</f>
        <v>0</v>
      </c>
      <c r="BG365" s="232">
        <f>IF(N365="zákl. přenesená",J365,0)</f>
        <v>0</v>
      </c>
      <c r="BH365" s="232">
        <f>IF(N365="sníž. přenesená",J365,0)</f>
        <v>0</v>
      </c>
      <c r="BI365" s="232">
        <f>IF(N365="nulová",J365,0)</f>
        <v>0</v>
      </c>
      <c r="BJ365" s="19" t="s">
        <v>80</v>
      </c>
      <c r="BK365" s="232">
        <f>ROUND(I365*H365,2)</f>
        <v>0</v>
      </c>
      <c r="BL365" s="19" t="s">
        <v>147</v>
      </c>
      <c r="BM365" s="231" t="s">
        <v>848</v>
      </c>
    </row>
    <row r="366" spans="1:51" s="14" customFormat="1" ht="12">
      <c r="A366" s="14"/>
      <c r="B366" s="244"/>
      <c r="C366" s="245"/>
      <c r="D366" s="235" t="s">
        <v>149</v>
      </c>
      <c r="E366" s="246" t="s">
        <v>19</v>
      </c>
      <c r="F366" s="247" t="s">
        <v>849</v>
      </c>
      <c r="G366" s="245"/>
      <c r="H366" s="248">
        <v>1</v>
      </c>
      <c r="I366" s="249"/>
      <c r="J366" s="245"/>
      <c r="K366" s="245"/>
      <c r="L366" s="250"/>
      <c r="M366" s="251"/>
      <c r="N366" s="252"/>
      <c r="O366" s="252"/>
      <c r="P366" s="252"/>
      <c r="Q366" s="252"/>
      <c r="R366" s="252"/>
      <c r="S366" s="252"/>
      <c r="T366" s="253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4" t="s">
        <v>149</v>
      </c>
      <c r="AU366" s="254" t="s">
        <v>82</v>
      </c>
      <c r="AV366" s="14" t="s">
        <v>82</v>
      </c>
      <c r="AW366" s="14" t="s">
        <v>33</v>
      </c>
      <c r="AX366" s="14" t="s">
        <v>72</v>
      </c>
      <c r="AY366" s="254" t="s">
        <v>139</v>
      </c>
    </row>
    <row r="367" spans="1:51" s="16" customFormat="1" ht="12">
      <c r="A367" s="16"/>
      <c r="B367" s="266"/>
      <c r="C367" s="267"/>
      <c r="D367" s="235" t="s">
        <v>149</v>
      </c>
      <c r="E367" s="268" t="s">
        <v>19</v>
      </c>
      <c r="F367" s="269" t="s">
        <v>158</v>
      </c>
      <c r="G367" s="267"/>
      <c r="H367" s="270">
        <v>1</v>
      </c>
      <c r="I367" s="271"/>
      <c r="J367" s="267"/>
      <c r="K367" s="267"/>
      <c r="L367" s="272"/>
      <c r="M367" s="273"/>
      <c r="N367" s="274"/>
      <c r="O367" s="274"/>
      <c r="P367" s="274"/>
      <c r="Q367" s="274"/>
      <c r="R367" s="274"/>
      <c r="S367" s="274"/>
      <c r="T367" s="275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T367" s="276" t="s">
        <v>149</v>
      </c>
      <c r="AU367" s="276" t="s">
        <v>82</v>
      </c>
      <c r="AV367" s="16" t="s">
        <v>147</v>
      </c>
      <c r="AW367" s="16" t="s">
        <v>33</v>
      </c>
      <c r="AX367" s="16" t="s">
        <v>80</v>
      </c>
      <c r="AY367" s="276" t="s">
        <v>139</v>
      </c>
    </row>
    <row r="368" spans="1:65" s="2" customFormat="1" ht="33" customHeight="1">
      <c r="A368" s="40"/>
      <c r="B368" s="41"/>
      <c r="C368" s="220" t="s">
        <v>421</v>
      </c>
      <c r="D368" s="220" t="s">
        <v>142</v>
      </c>
      <c r="E368" s="221" t="s">
        <v>850</v>
      </c>
      <c r="F368" s="222" t="s">
        <v>851</v>
      </c>
      <c r="G368" s="223" t="s">
        <v>163</v>
      </c>
      <c r="H368" s="224">
        <v>3</v>
      </c>
      <c r="I368" s="225"/>
      <c r="J368" s="226">
        <f>ROUND(I368*H368,2)</f>
        <v>0</v>
      </c>
      <c r="K368" s="222" t="s">
        <v>146</v>
      </c>
      <c r="L368" s="46"/>
      <c r="M368" s="227" t="s">
        <v>19</v>
      </c>
      <c r="N368" s="228" t="s">
        <v>43</v>
      </c>
      <c r="O368" s="86"/>
      <c r="P368" s="229">
        <f>O368*H368</f>
        <v>0</v>
      </c>
      <c r="Q368" s="229">
        <v>0</v>
      </c>
      <c r="R368" s="229">
        <f>Q368*H368</f>
        <v>0</v>
      </c>
      <c r="S368" s="229">
        <v>0</v>
      </c>
      <c r="T368" s="230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31" t="s">
        <v>207</v>
      </c>
      <c r="AT368" s="231" t="s">
        <v>142</v>
      </c>
      <c r="AU368" s="231" t="s">
        <v>82</v>
      </c>
      <c r="AY368" s="19" t="s">
        <v>139</v>
      </c>
      <c r="BE368" s="232">
        <f>IF(N368="základní",J368,0)</f>
        <v>0</v>
      </c>
      <c r="BF368" s="232">
        <f>IF(N368="snížená",J368,0)</f>
        <v>0</v>
      </c>
      <c r="BG368" s="232">
        <f>IF(N368="zákl. přenesená",J368,0)</f>
        <v>0</v>
      </c>
      <c r="BH368" s="232">
        <f>IF(N368="sníž. přenesená",J368,0)</f>
        <v>0</v>
      </c>
      <c r="BI368" s="232">
        <f>IF(N368="nulová",J368,0)</f>
        <v>0</v>
      </c>
      <c r="BJ368" s="19" t="s">
        <v>80</v>
      </c>
      <c r="BK368" s="232">
        <f>ROUND(I368*H368,2)</f>
        <v>0</v>
      </c>
      <c r="BL368" s="19" t="s">
        <v>207</v>
      </c>
      <c r="BM368" s="231" t="s">
        <v>852</v>
      </c>
    </row>
    <row r="369" spans="1:65" s="2" customFormat="1" ht="33" customHeight="1">
      <c r="A369" s="40"/>
      <c r="B369" s="41"/>
      <c r="C369" s="220" t="s">
        <v>425</v>
      </c>
      <c r="D369" s="220" t="s">
        <v>142</v>
      </c>
      <c r="E369" s="221" t="s">
        <v>853</v>
      </c>
      <c r="F369" s="222" t="s">
        <v>854</v>
      </c>
      <c r="G369" s="223" t="s">
        <v>163</v>
      </c>
      <c r="H369" s="224">
        <v>1</v>
      </c>
      <c r="I369" s="225"/>
      <c r="J369" s="226">
        <f>ROUND(I369*H369,2)</f>
        <v>0</v>
      </c>
      <c r="K369" s="222" t="s">
        <v>19</v>
      </c>
      <c r="L369" s="46"/>
      <c r="M369" s="227" t="s">
        <v>19</v>
      </c>
      <c r="N369" s="228" t="s">
        <v>43</v>
      </c>
      <c r="O369" s="86"/>
      <c r="P369" s="229">
        <f>O369*H369</f>
        <v>0</v>
      </c>
      <c r="Q369" s="229">
        <v>0</v>
      </c>
      <c r="R369" s="229">
        <f>Q369*H369</f>
        <v>0</v>
      </c>
      <c r="S369" s="229">
        <v>0</v>
      </c>
      <c r="T369" s="230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31" t="s">
        <v>147</v>
      </c>
      <c r="AT369" s="231" t="s">
        <v>142</v>
      </c>
      <c r="AU369" s="231" t="s">
        <v>82</v>
      </c>
      <c r="AY369" s="19" t="s">
        <v>139</v>
      </c>
      <c r="BE369" s="232">
        <f>IF(N369="základní",J369,0)</f>
        <v>0</v>
      </c>
      <c r="BF369" s="232">
        <f>IF(N369="snížená",J369,0)</f>
        <v>0</v>
      </c>
      <c r="BG369" s="232">
        <f>IF(N369="zákl. přenesená",J369,0)</f>
        <v>0</v>
      </c>
      <c r="BH369" s="232">
        <f>IF(N369="sníž. přenesená",J369,0)</f>
        <v>0</v>
      </c>
      <c r="BI369" s="232">
        <f>IF(N369="nulová",J369,0)</f>
        <v>0</v>
      </c>
      <c r="BJ369" s="19" t="s">
        <v>80</v>
      </c>
      <c r="BK369" s="232">
        <f>ROUND(I369*H369,2)</f>
        <v>0</v>
      </c>
      <c r="BL369" s="19" t="s">
        <v>147</v>
      </c>
      <c r="BM369" s="231" t="s">
        <v>855</v>
      </c>
    </row>
    <row r="370" spans="1:51" s="14" customFormat="1" ht="12">
      <c r="A370" s="14"/>
      <c r="B370" s="244"/>
      <c r="C370" s="245"/>
      <c r="D370" s="235" t="s">
        <v>149</v>
      </c>
      <c r="E370" s="246" t="s">
        <v>19</v>
      </c>
      <c r="F370" s="247" t="s">
        <v>856</v>
      </c>
      <c r="G370" s="245"/>
      <c r="H370" s="248">
        <v>1</v>
      </c>
      <c r="I370" s="249"/>
      <c r="J370" s="245"/>
      <c r="K370" s="245"/>
      <c r="L370" s="250"/>
      <c r="M370" s="251"/>
      <c r="N370" s="252"/>
      <c r="O370" s="252"/>
      <c r="P370" s="252"/>
      <c r="Q370" s="252"/>
      <c r="R370" s="252"/>
      <c r="S370" s="252"/>
      <c r="T370" s="253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4" t="s">
        <v>149</v>
      </c>
      <c r="AU370" s="254" t="s">
        <v>82</v>
      </c>
      <c r="AV370" s="14" t="s">
        <v>82</v>
      </c>
      <c r="AW370" s="14" t="s">
        <v>33</v>
      </c>
      <c r="AX370" s="14" t="s">
        <v>72</v>
      </c>
      <c r="AY370" s="254" t="s">
        <v>139</v>
      </c>
    </row>
    <row r="371" spans="1:51" s="16" customFormat="1" ht="12">
      <c r="A371" s="16"/>
      <c r="B371" s="266"/>
      <c r="C371" s="267"/>
      <c r="D371" s="235" t="s">
        <v>149</v>
      </c>
      <c r="E371" s="268" t="s">
        <v>19</v>
      </c>
      <c r="F371" s="269" t="s">
        <v>158</v>
      </c>
      <c r="G371" s="267"/>
      <c r="H371" s="270">
        <v>1</v>
      </c>
      <c r="I371" s="271"/>
      <c r="J371" s="267"/>
      <c r="K371" s="267"/>
      <c r="L371" s="272"/>
      <c r="M371" s="273"/>
      <c r="N371" s="274"/>
      <c r="O371" s="274"/>
      <c r="P371" s="274"/>
      <c r="Q371" s="274"/>
      <c r="R371" s="274"/>
      <c r="S371" s="274"/>
      <c r="T371" s="275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T371" s="276" t="s">
        <v>149</v>
      </c>
      <c r="AU371" s="276" t="s">
        <v>82</v>
      </c>
      <c r="AV371" s="16" t="s">
        <v>147</v>
      </c>
      <c r="AW371" s="16" t="s">
        <v>33</v>
      </c>
      <c r="AX371" s="16" t="s">
        <v>80</v>
      </c>
      <c r="AY371" s="276" t="s">
        <v>139</v>
      </c>
    </row>
    <row r="372" spans="1:65" s="2" customFormat="1" ht="33" customHeight="1">
      <c r="A372" s="40"/>
      <c r="B372" s="41"/>
      <c r="C372" s="220" t="s">
        <v>429</v>
      </c>
      <c r="D372" s="220" t="s">
        <v>142</v>
      </c>
      <c r="E372" s="221" t="s">
        <v>857</v>
      </c>
      <c r="F372" s="222" t="s">
        <v>858</v>
      </c>
      <c r="G372" s="223" t="s">
        <v>163</v>
      </c>
      <c r="H372" s="224">
        <v>1</v>
      </c>
      <c r="I372" s="225"/>
      <c r="J372" s="226">
        <f>ROUND(I372*H372,2)</f>
        <v>0</v>
      </c>
      <c r="K372" s="222" t="s">
        <v>19</v>
      </c>
      <c r="L372" s="46"/>
      <c r="M372" s="227" t="s">
        <v>19</v>
      </c>
      <c r="N372" s="228" t="s">
        <v>43</v>
      </c>
      <c r="O372" s="86"/>
      <c r="P372" s="229">
        <f>O372*H372</f>
        <v>0</v>
      </c>
      <c r="Q372" s="229">
        <v>0</v>
      </c>
      <c r="R372" s="229">
        <f>Q372*H372</f>
        <v>0</v>
      </c>
      <c r="S372" s="229">
        <v>0</v>
      </c>
      <c r="T372" s="230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31" t="s">
        <v>147</v>
      </c>
      <c r="AT372" s="231" t="s">
        <v>142</v>
      </c>
      <c r="AU372" s="231" t="s">
        <v>82</v>
      </c>
      <c r="AY372" s="19" t="s">
        <v>139</v>
      </c>
      <c r="BE372" s="232">
        <f>IF(N372="základní",J372,0)</f>
        <v>0</v>
      </c>
      <c r="BF372" s="232">
        <f>IF(N372="snížená",J372,0)</f>
        <v>0</v>
      </c>
      <c r="BG372" s="232">
        <f>IF(N372="zákl. přenesená",J372,0)</f>
        <v>0</v>
      </c>
      <c r="BH372" s="232">
        <f>IF(N372="sníž. přenesená",J372,0)</f>
        <v>0</v>
      </c>
      <c r="BI372" s="232">
        <f>IF(N372="nulová",J372,0)</f>
        <v>0</v>
      </c>
      <c r="BJ372" s="19" t="s">
        <v>80</v>
      </c>
      <c r="BK372" s="232">
        <f>ROUND(I372*H372,2)</f>
        <v>0</v>
      </c>
      <c r="BL372" s="19" t="s">
        <v>147</v>
      </c>
      <c r="BM372" s="231" t="s">
        <v>859</v>
      </c>
    </row>
    <row r="373" spans="1:51" s="14" customFormat="1" ht="12">
      <c r="A373" s="14"/>
      <c r="B373" s="244"/>
      <c r="C373" s="245"/>
      <c r="D373" s="235" t="s">
        <v>149</v>
      </c>
      <c r="E373" s="246" t="s">
        <v>19</v>
      </c>
      <c r="F373" s="247" t="s">
        <v>860</v>
      </c>
      <c r="G373" s="245"/>
      <c r="H373" s="248">
        <v>1</v>
      </c>
      <c r="I373" s="249"/>
      <c r="J373" s="245"/>
      <c r="K373" s="245"/>
      <c r="L373" s="250"/>
      <c r="M373" s="251"/>
      <c r="N373" s="252"/>
      <c r="O373" s="252"/>
      <c r="P373" s="252"/>
      <c r="Q373" s="252"/>
      <c r="R373" s="252"/>
      <c r="S373" s="252"/>
      <c r="T373" s="253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4" t="s">
        <v>149</v>
      </c>
      <c r="AU373" s="254" t="s">
        <v>82</v>
      </c>
      <c r="AV373" s="14" t="s">
        <v>82</v>
      </c>
      <c r="AW373" s="14" t="s">
        <v>33</v>
      </c>
      <c r="AX373" s="14" t="s">
        <v>72</v>
      </c>
      <c r="AY373" s="254" t="s">
        <v>139</v>
      </c>
    </row>
    <row r="374" spans="1:51" s="16" customFormat="1" ht="12">
      <c r="A374" s="16"/>
      <c r="B374" s="266"/>
      <c r="C374" s="267"/>
      <c r="D374" s="235" t="s">
        <v>149</v>
      </c>
      <c r="E374" s="268" t="s">
        <v>19</v>
      </c>
      <c r="F374" s="269" t="s">
        <v>158</v>
      </c>
      <c r="G374" s="267"/>
      <c r="H374" s="270">
        <v>1</v>
      </c>
      <c r="I374" s="271"/>
      <c r="J374" s="267"/>
      <c r="K374" s="267"/>
      <c r="L374" s="272"/>
      <c r="M374" s="273"/>
      <c r="N374" s="274"/>
      <c r="O374" s="274"/>
      <c r="P374" s="274"/>
      <c r="Q374" s="274"/>
      <c r="R374" s="274"/>
      <c r="S374" s="274"/>
      <c r="T374" s="275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T374" s="276" t="s">
        <v>149</v>
      </c>
      <c r="AU374" s="276" t="s">
        <v>82</v>
      </c>
      <c r="AV374" s="16" t="s">
        <v>147</v>
      </c>
      <c r="AW374" s="16" t="s">
        <v>33</v>
      </c>
      <c r="AX374" s="16" t="s">
        <v>80</v>
      </c>
      <c r="AY374" s="276" t="s">
        <v>139</v>
      </c>
    </row>
    <row r="375" spans="1:65" s="2" customFormat="1" ht="44.25" customHeight="1">
      <c r="A375" s="40"/>
      <c r="B375" s="41"/>
      <c r="C375" s="220" t="s">
        <v>433</v>
      </c>
      <c r="D375" s="220" t="s">
        <v>142</v>
      </c>
      <c r="E375" s="221" t="s">
        <v>861</v>
      </c>
      <c r="F375" s="222" t="s">
        <v>862</v>
      </c>
      <c r="G375" s="223" t="s">
        <v>163</v>
      </c>
      <c r="H375" s="224">
        <v>1</v>
      </c>
      <c r="I375" s="225"/>
      <c r="J375" s="226">
        <f>ROUND(I375*H375,2)</f>
        <v>0</v>
      </c>
      <c r="K375" s="222" t="s">
        <v>19</v>
      </c>
      <c r="L375" s="46"/>
      <c r="M375" s="227" t="s">
        <v>19</v>
      </c>
      <c r="N375" s="228" t="s">
        <v>43</v>
      </c>
      <c r="O375" s="86"/>
      <c r="P375" s="229">
        <f>O375*H375</f>
        <v>0</v>
      </c>
      <c r="Q375" s="229">
        <v>0</v>
      </c>
      <c r="R375" s="229">
        <f>Q375*H375</f>
        <v>0</v>
      </c>
      <c r="S375" s="229">
        <v>0</v>
      </c>
      <c r="T375" s="230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31" t="s">
        <v>147</v>
      </c>
      <c r="AT375" s="231" t="s">
        <v>142</v>
      </c>
      <c r="AU375" s="231" t="s">
        <v>82</v>
      </c>
      <c r="AY375" s="19" t="s">
        <v>139</v>
      </c>
      <c r="BE375" s="232">
        <f>IF(N375="základní",J375,0)</f>
        <v>0</v>
      </c>
      <c r="BF375" s="232">
        <f>IF(N375="snížená",J375,0)</f>
        <v>0</v>
      </c>
      <c r="BG375" s="232">
        <f>IF(N375="zákl. přenesená",J375,0)</f>
        <v>0</v>
      </c>
      <c r="BH375" s="232">
        <f>IF(N375="sníž. přenesená",J375,0)</f>
        <v>0</v>
      </c>
      <c r="BI375" s="232">
        <f>IF(N375="nulová",J375,0)</f>
        <v>0</v>
      </c>
      <c r="BJ375" s="19" t="s">
        <v>80</v>
      </c>
      <c r="BK375" s="232">
        <f>ROUND(I375*H375,2)</f>
        <v>0</v>
      </c>
      <c r="BL375" s="19" t="s">
        <v>147</v>
      </c>
      <c r="BM375" s="231" t="s">
        <v>863</v>
      </c>
    </row>
    <row r="376" spans="1:51" s="14" customFormat="1" ht="12">
      <c r="A376" s="14"/>
      <c r="B376" s="244"/>
      <c r="C376" s="245"/>
      <c r="D376" s="235" t="s">
        <v>149</v>
      </c>
      <c r="E376" s="246" t="s">
        <v>19</v>
      </c>
      <c r="F376" s="247" t="s">
        <v>864</v>
      </c>
      <c r="G376" s="245"/>
      <c r="H376" s="248">
        <v>1</v>
      </c>
      <c r="I376" s="249"/>
      <c r="J376" s="245"/>
      <c r="K376" s="245"/>
      <c r="L376" s="250"/>
      <c r="M376" s="251"/>
      <c r="N376" s="252"/>
      <c r="O376" s="252"/>
      <c r="P376" s="252"/>
      <c r="Q376" s="252"/>
      <c r="R376" s="252"/>
      <c r="S376" s="252"/>
      <c r="T376" s="253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4" t="s">
        <v>149</v>
      </c>
      <c r="AU376" s="254" t="s">
        <v>82</v>
      </c>
      <c r="AV376" s="14" t="s">
        <v>82</v>
      </c>
      <c r="AW376" s="14" t="s">
        <v>33</v>
      </c>
      <c r="AX376" s="14" t="s">
        <v>72</v>
      </c>
      <c r="AY376" s="254" t="s">
        <v>139</v>
      </c>
    </row>
    <row r="377" spans="1:51" s="16" customFormat="1" ht="12">
      <c r="A377" s="16"/>
      <c r="B377" s="266"/>
      <c r="C377" s="267"/>
      <c r="D377" s="235" t="s">
        <v>149</v>
      </c>
      <c r="E377" s="268" t="s">
        <v>19</v>
      </c>
      <c r="F377" s="269" t="s">
        <v>158</v>
      </c>
      <c r="G377" s="267"/>
      <c r="H377" s="270">
        <v>1</v>
      </c>
      <c r="I377" s="271"/>
      <c r="J377" s="267"/>
      <c r="K377" s="267"/>
      <c r="L377" s="272"/>
      <c r="M377" s="273"/>
      <c r="N377" s="274"/>
      <c r="O377" s="274"/>
      <c r="P377" s="274"/>
      <c r="Q377" s="274"/>
      <c r="R377" s="274"/>
      <c r="S377" s="274"/>
      <c r="T377" s="275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T377" s="276" t="s">
        <v>149</v>
      </c>
      <c r="AU377" s="276" t="s">
        <v>82</v>
      </c>
      <c r="AV377" s="16" t="s">
        <v>147</v>
      </c>
      <c r="AW377" s="16" t="s">
        <v>33</v>
      </c>
      <c r="AX377" s="16" t="s">
        <v>80</v>
      </c>
      <c r="AY377" s="276" t="s">
        <v>139</v>
      </c>
    </row>
    <row r="378" spans="1:65" s="2" customFormat="1" ht="16.5" customHeight="1">
      <c r="A378" s="40"/>
      <c r="B378" s="41"/>
      <c r="C378" s="220" t="s">
        <v>439</v>
      </c>
      <c r="D378" s="220" t="s">
        <v>142</v>
      </c>
      <c r="E378" s="221" t="s">
        <v>865</v>
      </c>
      <c r="F378" s="222" t="s">
        <v>866</v>
      </c>
      <c r="G378" s="223" t="s">
        <v>274</v>
      </c>
      <c r="H378" s="224">
        <v>11</v>
      </c>
      <c r="I378" s="225"/>
      <c r="J378" s="226">
        <f>ROUND(I378*H378,2)</f>
        <v>0</v>
      </c>
      <c r="K378" s="222" t="s">
        <v>19</v>
      </c>
      <c r="L378" s="46"/>
      <c r="M378" s="227" t="s">
        <v>19</v>
      </c>
      <c r="N378" s="228" t="s">
        <v>43</v>
      </c>
      <c r="O378" s="86"/>
      <c r="P378" s="229">
        <f>O378*H378</f>
        <v>0</v>
      </c>
      <c r="Q378" s="229">
        <v>0</v>
      </c>
      <c r="R378" s="229">
        <f>Q378*H378</f>
        <v>0</v>
      </c>
      <c r="S378" s="229">
        <v>0</v>
      </c>
      <c r="T378" s="230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31" t="s">
        <v>207</v>
      </c>
      <c r="AT378" s="231" t="s">
        <v>142</v>
      </c>
      <c r="AU378" s="231" t="s">
        <v>82</v>
      </c>
      <c r="AY378" s="19" t="s">
        <v>139</v>
      </c>
      <c r="BE378" s="232">
        <f>IF(N378="základní",J378,0)</f>
        <v>0</v>
      </c>
      <c r="BF378" s="232">
        <f>IF(N378="snížená",J378,0)</f>
        <v>0</v>
      </c>
      <c r="BG378" s="232">
        <f>IF(N378="zákl. přenesená",J378,0)</f>
        <v>0</v>
      </c>
      <c r="BH378" s="232">
        <f>IF(N378="sníž. přenesená",J378,0)</f>
        <v>0</v>
      </c>
      <c r="BI378" s="232">
        <f>IF(N378="nulová",J378,0)</f>
        <v>0</v>
      </c>
      <c r="BJ378" s="19" t="s">
        <v>80</v>
      </c>
      <c r="BK378" s="232">
        <f>ROUND(I378*H378,2)</f>
        <v>0</v>
      </c>
      <c r="BL378" s="19" t="s">
        <v>207</v>
      </c>
      <c r="BM378" s="231" t="s">
        <v>867</v>
      </c>
    </row>
    <row r="379" spans="1:65" s="2" customFormat="1" ht="33" customHeight="1">
      <c r="A379" s="40"/>
      <c r="B379" s="41"/>
      <c r="C379" s="220" t="s">
        <v>443</v>
      </c>
      <c r="D379" s="220" t="s">
        <v>142</v>
      </c>
      <c r="E379" s="221" t="s">
        <v>868</v>
      </c>
      <c r="F379" s="222" t="s">
        <v>869</v>
      </c>
      <c r="G379" s="223" t="s">
        <v>163</v>
      </c>
      <c r="H379" s="224">
        <v>14</v>
      </c>
      <c r="I379" s="225"/>
      <c r="J379" s="226">
        <f>ROUND(I379*H379,2)</f>
        <v>0</v>
      </c>
      <c r="K379" s="222" t="s">
        <v>146</v>
      </c>
      <c r="L379" s="46"/>
      <c r="M379" s="227" t="s">
        <v>19</v>
      </c>
      <c r="N379" s="228" t="s">
        <v>43</v>
      </c>
      <c r="O379" s="86"/>
      <c r="P379" s="229">
        <f>O379*H379</f>
        <v>0</v>
      </c>
      <c r="Q379" s="229">
        <v>0</v>
      </c>
      <c r="R379" s="229">
        <f>Q379*H379</f>
        <v>0</v>
      </c>
      <c r="S379" s="229">
        <v>0</v>
      </c>
      <c r="T379" s="230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31" t="s">
        <v>207</v>
      </c>
      <c r="AT379" s="231" t="s">
        <v>142</v>
      </c>
      <c r="AU379" s="231" t="s">
        <v>82</v>
      </c>
      <c r="AY379" s="19" t="s">
        <v>139</v>
      </c>
      <c r="BE379" s="232">
        <f>IF(N379="základní",J379,0)</f>
        <v>0</v>
      </c>
      <c r="BF379" s="232">
        <f>IF(N379="snížená",J379,0)</f>
        <v>0</v>
      </c>
      <c r="BG379" s="232">
        <f>IF(N379="zákl. přenesená",J379,0)</f>
        <v>0</v>
      </c>
      <c r="BH379" s="232">
        <f>IF(N379="sníž. přenesená",J379,0)</f>
        <v>0</v>
      </c>
      <c r="BI379" s="232">
        <f>IF(N379="nulová",J379,0)</f>
        <v>0</v>
      </c>
      <c r="BJ379" s="19" t="s">
        <v>80</v>
      </c>
      <c r="BK379" s="232">
        <f>ROUND(I379*H379,2)</f>
        <v>0</v>
      </c>
      <c r="BL379" s="19" t="s">
        <v>207</v>
      </c>
      <c r="BM379" s="231" t="s">
        <v>870</v>
      </c>
    </row>
    <row r="380" spans="1:51" s="14" customFormat="1" ht="12">
      <c r="A380" s="14"/>
      <c r="B380" s="244"/>
      <c r="C380" s="245"/>
      <c r="D380" s="235" t="s">
        <v>149</v>
      </c>
      <c r="E380" s="246" t="s">
        <v>19</v>
      </c>
      <c r="F380" s="247" t="s">
        <v>871</v>
      </c>
      <c r="G380" s="245"/>
      <c r="H380" s="248">
        <v>6</v>
      </c>
      <c r="I380" s="249"/>
      <c r="J380" s="245"/>
      <c r="K380" s="245"/>
      <c r="L380" s="250"/>
      <c r="M380" s="251"/>
      <c r="N380" s="252"/>
      <c r="O380" s="252"/>
      <c r="P380" s="252"/>
      <c r="Q380" s="252"/>
      <c r="R380" s="252"/>
      <c r="S380" s="252"/>
      <c r="T380" s="253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4" t="s">
        <v>149</v>
      </c>
      <c r="AU380" s="254" t="s">
        <v>82</v>
      </c>
      <c r="AV380" s="14" t="s">
        <v>82</v>
      </c>
      <c r="AW380" s="14" t="s">
        <v>33</v>
      </c>
      <c r="AX380" s="14" t="s">
        <v>72</v>
      </c>
      <c r="AY380" s="254" t="s">
        <v>139</v>
      </c>
    </row>
    <row r="381" spans="1:51" s="15" customFormat="1" ht="12">
      <c r="A381" s="15"/>
      <c r="B381" s="255"/>
      <c r="C381" s="256"/>
      <c r="D381" s="235" t="s">
        <v>149</v>
      </c>
      <c r="E381" s="257" t="s">
        <v>19</v>
      </c>
      <c r="F381" s="258" t="s">
        <v>153</v>
      </c>
      <c r="G381" s="256"/>
      <c r="H381" s="259">
        <v>6</v>
      </c>
      <c r="I381" s="260"/>
      <c r="J381" s="256"/>
      <c r="K381" s="256"/>
      <c r="L381" s="261"/>
      <c r="M381" s="262"/>
      <c r="N381" s="263"/>
      <c r="O381" s="263"/>
      <c r="P381" s="263"/>
      <c r="Q381" s="263"/>
      <c r="R381" s="263"/>
      <c r="S381" s="263"/>
      <c r="T381" s="264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65" t="s">
        <v>149</v>
      </c>
      <c r="AU381" s="265" t="s">
        <v>82</v>
      </c>
      <c r="AV381" s="15" t="s">
        <v>154</v>
      </c>
      <c r="AW381" s="15" t="s">
        <v>33</v>
      </c>
      <c r="AX381" s="15" t="s">
        <v>72</v>
      </c>
      <c r="AY381" s="265" t="s">
        <v>139</v>
      </c>
    </row>
    <row r="382" spans="1:51" s="14" customFormat="1" ht="12">
      <c r="A382" s="14"/>
      <c r="B382" s="244"/>
      <c r="C382" s="245"/>
      <c r="D382" s="235" t="s">
        <v>149</v>
      </c>
      <c r="E382" s="246" t="s">
        <v>19</v>
      </c>
      <c r="F382" s="247" t="s">
        <v>872</v>
      </c>
      <c r="G382" s="245"/>
      <c r="H382" s="248">
        <v>8</v>
      </c>
      <c r="I382" s="249"/>
      <c r="J382" s="245"/>
      <c r="K382" s="245"/>
      <c r="L382" s="250"/>
      <c r="M382" s="251"/>
      <c r="N382" s="252"/>
      <c r="O382" s="252"/>
      <c r="P382" s="252"/>
      <c r="Q382" s="252"/>
      <c r="R382" s="252"/>
      <c r="S382" s="252"/>
      <c r="T382" s="253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4" t="s">
        <v>149</v>
      </c>
      <c r="AU382" s="254" t="s">
        <v>82</v>
      </c>
      <c r="AV382" s="14" t="s">
        <v>82</v>
      </c>
      <c r="AW382" s="14" t="s">
        <v>33</v>
      </c>
      <c r="AX382" s="14" t="s">
        <v>72</v>
      </c>
      <c r="AY382" s="254" t="s">
        <v>139</v>
      </c>
    </row>
    <row r="383" spans="1:51" s="15" customFormat="1" ht="12">
      <c r="A383" s="15"/>
      <c r="B383" s="255"/>
      <c r="C383" s="256"/>
      <c r="D383" s="235" t="s">
        <v>149</v>
      </c>
      <c r="E383" s="257" t="s">
        <v>19</v>
      </c>
      <c r="F383" s="258" t="s">
        <v>153</v>
      </c>
      <c r="G383" s="256"/>
      <c r="H383" s="259">
        <v>8</v>
      </c>
      <c r="I383" s="260"/>
      <c r="J383" s="256"/>
      <c r="K383" s="256"/>
      <c r="L383" s="261"/>
      <c r="M383" s="262"/>
      <c r="N383" s="263"/>
      <c r="O383" s="263"/>
      <c r="P383" s="263"/>
      <c r="Q383" s="263"/>
      <c r="R383" s="263"/>
      <c r="S383" s="263"/>
      <c r="T383" s="264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65" t="s">
        <v>149</v>
      </c>
      <c r="AU383" s="265" t="s">
        <v>82</v>
      </c>
      <c r="AV383" s="15" t="s">
        <v>154</v>
      </c>
      <c r="AW383" s="15" t="s">
        <v>33</v>
      </c>
      <c r="AX383" s="15" t="s">
        <v>72</v>
      </c>
      <c r="AY383" s="265" t="s">
        <v>139</v>
      </c>
    </row>
    <row r="384" spans="1:51" s="16" customFormat="1" ht="12">
      <c r="A384" s="16"/>
      <c r="B384" s="266"/>
      <c r="C384" s="267"/>
      <c r="D384" s="235" t="s">
        <v>149</v>
      </c>
      <c r="E384" s="268" t="s">
        <v>19</v>
      </c>
      <c r="F384" s="269" t="s">
        <v>158</v>
      </c>
      <c r="G384" s="267"/>
      <c r="H384" s="270">
        <v>14</v>
      </c>
      <c r="I384" s="271"/>
      <c r="J384" s="267"/>
      <c r="K384" s="267"/>
      <c r="L384" s="272"/>
      <c r="M384" s="273"/>
      <c r="N384" s="274"/>
      <c r="O384" s="274"/>
      <c r="P384" s="274"/>
      <c r="Q384" s="274"/>
      <c r="R384" s="274"/>
      <c r="S384" s="274"/>
      <c r="T384" s="275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T384" s="276" t="s">
        <v>149</v>
      </c>
      <c r="AU384" s="276" t="s">
        <v>82</v>
      </c>
      <c r="AV384" s="16" t="s">
        <v>147</v>
      </c>
      <c r="AW384" s="16" t="s">
        <v>33</v>
      </c>
      <c r="AX384" s="16" t="s">
        <v>80</v>
      </c>
      <c r="AY384" s="276" t="s">
        <v>139</v>
      </c>
    </row>
    <row r="385" spans="1:65" s="2" customFormat="1" ht="33" customHeight="1">
      <c r="A385" s="40"/>
      <c r="B385" s="41"/>
      <c r="C385" s="220" t="s">
        <v>447</v>
      </c>
      <c r="D385" s="220" t="s">
        <v>142</v>
      </c>
      <c r="E385" s="221" t="s">
        <v>873</v>
      </c>
      <c r="F385" s="222" t="s">
        <v>874</v>
      </c>
      <c r="G385" s="223" t="s">
        <v>163</v>
      </c>
      <c r="H385" s="224">
        <v>31</v>
      </c>
      <c r="I385" s="225"/>
      <c r="J385" s="226">
        <f>ROUND(I385*H385,2)</f>
        <v>0</v>
      </c>
      <c r="K385" s="222" t="s">
        <v>146</v>
      </c>
      <c r="L385" s="46"/>
      <c r="M385" s="227" t="s">
        <v>19</v>
      </c>
      <c r="N385" s="228" t="s">
        <v>43</v>
      </c>
      <c r="O385" s="86"/>
      <c r="P385" s="229">
        <f>O385*H385</f>
        <v>0</v>
      </c>
      <c r="Q385" s="229">
        <v>0</v>
      </c>
      <c r="R385" s="229">
        <f>Q385*H385</f>
        <v>0</v>
      </c>
      <c r="S385" s="229">
        <v>0</v>
      </c>
      <c r="T385" s="230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31" t="s">
        <v>207</v>
      </c>
      <c r="AT385" s="231" t="s">
        <v>142</v>
      </c>
      <c r="AU385" s="231" t="s">
        <v>82</v>
      </c>
      <c r="AY385" s="19" t="s">
        <v>139</v>
      </c>
      <c r="BE385" s="232">
        <f>IF(N385="základní",J385,0)</f>
        <v>0</v>
      </c>
      <c r="BF385" s="232">
        <f>IF(N385="snížená",J385,0)</f>
        <v>0</v>
      </c>
      <c r="BG385" s="232">
        <f>IF(N385="zákl. přenesená",J385,0)</f>
        <v>0</v>
      </c>
      <c r="BH385" s="232">
        <f>IF(N385="sníž. přenesená",J385,0)</f>
        <v>0</v>
      </c>
      <c r="BI385" s="232">
        <f>IF(N385="nulová",J385,0)</f>
        <v>0</v>
      </c>
      <c r="BJ385" s="19" t="s">
        <v>80</v>
      </c>
      <c r="BK385" s="232">
        <f>ROUND(I385*H385,2)</f>
        <v>0</v>
      </c>
      <c r="BL385" s="19" t="s">
        <v>207</v>
      </c>
      <c r="BM385" s="231" t="s">
        <v>875</v>
      </c>
    </row>
    <row r="386" spans="1:51" s="14" customFormat="1" ht="12">
      <c r="A386" s="14"/>
      <c r="B386" s="244"/>
      <c r="C386" s="245"/>
      <c r="D386" s="235" t="s">
        <v>149</v>
      </c>
      <c r="E386" s="246" t="s">
        <v>19</v>
      </c>
      <c r="F386" s="247" t="s">
        <v>876</v>
      </c>
      <c r="G386" s="245"/>
      <c r="H386" s="248">
        <v>15</v>
      </c>
      <c r="I386" s="249"/>
      <c r="J386" s="245"/>
      <c r="K386" s="245"/>
      <c r="L386" s="250"/>
      <c r="M386" s="251"/>
      <c r="N386" s="252"/>
      <c r="O386" s="252"/>
      <c r="P386" s="252"/>
      <c r="Q386" s="252"/>
      <c r="R386" s="252"/>
      <c r="S386" s="252"/>
      <c r="T386" s="253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4" t="s">
        <v>149</v>
      </c>
      <c r="AU386" s="254" t="s">
        <v>82</v>
      </c>
      <c r="AV386" s="14" t="s">
        <v>82</v>
      </c>
      <c r="AW386" s="14" t="s">
        <v>33</v>
      </c>
      <c r="AX386" s="14" t="s">
        <v>72</v>
      </c>
      <c r="AY386" s="254" t="s">
        <v>139</v>
      </c>
    </row>
    <row r="387" spans="1:51" s="15" customFormat="1" ht="12">
      <c r="A387" s="15"/>
      <c r="B387" s="255"/>
      <c r="C387" s="256"/>
      <c r="D387" s="235" t="s">
        <v>149</v>
      </c>
      <c r="E387" s="257" t="s">
        <v>19</v>
      </c>
      <c r="F387" s="258" t="s">
        <v>153</v>
      </c>
      <c r="G387" s="256"/>
      <c r="H387" s="259">
        <v>15</v>
      </c>
      <c r="I387" s="260"/>
      <c r="J387" s="256"/>
      <c r="K387" s="256"/>
      <c r="L387" s="261"/>
      <c r="M387" s="262"/>
      <c r="N387" s="263"/>
      <c r="O387" s="263"/>
      <c r="P387" s="263"/>
      <c r="Q387" s="263"/>
      <c r="R387" s="263"/>
      <c r="S387" s="263"/>
      <c r="T387" s="264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65" t="s">
        <v>149</v>
      </c>
      <c r="AU387" s="265" t="s">
        <v>82</v>
      </c>
      <c r="AV387" s="15" t="s">
        <v>154</v>
      </c>
      <c r="AW387" s="15" t="s">
        <v>33</v>
      </c>
      <c r="AX387" s="15" t="s">
        <v>72</v>
      </c>
      <c r="AY387" s="265" t="s">
        <v>139</v>
      </c>
    </row>
    <row r="388" spans="1:51" s="14" customFormat="1" ht="12">
      <c r="A388" s="14"/>
      <c r="B388" s="244"/>
      <c r="C388" s="245"/>
      <c r="D388" s="235" t="s">
        <v>149</v>
      </c>
      <c r="E388" s="246" t="s">
        <v>19</v>
      </c>
      <c r="F388" s="247" t="s">
        <v>877</v>
      </c>
      <c r="G388" s="245"/>
      <c r="H388" s="248">
        <v>16</v>
      </c>
      <c r="I388" s="249"/>
      <c r="J388" s="245"/>
      <c r="K388" s="245"/>
      <c r="L388" s="250"/>
      <c r="M388" s="251"/>
      <c r="N388" s="252"/>
      <c r="O388" s="252"/>
      <c r="P388" s="252"/>
      <c r="Q388" s="252"/>
      <c r="R388" s="252"/>
      <c r="S388" s="252"/>
      <c r="T388" s="253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4" t="s">
        <v>149</v>
      </c>
      <c r="AU388" s="254" t="s">
        <v>82</v>
      </c>
      <c r="AV388" s="14" t="s">
        <v>82</v>
      </c>
      <c r="AW388" s="14" t="s">
        <v>33</v>
      </c>
      <c r="AX388" s="14" t="s">
        <v>72</v>
      </c>
      <c r="AY388" s="254" t="s">
        <v>139</v>
      </c>
    </row>
    <row r="389" spans="1:51" s="15" customFormat="1" ht="12">
      <c r="A389" s="15"/>
      <c r="B389" s="255"/>
      <c r="C389" s="256"/>
      <c r="D389" s="235" t="s">
        <v>149</v>
      </c>
      <c r="E389" s="257" t="s">
        <v>19</v>
      </c>
      <c r="F389" s="258" t="s">
        <v>153</v>
      </c>
      <c r="G389" s="256"/>
      <c r="H389" s="259">
        <v>16</v>
      </c>
      <c r="I389" s="260"/>
      <c r="J389" s="256"/>
      <c r="K389" s="256"/>
      <c r="L389" s="261"/>
      <c r="M389" s="262"/>
      <c r="N389" s="263"/>
      <c r="O389" s="263"/>
      <c r="P389" s="263"/>
      <c r="Q389" s="263"/>
      <c r="R389" s="263"/>
      <c r="S389" s="263"/>
      <c r="T389" s="264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65" t="s">
        <v>149</v>
      </c>
      <c r="AU389" s="265" t="s">
        <v>82</v>
      </c>
      <c r="AV389" s="15" t="s">
        <v>154</v>
      </c>
      <c r="AW389" s="15" t="s">
        <v>33</v>
      </c>
      <c r="AX389" s="15" t="s">
        <v>72</v>
      </c>
      <c r="AY389" s="265" t="s">
        <v>139</v>
      </c>
    </row>
    <row r="390" spans="1:51" s="16" customFormat="1" ht="12">
      <c r="A390" s="16"/>
      <c r="B390" s="266"/>
      <c r="C390" s="267"/>
      <c r="D390" s="235" t="s">
        <v>149</v>
      </c>
      <c r="E390" s="268" t="s">
        <v>19</v>
      </c>
      <c r="F390" s="269" t="s">
        <v>158</v>
      </c>
      <c r="G390" s="267"/>
      <c r="H390" s="270">
        <v>31</v>
      </c>
      <c r="I390" s="271"/>
      <c r="J390" s="267"/>
      <c r="K390" s="267"/>
      <c r="L390" s="272"/>
      <c r="M390" s="273"/>
      <c r="N390" s="274"/>
      <c r="O390" s="274"/>
      <c r="P390" s="274"/>
      <c r="Q390" s="274"/>
      <c r="R390" s="274"/>
      <c r="S390" s="274"/>
      <c r="T390" s="275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T390" s="276" t="s">
        <v>149</v>
      </c>
      <c r="AU390" s="276" t="s">
        <v>82</v>
      </c>
      <c r="AV390" s="16" t="s">
        <v>147</v>
      </c>
      <c r="AW390" s="16" t="s">
        <v>33</v>
      </c>
      <c r="AX390" s="16" t="s">
        <v>80</v>
      </c>
      <c r="AY390" s="276" t="s">
        <v>139</v>
      </c>
    </row>
    <row r="391" spans="1:65" s="2" customFormat="1" ht="16.5" customHeight="1">
      <c r="A391" s="40"/>
      <c r="B391" s="41"/>
      <c r="C391" s="283" t="s">
        <v>453</v>
      </c>
      <c r="D391" s="283" t="s">
        <v>549</v>
      </c>
      <c r="E391" s="284" t="s">
        <v>878</v>
      </c>
      <c r="F391" s="285" t="s">
        <v>879</v>
      </c>
      <c r="G391" s="286" t="s">
        <v>214</v>
      </c>
      <c r="H391" s="287">
        <v>2.958</v>
      </c>
      <c r="I391" s="288"/>
      <c r="J391" s="289">
        <f>ROUND(I391*H391,2)</f>
        <v>0</v>
      </c>
      <c r="K391" s="285" t="s">
        <v>19</v>
      </c>
      <c r="L391" s="290"/>
      <c r="M391" s="291" t="s">
        <v>19</v>
      </c>
      <c r="N391" s="292" t="s">
        <v>43</v>
      </c>
      <c r="O391" s="86"/>
      <c r="P391" s="229">
        <f>O391*H391</f>
        <v>0</v>
      </c>
      <c r="Q391" s="229">
        <v>0.0011</v>
      </c>
      <c r="R391" s="229">
        <f>Q391*H391</f>
        <v>0.0032538000000000003</v>
      </c>
      <c r="S391" s="229">
        <v>0</v>
      </c>
      <c r="T391" s="230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31" t="s">
        <v>323</v>
      </c>
      <c r="AT391" s="231" t="s">
        <v>549</v>
      </c>
      <c r="AU391" s="231" t="s">
        <v>82</v>
      </c>
      <c r="AY391" s="19" t="s">
        <v>139</v>
      </c>
      <c r="BE391" s="232">
        <f>IF(N391="základní",J391,0)</f>
        <v>0</v>
      </c>
      <c r="BF391" s="232">
        <f>IF(N391="snížená",J391,0)</f>
        <v>0</v>
      </c>
      <c r="BG391" s="232">
        <f>IF(N391="zákl. přenesená",J391,0)</f>
        <v>0</v>
      </c>
      <c r="BH391" s="232">
        <f>IF(N391="sníž. přenesená",J391,0)</f>
        <v>0</v>
      </c>
      <c r="BI391" s="232">
        <f>IF(N391="nulová",J391,0)</f>
        <v>0</v>
      </c>
      <c r="BJ391" s="19" t="s">
        <v>80</v>
      </c>
      <c r="BK391" s="232">
        <f>ROUND(I391*H391,2)</f>
        <v>0</v>
      </c>
      <c r="BL391" s="19" t="s">
        <v>207</v>
      </c>
      <c r="BM391" s="231" t="s">
        <v>880</v>
      </c>
    </row>
    <row r="392" spans="1:51" s="14" customFormat="1" ht="12">
      <c r="A392" s="14"/>
      <c r="B392" s="244"/>
      <c r="C392" s="245"/>
      <c r="D392" s="235" t="s">
        <v>149</v>
      </c>
      <c r="E392" s="246" t="s">
        <v>19</v>
      </c>
      <c r="F392" s="247" t="s">
        <v>881</v>
      </c>
      <c r="G392" s="245"/>
      <c r="H392" s="248">
        <v>2.9</v>
      </c>
      <c r="I392" s="249"/>
      <c r="J392" s="245"/>
      <c r="K392" s="245"/>
      <c r="L392" s="250"/>
      <c r="M392" s="251"/>
      <c r="N392" s="252"/>
      <c r="O392" s="252"/>
      <c r="P392" s="252"/>
      <c r="Q392" s="252"/>
      <c r="R392" s="252"/>
      <c r="S392" s="252"/>
      <c r="T392" s="253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4" t="s">
        <v>149</v>
      </c>
      <c r="AU392" s="254" t="s">
        <v>82</v>
      </c>
      <c r="AV392" s="14" t="s">
        <v>82</v>
      </c>
      <c r="AW392" s="14" t="s">
        <v>33</v>
      </c>
      <c r="AX392" s="14" t="s">
        <v>72</v>
      </c>
      <c r="AY392" s="254" t="s">
        <v>139</v>
      </c>
    </row>
    <row r="393" spans="1:51" s="16" customFormat="1" ht="12">
      <c r="A393" s="16"/>
      <c r="B393" s="266"/>
      <c r="C393" s="267"/>
      <c r="D393" s="235" t="s">
        <v>149</v>
      </c>
      <c r="E393" s="268" t="s">
        <v>19</v>
      </c>
      <c r="F393" s="269" t="s">
        <v>158</v>
      </c>
      <c r="G393" s="267"/>
      <c r="H393" s="270">
        <v>2.9</v>
      </c>
      <c r="I393" s="271"/>
      <c r="J393" s="267"/>
      <c r="K393" s="267"/>
      <c r="L393" s="272"/>
      <c r="M393" s="273"/>
      <c r="N393" s="274"/>
      <c r="O393" s="274"/>
      <c r="P393" s="274"/>
      <c r="Q393" s="274"/>
      <c r="R393" s="274"/>
      <c r="S393" s="274"/>
      <c r="T393" s="275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T393" s="276" t="s">
        <v>149</v>
      </c>
      <c r="AU393" s="276" t="s">
        <v>82</v>
      </c>
      <c r="AV393" s="16" t="s">
        <v>147</v>
      </c>
      <c r="AW393" s="16" t="s">
        <v>33</v>
      </c>
      <c r="AX393" s="16" t="s">
        <v>80</v>
      </c>
      <c r="AY393" s="276" t="s">
        <v>139</v>
      </c>
    </row>
    <row r="394" spans="1:51" s="14" customFormat="1" ht="12">
      <c r="A394" s="14"/>
      <c r="B394" s="244"/>
      <c r="C394" s="245"/>
      <c r="D394" s="235" t="s">
        <v>149</v>
      </c>
      <c r="E394" s="245"/>
      <c r="F394" s="247" t="s">
        <v>882</v>
      </c>
      <c r="G394" s="245"/>
      <c r="H394" s="248">
        <v>2.958</v>
      </c>
      <c r="I394" s="249"/>
      <c r="J394" s="245"/>
      <c r="K394" s="245"/>
      <c r="L394" s="250"/>
      <c r="M394" s="251"/>
      <c r="N394" s="252"/>
      <c r="O394" s="252"/>
      <c r="P394" s="252"/>
      <c r="Q394" s="252"/>
      <c r="R394" s="252"/>
      <c r="S394" s="252"/>
      <c r="T394" s="253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4" t="s">
        <v>149</v>
      </c>
      <c r="AU394" s="254" t="s">
        <v>82</v>
      </c>
      <c r="AV394" s="14" t="s">
        <v>82</v>
      </c>
      <c r="AW394" s="14" t="s">
        <v>4</v>
      </c>
      <c r="AX394" s="14" t="s">
        <v>80</v>
      </c>
      <c r="AY394" s="254" t="s">
        <v>139</v>
      </c>
    </row>
    <row r="395" spans="1:65" s="2" customFormat="1" ht="16.5" customHeight="1">
      <c r="A395" s="40"/>
      <c r="B395" s="41"/>
      <c r="C395" s="283" t="s">
        <v>459</v>
      </c>
      <c r="D395" s="283" t="s">
        <v>549</v>
      </c>
      <c r="E395" s="284" t="s">
        <v>883</v>
      </c>
      <c r="F395" s="285" t="s">
        <v>884</v>
      </c>
      <c r="G395" s="286" t="s">
        <v>214</v>
      </c>
      <c r="H395" s="287">
        <v>2.907</v>
      </c>
      <c r="I395" s="288"/>
      <c r="J395" s="289">
        <f>ROUND(I395*H395,2)</f>
        <v>0</v>
      </c>
      <c r="K395" s="285" t="s">
        <v>146</v>
      </c>
      <c r="L395" s="290"/>
      <c r="M395" s="291" t="s">
        <v>19</v>
      </c>
      <c r="N395" s="292" t="s">
        <v>43</v>
      </c>
      <c r="O395" s="86"/>
      <c r="P395" s="229">
        <f>O395*H395</f>
        <v>0</v>
      </c>
      <c r="Q395" s="229">
        <v>0.0011</v>
      </c>
      <c r="R395" s="229">
        <f>Q395*H395</f>
        <v>0.0031977000000000004</v>
      </c>
      <c r="S395" s="229">
        <v>0</v>
      </c>
      <c r="T395" s="230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31" t="s">
        <v>323</v>
      </c>
      <c r="AT395" s="231" t="s">
        <v>549</v>
      </c>
      <c r="AU395" s="231" t="s">
        <v>82</v>
      </c>
      <c r="AY395" s="19" t="s">
        <v>139</v>
      </c>
      <c r="BE395" s="232">
        <f>IF(N395="základní",J395,0)</f>
        <v>0</v>
      </c>
      <c r="BF395" s="232">
        <f>IF(N395="snížená",J395,0)</f>
        <v>0</v>
      </c>
      <c r="BG395" s="232">
        <f>IF(N395="zákl. přenesená",J395,0)</f>
        <v>0</v>
      </c>
      <c r="BH395" s="232">
        <f>IF(N395="sníž. přenesená",J395,0)</f>
        <v>0</v>
      </c>
      <c r="BI395" s="232">
        <f>IF(N395="nulová",J395,0)</f>
        <v>0</v>
      </c>
      <c r="BJ395" s="19" t="s">
        <v>80</v>
      </c>
      <c r="BK395" s="232">
        <f>ROUND(I395*H395,2)</f>
        <v>0</v>
      </c>
      <c r="BL395" s="19" t="s">
        <v>207</v>
      </c>
      <c r="BM395" s="231" t="s">
        <v>885</v>
      </c>
    </row>
    <row r="396" spans="1:51" s="14" customFormat="1" ht="12">
      <c r="A396" s="14"/>
      <c r="B396" s="244"/>
      <c r="C396" s="245"/>
      <c r="D396" s="235" t="s">
        <v>149</v>
      </c>
      <c r="E396" s="246" t="s">
        <v>19</v>
      </c>
      <c r="F396" s="247" t="s">
        <v>886</v>
      </c>
      <c r="G396" s="245"/>
      <c r="H396" s="248">
        <v>2.85</v>
      </c>
      <c r="I396" s="249"/>
      <c r="J396" s="245"/>
      <c r="K396" s="245"/>
      <c r="L396" s="250"/>
      <c r="M396" s="251"/>
      <c r="N396" s="252"/>
      <c r="O396" s="252"/>
      <c r="P396" s="252"/>
      <c r="Q396" s="252"/>
      <c r="R396" s="252"/>
      <c r="S396" s="252"/>
      <c r="T396" s="253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4" t="s">
        <v>149</v>
      </c>
      <c r="AU396" s="254" t="s">
        <v>82</v>
      </c>
      <c r="AV396" s="14" t="s">
        <v>82</v>
      </c>
      <c r="AW396" s="14" t="s">
        <v>33</v>
      </c>
      <c r="AX396" s="14" t="s">
        <v>72</v>
      </c>
      <c r="AY396" s="254" t="s">
        <v>139</v>
      </c>
    </row>
    <row r="397" spans="1:51" s="16" customFormat="1" ht="12">
      <c r="A397" s="16"/>
      <c r="B397" s="266"/>
      <c r="C397" s="267"/>
      <c r="D397" s="235" t="s">
        <v>149</v>
      </c>
      <c r="E397" s="268" t="s">
        <v>19</v>
      </c>
      <c r="F397" s="269" t="s">
        <v>158</v>
      </c>
      <c r="G397" s="267"/>
      <c r="H397" s="270">
        <v>2.85</v>
      </c>
      <c r="I397" s="271"/>
      <c r="J397" s="267"/>
      <c r="K397" s="267"/>
      <c r="L397" s="272"/>
      <c r="M397" s="273"/>
      <c r="N397" s="274"/>
      <c r="O397" s="274"/>
      <c r="P397" s="274"/>
      <c r="Q397" s="274"/>
      <c r="R397" s="274"/>
      <c r="S397" s="274"/>
      <c r="T397" s="275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T397" s="276" t="s">
        <v>149</v>
      </c>
      <c r="AU397" s="276" t="s">
        <v>82</v>
      </c>
      <c r="AV397" s="16" t="s">
        <v>147</v>
      </c>
      <c r="AW397" s="16" t="s">
        <v>33</v>
      </c>
      <c r="AX397" s="16" t="s">
        <v>80</v>
      </c>
      <c r="AY397" s="276" t="s">
        <v>139</v>
      </c>
    </row>
    <row r="398" spans="1:51" s="14" customFormat="1" ht="12">
      <c r="A398" s="14"/>
      <c r="B398" s="244"/>
      <c r="C398" s="245"/>
      <c r="D398" s="235" t="s">
        <v>149</v>
      </c>
      <c r="E398" s="245"/>
      <c r="F398" s="247" t="s">
        <v>887</v>
      </c>
      <c r="G398" s="245"/>
      <c r="H398" s="248">
        <v>2.907</v>
      </c>
      <c r="I398" s="249"/>
      <c r="J398" s="245"/>
      <c r="K398" s="245"/>
      <c r="L398" s="250"/>
      <c r="M398" s="251"/>
      <c r="N398" s="252"/>
      <c r="O398" s="252"/>
      <c r="P398" s="252"/>
      <c r="Q398" s="252"/>
      <c r="R398" s="252"/>
      <c r="S398" s="252"/>
      <c r="T398" s="253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4" t="s">
        <v>149</v>
      </c>
      <c r="AU398" s="254" t="s">
        <v>82</v>
      </c>
      <c r="AV398" s="14" t="s">
        <v>82</v>
      </c>
      <c r="AW398" s="14" t="s">
        <v>4</v>
      </c>
      <c r="AX398" s="14" t="s">
        <v>80</v>
      </c>
      <c r="AY398" s="254" t="s">
        <v>139</v>
      </c>
    </row>
    <row r="399" spans="1:65" s="2" customFormat="1" ht="16.5" customHeight="1">
      <c r="A399" s="40"/>
      <c r="B399" s="41"/>
      <c r="C399" s="283" t="s">
        <v>463</v>
      </c>
      <c r="D399" s="283" t="s">
        <v>549</v>
      </c>
      <c r="E399" s="284" t="s">
        <v>888</v>
      </c>
      <c r="F399" s="285" t="s">
        <v>889</v>
      </c>
      <c r="G399" s="286" t="s">
        <v>214</v>
      </c>
      <c r="H399" s="287">
        <v>38.699</v>
      </c>
      <c r="I399" s="288"/>
      <c r="J399" s="289">
        <f>ROUND(I399*H399,2)</f>
        <v>0</v>
      </c>
      <c r="K399" s="285" t="s">
        <v>146</v>
      </c>
      <c r="L399" s="290"/>
      <c r="M399" s="291" t="s">
        <v>19</v>
      </c>
      <c r="N399" s="292" t="s">
        <v>43</v>
      </c>
      <c r="O399" s="86"/>
      <c r="P399" s="229">
        <f>O399*H399</f>
        <v>0</v>
      </c>
      <c r="Q399" s="229">
        <v>0.0015</v>
      </c>
      <c r="R399" s="229">
        <f>Q399*H399</f>
        <v>0.058048499999999996</v>
      </c>
      <c r="S399" s="229">
        <v>0</v>
      </c>
      <c r="T399" s="230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31" t="s">
        <v>323</v>
      </c>
      <c r="AT399" s="231" t="s">
        <v>549</v>
      </c>
      <c r="AU399" s="231" t="s">
        <v>82</v>
      </c>
      <c r="AY399" s="19" t="s">
        <v>139</v>
      </c>
      <c r="BE399" s="232">
        <f>IF(N399="základní",J399,0)</f>
        <v>0</v>
      </c>
      <c r="BF399" s="232">
        <f>IF(N399="snížená",J399,0)</f>
        <v>0</v>
      </c>
      <c r="BG399" s="232">
        <f>IF(N399="zákl. přenesená",J399,0)</f>
        <v>0</v>
      </c>
      <c r="BH399" s="232">
        <f>IF(N399="sníž. přenesená",J399,0)</f>
        <v>0</v>
      </c>
      <c r="BI399" s="232">
        <f>IF(N399="nulová",J399,0)</f>
        <v>0</v>
      </c>
      <c r="BJ399" s="19" t="s">
        <v>80</v>
      </c>
      <c r="BK399" s="232">
        <f>ROUND(I399*H399,2)</f>
        <v>0</v>
      </c>
      <c r="BL399" s="19" t="s">
        <v>207</v>
      </c>
      <c r="BM399" s="231" t="s">
        <v>890</v>
      </c>
    </row>
    <row r="400" spans="1:51" s="14" customFormat="1" ht="12">
      <c r="A400" s="14"/>
      <c r="B400" s="244"/>
      <c r="C400" s="245"/>
      <c r="D400" s="235" t="s">
        <v>149</v>
      </c>
      <c r="E400" s="246" t="s">
        <v>19</v>
      </c>
      <c r="F400" s="247" t="s">
        <v>891</v>
      </c>
      <c r="G400" s="245"/>
      <c r="H400" s="248">
        <v>15.49</v>
      </c>
      <c r="I400" s="249"/>
      <c r="J400" s="245"/>
      <c r="K400" s="245"/>
      <c r="L400" s="250"/>
      <c r="M400" s="251"/>
      <c r="N400" s="252"/>
      <c r="O400" s="252"/>
      <c r="P400" s="252"/>
      <c r="Q400" s="252"/>
      <c r="R400" s="252"/>
      <c r="S400" s="252"/>
      <c r="T400" s="253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4" t="s">
        <v>149</v>
      </c>
      <c r="AU400" s="254" t="s">
        <v>82</v>
      </c>
      <c r="AV400" s="14" t="s">
        <v>82</v>
      </c>
      <c r="AW400" s="14" t="s">
        <v>33</v>
      </c>
      <c r="AX400" s="14" t="s">
        <v>72</v>
      </c>
      <c r="AY400" s="254" t="s">
        <v>139</v>
      </c>
    </row>
    <row r="401" spans="1:51" s="14" customFormat="1" ht="12">
      <c r="A401" s="14"/>
      <c r="B401" s="244"/>
      <c r="C401" s="245"/>
      <c r="D401" s="235" t="s">
        <v>149</v>
      </c>
      <c r="E401" s="246" t="s">
        <v>19</v>
      </c>
      <c r="F401" s="247" t="s">
        <v>892</v>
      </c>
      <c r="G401" s="245"/>
      <c r="H401" s="248">
        <v>22.45</v>
      </c>
      <c r="I401" s="249"/>
      <c r="J401" s="245"/>
      <c r="K401" s="245"/>
      <c r="L401" s="250"/>
      <c r="M401" s="251"/>
      <c r="N401" s="252"/>
      <c r="O401" s="252"/>
      <c r="P401" s="252"/>
      <c r="Q401" s="252"/>
      <c r="R401" s="252"/>
      <c r="S401" s="252"/>
      <c r="T401" s="253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4" t="s">
        <v>149</v>
      </c>
      <c r="AU401" s="254" t="s">
        <v>82</v>
      </c>
      <c r="AV401" s="14" t="s">
        <v>82</v>
      </c>
      <c r="AW401" s="14" t="s">
        <v>33</v>
      </c>
      <c r="AX401" s="14" t="s">
        <v>72</v>
      </c>
      <c r="AY401" s="254" t="s">
        <v>139</v>
      </c>
    </row>
    <row r="402" spans="1:51" s="16" customFormat="1" ht="12">
      <c r="A402" s="16"/>
      <c r="B402" s="266"/>
      <c r="C402" s="267"/>
      <c r="D402" s="235" t="s">
        <v>149</v>
      </c>
      <c r="E402" s="268" t="s">
        <v>19</v>
      </c>
      <c r="F402" s="269" t="s">
        <v>158</v>
      </c>
      <c r="G402" s="267"/>
      <c r="H402" s="270">
        <v>37.94</v>
      </c>
      <c r="I402" s="271"/>
      <c r="J402" s="267"/>
      <c r="K402" s="267"/>
      <c r="L402" s="272"/>
      <c r="M402" s="273"/>
      <c r="N402" s="274"/>
      <c r="O402" s="274"/>
      <c r="P402" s="274"/>
      <c r="Q402" s="274"/>
      <c r="R402" s="274"/>
      <c r="S402" s="274"/>
      <c r="T402" s="275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T402" s="276" t="s">
        <v>149</v>
      </c>
      <c r="AU402" s="276" t="s">
        <v>82</v>
      </c>
      <c r="AV402" s="16" t="s">
        <v>147</v>
      </c>
      <c r="AW402" s="16" t="s">
        <v>33</v>
      </c>
      <c r="AX402" s="16" t="s">
        <v>80</v>
      </c>
      <c r="AY402" s="276" t="s">
        <v>139</v>
      </c>
    </row>
    <row r="403" spans="1:51" s="14" customFormat="1" ht="12">
      <c r="A403" s="14"/>
      <c r="B403" s="244"/>
      <c r="C403" s="245"/>
      <c r="D403" s="235" t="s">
        <v>149</v>
      </c>
      <c r="E403" s="245"/>
      <c r="F403" s="247" t="s">
        <v>893</v>
      </c>
      <c r="G403" s="245"/>
      <c r="H403" s="248">
        <v>38.699</v>
      </c>
      <c r="I403" s="249"/>
      <c r="J403" s="245"/>
      <c r="K403" s="245"/>
      <c r="L403" s="250"/>
      <c r="M403" s="251"/>
      <c r="N403" s="252"/>
      <c r="O403" s="252"/>
      <c r="P403" s="252"/>
      <c r="Q403" s="252"/>
      <c r="R403" s="252"/>
      <c r="S403" s="252"/>
      <c r="T403" s="25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4" t="s">
        <v>149</v>
      </c>
      <c r="AU403" s="254" t="s">
        <v>82</v>
      </c>
      <c r="AV403" s="14" t="s">
        <v>82</v>
      </c>
      <c r="AW403" s="14" t="s">
        <v>4</v>
      </c>
      <c r="AX403" s="14" t="s">
        <v>80</v>
      </c>
      <c r="AY403" s="254" t="s">
        <v>139</v>
      </c>
    </row>
    <row r="404" spans="1:65" s="2" customFormat="1" ht="16.5" customHeight="1">
      <c r="A404" s="40"/>
      <c r="B404" s="41"/>
      <c r="C404" s="283" t="s">
        <v>467</v>
      </c>
      <c r="D404" s="283" t="s">
        <v>549</v>
      </c>
      <c r="E404" s="284" t="s">
        <v>894</v>
      </c>
      <c r="F404" s="285" t="s">
        <v>895</v>
      </c>
      <c r="G404" s="286" t="s">
        <v>214</v>
      </c>
      <c r="H404" s="287">
        <v>29.519</v>
      </c>
      <c r="I404" s="288"/>
      <c r="J404" s="289">
        <f>ROUND(I404*H404,2)</f>
        <v>0</v>
      </c>
      <c r="K404" s="285" t="s">
        <v>146</v>
      </c>
      <c r="L404" s="290"/>
      <c r="M404" s="291" t="s">
        <v>19</v>
      </c>
      <c r="N404" s="292" t="s">
        <v>43</v>
      </c>
      <c r="O404" s="86"/>
      <c r="P404" s="229">
        <f>O404*H404</f>
        <v>0</v>
      </c>
      <c r="Q404" s="229">
        <v>0.0018</v>
      </c>
      <c r="R404" s="229">
        <f>Q404*H404</f>
        <v>0.05313419999999999</v>
      </c>
      <c r="S404" s="229">
        <v>0</v>
      </c>
      <c r="T404" s="230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31" t="s">
        <v>323</v>
      </c>
      <c r="AT404" s="231" t="s">
        <v>549</v>
      </c>
      <c r="AU404" s="231" t="s">
        <v>82</v>
      </c>
      <c r="AY404" s="19" t="s">
        <v>139</v>
      </c>
      <c r="BE404" s="232">
        <f>IF(N404="základní",J404,0)</f>
        <v>0</v>
      </c>
      <c r="BF404" s="232">
        <f>IF(N404="snížená",J404,0)</f>
        <v>0</v>
      </c>
      <c r="BG404" s="232">
        <f>IF(N404="zákl. přenesená",J404,0)</f>
        <v>0</v>
      </c>
      <c r="BH404" s="232">
        <f>IF(N404="sníž. přenesená",J404,0)</f>
        <v>0</v>
      </c>
      <c r="BI404" s="232">
        <f>IF(N404="nulová",J404,0)</f>
        <v>0</v>
      </c>
      <c r="BJ404" s="19" t="s">
        <v>80</v>
      </c>
      <c r="BK404" s="232">
        <f>ROUND(I404*H404,2)</f>
        <v>0</v>
      </c>
      <c r="BL404" s="19" t="s">
        <v>207</v>
      </c>
      <c r="BM404" s="231" t="s">
        <v>896</v>
      </c>
    </row>
    <row r="405" spans="1:51" s="14" customFormat="1" ht="12">
      <c r="A405" s="14"/>
      <c r="B405" s="244"/>
      <c r="C405" s="245"/>
      <c r="D405" s="235" t="s">
        <v>149</v>
      </c>
      <c r="E405" s="246" t="s">
        <v>19</v>
      </c>
      <c r="F405" s="247" t="s">
        <v>897</v>
      </c>
      <c r="G405" s="245"/>
      <c r="H405" s="248">
        <v>16.2</v>
      </c>
      <c r="I405" s="249"/>
      <c r="J405" s="245"/>
      <c r="K405" s="245"/>
      <c r="L405" s="250"/>
      <c r="M405" s="251"/>
      <c r="N405" s="252"/>
      <c r="O405" s="252"/>
      <c r="P405" s="252"/>
      <c r="Q405" s="252"/>
      <c r="R405" s="252"/>
      <c r="S405" s="252"/>
      <c r="T405" s="253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4" t="s">
        <v>149</v>
      </c>
      <c r="AU405" s="254" t="s">
        <v>82</v>
      </c>
      <c r="AV405" s="14" t="s">
        <v>82</v>
      </c>
      <c r="AW405" s="14" t="s">
        <v>33</v>
      </c>
      <c r="AX405" s="14" t="s">
        <v>72</v>
      </c>
      <c r="AY405" s="254" t="s">
        <v>139</v>
      </c>
    </row>
    <row r="406" spans="1:51" s="14" customFormat="1" ht="12">
      <c r="A406" s="14"/>
      <c r="B406" s="244"/>
      <c r="C406" s="245"/>
      <c r="D406" s="235" t="s">
        <v>149</v>
      </c>
      <c r="E406" s="246" t="s">
        <v>19</v>
      </c>
      <c r="F406" s="247" t="s">
        <v>898</v>
      </c>
      <c r="G406" s="245"/>
      <c r="H406" s="248">
        <v>12.74</v>
      </c>
      <c r="I406" s="249"/>
      <c r="J406" s="245"/>
      <c r="K406" s="245"/>
      <c r="L406" s="250"/>
      <c r="M406" s="251"/>
      <c r="N406" s="252"/>
      <c r="O406" s="252"/>
      <c r="P406" s="252"/>
      <c r="Q406" s="252"/>
      <c r="R406" s="252"/>
      <c r="S406" s="252"/>
      <c r="T406" s="253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4" t="s">
        <v>149</v>
      </c>
      <c r="AU406" s="254" t="s">
        <v>82</v>
      </c>
      <c r="AV406" s="14" t="s">
        <v>82</v>
      </c>
      <c r="AW406" s="14" t="s">
        <v>33</v>
      </c>
      <c r="AX406" s="14" t="s">
        <v>72</v>
      </c>
      <c r="AY406" s="254" t="s">
        <v>139</v>
      </c>
    </row>
    <row r="407" spans="1:51" s="16" customFormat="1" ht="12">
      <c r="A407" s="16"/>
      <c r="B407" s="266"/>
      <c r="C407" s="267"/>
      <c r="D407" s="235" t="s">
        <v>149</v>
      </c>
      <c r="E407" s="268" t="s">
        <v>19</v>
      </c>
      <c r="F407" s="269" t="s">
        <v>158</v>
      </c>
      <c r="G407" s="267"/>
      <c r="H407" s="270">
        <v>28.94</v>
      </c>
      <c r="I407" s="271"/>
      <c r="J407" s="267"/>
      <c r="K407" s="267"/>
      <c r="L407" s="272"/>
      <c r="M407" s="273"/>
      <c r="N407" s="274"/>
      <c r="O407" s="274"/>
      <c r="P407" s="274"/>
      <c r="Q407" s="274"/>
      <c r="R407" s="274"/>
      <c r="S407" s="274"/>
      <c r="T407" s="275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T407" s="276" t="s">
        <v>149</v>
      </c>
      <c r="AU407" s="276" t="s">
        <v>82</v>
      </c>
      <c r="AV407" s="16" t="s">
        <v>147</v>
      </c>
      <c r="AW407" s="16" t="s">
        <v>33</v>
      </c>
      <c r="AX407" s="16" t="s">
        <v>80</v>
      </c>
      <c r="AY407" s="276" t="s">
        <v>139</v>
      </c>
    </row>
    <row r="408" spans="1:51" s="14" customFormat="1" ht="12">
      <c r="A408" s="14"/>
      <c r="B408" s="244"/>
      <c r="C408" s="245"/>
      <c r="D408" s="235" t="s">
        <v>149</v>
      </c>
      <c r="E408" s="245"/>
      <c r="F408" s="247" t="s">
        <v>899</v>
      </c>
      <c r="G408" s="245"/>
      <c r="H408" s="248">
        <v>29.519</v>
      </c>
      <c r="I408" s="249"/>
      <c r="J408" s="245"/>
      <c r="K408" s="245"/>
      <c r="L408" s="250"/>
      <c r="M408" s="251"/>
      <c r="N408" s="252"/>
      <c r="O408" s="252"/>
      <c r="P408" s="252"/>
      <c r="Q408" s="252"/>
      <c r="R408" s="252"/>
      <c r="S408" s="252"/>
      <c r="T408" s="253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4" t="s">
        <v>149</v>
      </c>
      <c r="AU408" s="254" t="s">
        <v>82</v>
      </c>
      <c r="AV408" s="14" t="s">
        <v>82</v>
      </c>
      <c r="AW408" s="14" t="s">
        <v>4</v>
      </c>
      <c r="AX408" s="14" t="s">
        <v>80</v>
      </c>
      <c r="AY408" s="254" t="s">
        <v>139</v>
      </c>
    </row>
    <row r="409" spans="1:65" s="2" customFormat="1" ht="16.5" customHeight="1">
      <c r="A409" s="40"/>
      <c r="B409" s="41"/>
      <c r="C409" s="283" t="s">
        <v>473</v>
      </c>
      <c r="D409" s="283" t="s">
        <v>549</v>
      </c>
      <c r="E409" s="284" t="s">
        <v>900</v>
      </c>
      <c r="F409" s="285" t="s">
        <v>901</v>
      </c>
      <c r="G409" s="286" t="s">
        <v>214</v>
      </c>
      <c r="H409" s="287">
        <v>4.866</v>
      </c>
      <c r="I409" s="288"/>
      <c r="J409" s="289">
        <f>ROUND(I409*H409,2)</f>
        <v>0</v>
      </c>
      <c r="K409" s="285" t="s">
        <v>146</v>
      </c>
      <c r="L409" s="290"/>
      <c r="M409" s="291" t="s">
        <v>19</v>
      </c>
      <c r="N409" s="292" t="s">
        <v>43</v>
      </c>
      <c r="O409" s="86"/>
      <c r="P409" s="229">
        <f>O409*H409</f>
        <v>0</v>
      </c>
      <c r="Q409" s="229">
        <v>0.0024</v>
      </c>
      <c r="R409" s="229">
        <f>Q409*H409</f>
        <v>0.011678399999999999</v>
      </c>
      <c r="S409" s="229">
        <v>0</v>
      </c>
      <c r="T409" s="230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31" t="s">
        <v>323</v>
      </c>
      <c r="AT409" s="231" t="s">
        <v>549</v>
      </c>
      <c r="AU409" s="231" t="s">
        <v>82</v>
      </c>
      <c r="AY409" s="19" t="s">
        <v>139</v>
      </c>
      <c r="BE409" s="232">
        <f>IF(N409="základní",J409,0)</f>
        <v>0</v>
      </c>
      <c r="BF409" s="232">
        <f>IF(N409="snížená",J409,0)</f>
        <v>0</v>
      </c>
      <c r="BG409" s="232">
        <f>IF(N409="zákl. přenesená",J409,0)</f>
        <v>0</v>
      </c>
      <c r="BH409" s="232">
        <f>IF(N409="sníž. přenesená",J409,0)</f>
        <v>0</v>
      </c>
      <c r="BI409" s="232">
        <f>IF(N409="nulová",J409,0)</f>
        <v>0</v>
      </c>
      <c r="BJ409" s="19" t="s">
        <v>80</v>
      </c>
      <c r="BK409" s="232">
        <f>ROUND(I409*H409,2)</f>
        <v>0</v>
      </c>
      <c r="BL409" s="19" t="s">
        <v>207</v>
      </c>
      <c r="BM409" s="231" t="s">
        <v>902</v>
      </c>
    </row>
    <row r="410" spans="1:51" s="14" customFormat="1" ht="12">
      <c r="A410" s="14"/>
      <c r="B410" s="244"/>
      <c r="C410" s="245"/>
      <c r="D410" s="235" t="s">
        <v>149</v>
      </c>
      <c r="E410" s="246" t="s">
        <v>19</v>
      </c>
      <c r="F410" s="247" t="s">
        <v>903</v>
      </c>
      <c r="G410" s="245"/>
      <c r="H410" s="248">
        <v>4.625</v>
      </c>
      <c r="I410" s="249"/>
      <c r="J410" s="245"/>
      <c r="K410" s="245"/>
      <c r="L410" s="250"/>
      <c r="M410" s="251"/>
      <c r="N410" s="252"/>
      <c r="O410" s="252"/>
      <c r="P410" s="252"/>
      <c r="Q410" s="252"/>
      <c r="R410" s="252"/>
      <c r="S410" s="252"/>
      <c r="T410" s="253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4" t="s">
        <v>149</v>
      </c>
      <c r="AU410" s="254" t="s">
        <v>82</v>
      </c>
      <c r="AV410" s="14" t="s">
        <v>82</v>
      </c>
      <c r="AW410" s="14" t="s">
        <v>33</v>
      </c>
      <c r="AX410" s="14" t="s">
        <v>72</v>
      </c>
      <c r="AY410" s="254" t="s">
        <v>139</v>
      </c>
    </row>
    <row r="411" spans="1:51" s="16" customFormat="1" ht="12">
      <c r="A411" s="16"/>
      <c r="B411" s="266"/>
      <c r="C411" s="267"/>
      <c r="D411" s="235" t="s">
        <v>149</v>
      </c>
      <c r="E411" s="268" t="s">
        <v>19</v>
      </c>
      <c r="F411" s="269" t="s">
        <v>158</v>
      </c>
      <c r="G411" s="267"/>
      <c r="H411" s="270">
        <v>4.625</v>
      </c>
      <c r="I411" s="271"/>
      <c r="J411" s="267"/>
      <c r="K411" s="267"/>
      <c r="L411" s="272"/>
      <c r="M411" s="273"/>
      <c r="N411" s="274"/>
      <c r="O411" s="274"/>
      <c r="P411" s="274"/>
      <c r="Q411" s="274"/>
      <c r="R411" s="274"/>
      <c r="S411" s="274"/>
      <c r="T411" s="275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T411" s="276" t="s">
        <v>149</v>
      </c>
      <c r="AU411" s="276" t="s">
        <v>82</v>
      </c>
      <c r="AV411" s="16" t="s">
        <v>147</v>
      </c>
      <c r="AW411" s="16" t="s">
        <v>33</v>
      </c>
      <c r="AX411" s="16" t="s">
        <v>80</v>
      </c>
      <c r="AY411" s="276" t="s">
        <v>139</v>
      </c>
    </row>
    <row r="412" spans="1:51" s="14" customFormat="1" ht="12">
      <c r="A412" s="14"/>
      <c r="B412" s="244"/>
      <c r="C412" s="245"/>
      <c r="D412" s="235" t="s">
        <v>149</v>
      </c>
      <c r="E412" s="245"/>
      <c r="F412" s="247" t="s">
        <v>904</v>
      </c>
      <c r="G412" s="245"/>
      <c r="H412" s="248">
        <v>4.866</v>
      </c>
      <c r="I412" s="249"/>
      <c r="J412" s="245"/>
      <c r="K412" s="245"/>
      <c r="L412" s="250"/>
      <c r="M412" s="251"/>
      <c r="N412" s="252"/>
      <c r="O412" s="252"/>
      <c r="P412" s="252"/>
      <c r="Q412" s="252"/>
      <c r="R412" s="252"/>
      <c r="S412" s="252"/>
      <c r="T412" s="253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4" t="s">
        <v>149</v>
      </c>
      <c r="AU412" s="254" t="s">
        <v>82</v>
      </c>
      <c r="AV412" s="14" t="s">
        <v>82</v>
      </c>
      <c r="AW412" s="14" t="s">
        <v>4</v>
      </c>
      <c r="AX412" s="14" t="s">
        <v>80</v>
      </c>
      <c r="AY412" s="254" t="s">
        <v>139</v>
      </c>
    </row>
    <row r="413" spans="1:65" s="2" customFormat="1" ht="55.5" customHeight="1">
      <c r="A413" s="40"/>
      <c r="B413" s="41"/>
      <c r="C413" s="220" t="s">
        <v>478</v>
      </c>
      <c r="D413" s="220" t="s">
        <v>142</v>
      </c>
      <c r="E413" s="221" t="s">
        <v>905</v>
      </c>
      <c r="F413" s="222" t="s">
        <v>906</v>
      </c>
      <c r="G413" s="223" t="s">
        <v>274</v>
      </c>
      <c r="H413" s="224">
        <v>1</v>
      </c>
      <c r="I413" s="225"/>
      <c r="J413" s="226">
        <f>ROUND(I413*H413,2)</f>
        <v>0</v>
      </c>
      <c r="K413" s="222" t="s">
        <v>19</v>
      </c>
      <c r="L413" s="46"/>
      <c r="M413" s="227" t="s">
        <v>19</v>
      </c>
      <c r="N413" s="228" t="s">
        <v>43</v>
      </c>
      <c r="O413" s="86"/>
      <c r="P413" s="229">
        <f>O413*H413</f>
        <v>0</v>
      </c>
      <c r="Q413" s="229">
        <v>0</v>
      </c>
      <c r="R413" s="229">
        <f>Q413*H413</f>
        <v>0</v>
      </c>
      <c r="S413" s="229">
        <v>0</v>
      </c>
      <c r="T413" s="230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31" t="s">
        <v>207</v>
      </c>
      <c r="AT413" s="231" t="s">
        <v>142</v>
      </c>
      <c r="AU413" s="231" t="s">
        <v>82</v>
      </c>
      <c r="AY413" s="19" t="s">
        <v>139</v>
      </c>
      <c r="BE413" s="232">
        <f>IF(N413="základní",J413,0)</f>
        <v>0</v>
      </c>
      <c r="BF413" s="232">
        <f>IF(N413="snížená",J413,0)</f>
        <v>0</v>
      </c>
      <c r="BG413" s="232">
        <f>IF(N413="zákl. přenesená",J413,0)</f>
        <v>0</v>
      </c>
      <c r="BH413" s="232">
        <f>IF(N413="sníž. přenesená",J413,0)</f>
        <v>0</v>
      </c>
      <c r="BI413" s="232">
        <f>IF(N413="nulová",J413,0)</f>
        <v>0</v>
      </c>
      <c r="BJ413" s="19" t="s">
        <v>80</v>
      </c>
      <c r="BK413" s="232">
        <f>ROUND(I413*H413,2)</f>
        <v>0</v>
      </c>
      <c r="BL413" s="19" t="s">
        <v>207</v>
      </c>
      <c r="BM413" s="231" t="s">
        <v>907</v>
      </c>
    </row>
    <row r="414" spans="1:51" s="14" customFormat="1" ht="12">
      <c r="A414" s="14"/>
      <c r="B414" s="244"/>
      <c r="C414" s="245"/>
      <c r="D414" s="235" t="s">
        <v>149</v>
      </c>
      <c r="E414" s="246" t="s">
        <v>19</v>
      </c>
      <c r="F414" s="247" t="s">
        <v>908</v>
      </c>
      <c r="G414" s="245"/>
      <c r="H414" s="248">
        <v>1</v>
      </c>
      <c r="I414" s="249"/>
      <c r="J414" s="245"/>
      <c r="K414" s="245"/>
      <c r="L414" s="250"/>
      <c r="M414" s="251"/>
      <c r="N414" s="252"/>
      <c r="O414" s="252"/>
      <c r="P414" s="252"/>
      <c r="Q414" s="252"/>
      <c r="R414" s="252"/>
      <c r="S414" s="252"/>
      <c r="T414" s="253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4" t="s">
        <v>149</v>
      </c>
      <c r="AU414" s="254" t="s">
        <v>82</v>
      </c>
      <c r="AV414" s="14" t="s">
        <v>82</v>
      </c>
      <c r="AW414" s="14" t="s">
        <v>33</v>
      </c>
      <c r="AX414" s="14" t="s">
        <v>80</v>
      </c>
      <c r="AY414" s="254" t="s">
        <v>139</v>
      </c>
    </row>
    <row r="415" spans="1:65" s="2" customFormat="1" ht="44.25" customHeight="1">
      <c r="A415" s="40"/>
      <c r="B415" s="41"/>
      <c r="C415" s="220" t="s">
        <v>484</v>
      </c>
      <c r="D415" s="220" t="s">
        <v>142</v>
      </c>
      <c r="E415" s="221" t="s">
        <v>909</v>
      </c>
      <c r="F415" s="222" t="s">
        <v>910</v>
      </c>
      <c r="G415" s="223" t="s">
        <v>274</v>
      </c>
      <c r="H415" s="224">
        <v>1</v>
      </c>
      <c r="I415" s="225"/>
      <c r="J415" s="226">
        <f>ROUND(I415*H415,2)</f>
        <v>0</v>
      </c>
      <c r="K415" s="222" t="s">
        <v>19</v>
      </c>
      <c r="L415" s="46"/>
      <c r="M415" s="227" t="s">
        <v>19</v>
      </c>
      <c r="N415" s="228" t="s">
        <v>43</v>
      </c>
      <c r="O415" s="86"/>
      <c r="P415" s="229">
        <f>O415*H415</f>
        <v>0</v>
      </c>
      <c r="Q415" s="229">
        <v>0</v>
      </c>
      <c r="R415" s="229">
        <f>Q415*H415</f>
        <v>0</v>
      </c>
      <c r="S415" s="229">
        <v>0</v>
      </c>
      <c r="T415" s="230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31" t="s">
        <v>207</v>
      </c>
      <c r="AT415" s="231" t="s">
        <v>142</v>
      </c>
      <c r="AU415" s="231" t="s">
        <v>82</v>
      </c>
      <c r="AY415" s="19" t="s">
        <v>139</v>
      </c>
      <c r="BE415" s="232">
        <f>IF(N415="základní",J415,0)</f>
        <v>0</v>
      </c>
      <c r="BF415" s="232">
        <f>IF(N415="snížená",J415,0)</f>
        <v>0</v>
      </c>
      <c r="BG415" s="232">
        <f>IF(N415="zákl. přenesená",J415,0)</f>
        <v>0</v>
      </c>
      <c r="BH415" s="232">
        <f>IF(N415="sníž. přenesená",J415,0)</f>
        <v>0</v>
      </c>
      <c r="BI415" s="232">
        <f>IF(N415="nulová",J415,0)</f>
        <v>0</v>
      </c>
      <c r="BJ415" s="19" t="s">
        <v>80</v>
      </c>
      <c r="BK415" s="232">
        <f>ROUND(I415*H415,2)</f>
        <v>0</v>
      </c>
      <c r="BL415" s="19" t="s">
        <v>207</v>
      </c>
      <c r="BM415" s="231" t="s">
        <v>911</v>
      </c>
    </row>
    <row r="416" spans="1:51" s="14" customFormat="1" ht="12">
      <c r="A416" s="14"/>
      <c r="B416" s="244"/>
      <c r="C416" s="245"/>
      <c r="D416" s="235" t="s">
        <v>149</v>
      </c>
      <c r="E416" s="246" t="s">
        <v>19</v>
      </c>
      <c r="F416" s="247" t="s">
        <v>912</v>
      </c>
      <c r="G416" s="245"/>
      <c r="H416" s="248">
        <v>1</v>
      </c>
      <c r="I416" s="249"/>
      <c r="J416" s="245"/>
      <c r="K416" s="245"/>
      <c r="L416" s="250"/>
      <c r="M416" s="251"/>
      <c r="N416" s="252"/>
      <c r="O416" s="252"/>
      <c r="P416" s="252"/>
      <c r="Q416" s="252"/>
      <c r="R416" s="252"/>
      <c r="S416" s="252"/>
      <c r="T416" s="253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4" t="s">
        <v>149</v>
      </c>
      <c r="AU416" s="254" t="s">
        <v>82</v>
      </c>
      <c r="AV416" s="14" t="s">
        <v>82</v>
      </c>
      <c r="AW416" s="14" t="s">
        <v>33</v>
      </c>
      <c r="AX416" s="14" t="s">
        <v>80</v>
      </c>
      <c r="AY416" s="254" t="s">
        <v>139</v>
      </c>
    </row>
    <row r="417" spans="1:65" s="2" customFormat="1" ht="44.25" customHeight="1">
      <c r="A417" s="40"/>
      <c r="B417" s="41"/>
      <c r="C417" s="220" t="s">
        <v>491</v>
      </c>
      <c r="D417" s="220" t="s">
        <v>142</v>
      </c>
      <c r="E417" s="221" t="s">
        <v>913</v>
      </c>
      <c r="F417" s="222" t="s">
        <v>914</v>
      </c>
      <c r="G417" s="223" t="s">
        <v>274</v>
      </c>
      <c r="H417" s="224">
        <v>1</v>
      </c>
      <c r="I417" s="225"/>
      <c r="J417" s="226">
        <f>ROUND(I417*H417,2)</f>
        <v>0</v>
      </c>
      <c r="K417" s="222" t="s">
        <v>19</v>
      </c>
      <c r="L417" s="46"/>
      <c r="M417" s="227" t="s">
        <v>19</v>
      </c>
      <c r="N417" s="228" t="s">
        <v>43</v>
      </c>
      <c r="O417" s="86"/>
      <c r="P417" s="229">
        <f>O417*H417</f>
        <v>0</v>
      </c>
      <c r="Q417" s="229">
        <v>0</v>
      </c>
      <c r="R417" s="229">
        <f>Q417*H417</f>
        <v>0</v>
      </c>
      <c r="S417" s="229">
        <v>0</v>
      </c>
      <c r="T417" s="230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31" t="s">
        <v>207</v>
      </c>
      <c r="AT417" s="231" t="s">
        <v>142</v>
      </c>
      <c r="AU417" s="231" t="s">
        <v>82</v>
      </c>
      <c r="AY417" s="19" t="s">
        <v>139</v>
      </c>
      <c r="BE417" s="232">
        <f>IF(N417="základní",J417,0)</f>
        <v>0</v>
      </c>
      <c r="BF417" s="232">
        <f>IF(N417="snížená",J417,0)</f>
        <v>0</v>
      </c>
      <c r="BG417" s="232">
        <f>IF(N417="zákl. přenesená",J417,0)</f>
        <v>0</v>
      </c>
      <c r="BH417" s="232">
        <f>IF(N417="sníž. přenesená",J417,0)</f>
        <v>0</v>
      </c>
      <c r="BI417" s="232">
        <f>IF(N417="nulová",J417,0)</f>
        <v>0</v>
      </c>
      <c r="BJ417" s="19" t="s">
        <v>80</v>
      </c>
      <c r="BK417" s="232">
        <f>ROUND(I417*H417,2)</f>
        <v>0</v>
      </c>
      <c r="BL417" s="19" t="s">
        <v>207</v>
      </c>
      <c r="BM417" s="231" t="s">
        <v>915</v>
      </c>
    </row>
    <row r="418" spans="1:51" s="14" customFormat="1" ht="12">
      <c r="A418" s="14"/>
      <c r="B418" s="244"/>
      <c r="C418" s="245"/>
      <c r="D418" s="235" t="s">
        <v>149</v>
      </c>
      <c r="E418" s="246" t="s">
        <v>19</v>
      </c>
      <c r="F418" s="247" t="s">
        <v>916</v>
      </c>
      <c r="G418" s="245"/>
      <c r="H418" s="248">
        <v>1</v>
      </c>
      <c r="I418" s="249"/>
      <c r="J418" s="245"/>
      <c r="K418" s="245"/>
      <c r="L418" s="250"/>
      <c r="M418" s="251"/>
      <c r="N418" s="252"/>
      <c r="O418" s="252"/>
      <c r="P418" s="252"/>
      <c r="Q418" s="252"/>
      <c r="R418" s="252"/>
      <c r="S418" s="252"/>
      <c r="T418" s="253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4" t="s">
        <v>149</v>
      </c>
      <c r="AU418" s="254" t="s">
        <v>82</v>
      </c>
      <c r="AV418" s="14" t="s">
        <v>82</v>
      </c>
      <c r="AW418" s="14" t="s">
        <v>33</v>
      </c>
      <c r="AX418" s="14" t="s">
        <v>80</v>
      </c>
      <c r="AY418" s="254" t="s">
        <v>139</v>
      </c>
    </row>
    <row r="419" spans="1:65" s="2" customFormat="1" ht="44.25" customHeight="1">
      <c r="A419" s="40"/>
      <c r="B419" s="41"/>
      <c r="C419" s="220" t="s">
        <v>497</v>
      </c>
      <c r="D419" s="220" t="s">
        <v>142</v>
      </c>
      <c r="E419" s="221" t="s">
        <v>917</v>
      </c>
      <c r="F419" s="222" t="s">
        <v>918</v>
      </c>
      <c r="G419" s="223" t="s">
        <v>274</v>
      </c>
      <c r="H419" s="224">
        <v>1</v>
      </c>
      <c r="I419" s="225"/>
      <c r="J419" s="226">
        <f>ROUND(I419*H419,2)</f>
        <v>0</v>
      </c>
      <c r="K419" s="222" t="s">
        <v>19</v>
      </c>
      <c r="L419" s="46"/>
      <c r="M419" s="227" t="s">
        <v>19</v>
      </c>
      <c r="N419" s="228" t="s">
        <v>43</v>
      </c>
      <c r="O419" s="86"/>
      <c r="P419" s="229">
        <f>O419*H419</f>
        <v>0</v>
      </c>
      <c r="Q419" s="229">
        <v>0</v>
      </c>
      <c r="R419" s="229">
        <f>Q419*H419</f>
        <v>0</v>
      </c>
      <c r="S419" s="229">
        <v>0</v>
      </c>
      <c r="T419" s="230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31" t="s">
        <v>207</v>
      </c>
      <c r="AT419" s="231" t="s">
        <v>142</v>
      </c>
      <c r="AU419" s="231" t="s">
        <v>82</v>
      </c>
      <c r="AY419" s="19" t="s">
        <v>139</v>
      </c>
      <c r="BE419" s="232">
        <f>IF(N419="základní",J419,0)</f>
        <v>0</v>
      </c>
      <c r="BF419" s="232">
        <f>IF(N419="snížená",J419,0)</f>
        <v>0</v>
      </c>
      <c r="BG419" s="232">
        <f>IF(N419="zákl. přenesená",J419,0)</f>
        <v>0</v>
      </c>
      <c r="BH419" s="232">
        <f>IF(N419="sníž. přenesená",J419,0)</f>
        <v>0</v>
      </c>
      <c r="BI419" s="232">
        <f>IF(N419="nulová",J419,0)</f>
        <v>0</v>
      </c>
      <c r="BJ419" s="19" t="s">
        <v>80</v>
      </c>
      <c r="BK419" s="232">
        <f>ROUND(I419*H419,2)</f>
        <v>0</v>
      </c>
      <c r="BL419" s="19" t="s">
        <v>207</v>
      </c>
      <c r="BM419" s="231" t="s">
        <v>919</v>
      </c>
    </row>
    <row r="420" spans="1:51" s="14" customFormat="1" ht="12">
      <c r="A420" s="14"/>
      <c r="B420" s="244"/>
      <c r="C420" s="245"/>
      <c r="D420" s="235" t="s">
        <v>149</v>
      </c>
      <c r="E420" s="246" t="s">
        <v>19</v>
      </c>
      <c r="F420" s="247" t="s">
        <v>920</v>
      </c>
      <c r="G420" s="245"/>
      <c r="H420" s="248">
        <v>1</v>
      </c>
      <c r="I420" s="249"/>
      <c r="J420" s="245"/>
      <c r="K420" s="245"/>
      <c r="L420" s="250"/>
      <c r="M420" s="251"/>
      <c r="N420" s="252"/>
      <c r="O420" s="252"/>
      <c r="P420" s="252"/>
      <c r="Q420" s="252"/>
      <c r="R420" s="252"/>
      <c r="S420" s="252"/>
      <c r="T420" s="253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4" t="s">
        <v>149</v>
      </c>
      <c r="AU420" s="254" t="s">
        <v>82</v>
      </c>
      <c r="AV420" s="14" t="s">
        <v>82</v>
      </c>
      <c r="AW420" s="14" t="s">
        <v>33</v>
      </c>
      <c r="AX420" s="14" t="s">
        <v>80</v>
      </c>
      <c r="AY420" s="254" t="s">
        <v>139</v>
      </c>
    </row>
    <row r="421" spans="1:65" s="2" customFormat="1" ht="55.5" customHeight="1">
      <c r="A421" s="40"/>
      <c r="B421" s="41"/>
      <c r="C421" s="220" t="s">
        <v>503</v>
      </c>
      <c r="D421" s="220" t="s">
        <v>142</v>
      </c>
      <c r="E421" s="221" t="s">
        <v>921</v>
      </c>
      <c r="F421" s="222" t="s">
        <v>922</v>
      </c>
      <c r="G421" s="223" t="s">
        <v>274</v>
      </c>
      <c r="H421" s="224">
        <v>1</v>
      </c>
      <c r="I421" s="225"/>
      <c r="J421" s="226">
        <f>ROUND(I421*H421,2)</f>
        <v>0</v>
      </c>
      <c r="K421" s="222" t="s">
        <v>19</v>
      </c>
      <c r="L421" s="46"/>
      <c r="M421" s="227" t="s">
        <v>19</v>
      </c>
      <c r="N421" s="228" t="s">
        <v>43</v>
      </c>
      <c r="O421" s="86"/>
      <c r="P421" s="229">
        <f>O421*H421</f>
        <v>0</v>
      </c>
      <c r="Q421" s="229">
        <v>0</v>
      </c>
      <c r="R421" s="229">
        <f>Q421*H421</f>
        <v>0</v>
      </c>
      <c r="S421" s="229">
        <v>0</v>
      </c>
      <c r="T421" s="230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31" t="s">
        <v>207</v>
      </c>
      <c r="AT421" s="231" t="s">
        <v>142</v>
      </c>
      <c r="AU421" s="231" t="s">
        <v>82</v>
      </c>
      <c r="AY421" s="19" t="s">
        <v>139</v>
      </c>
      <c r="BE421" s="232">
        <f>IF(N421="základní",J421,0)</f>
        <v>0</v>
      </c>
      <c r="BF421" s="232">
        <f>IF(N421="snížená",J421,0)</f>
        <v>0</v>
      </c>
      <c r="BG421" s="232">
        <f>IF(N421="zákl. přenesená",J421,0)</f>
        <v>0</v>
      </c>
      <c r="BH421" s="232">
        <f>IF(N421="sníž. přenesená",J421,0)</f>
        <v>0</v>
      </c>
      <c r="BI421" s="232">
        <f>IF(N421="nulová",J421,0)</f>
        <v>0</v>
      </c>
      <c r="BJ421" s="19" t="s">
        <v>80</v>
      </c>
      <c r="BK421" s="232">
        <f>ROUND(I421*H421,2)</f>
        <v>0</v>
      </c>
      <c r="BL421" s="19" t="s">
        <v>207</v>
      </c>
      <c r="BM421" s="231" t="s">
        <v>923</v>
      </c>
    </row>
    <row r="422" spans="1:51" s="14" customFormat="1" ht="12">
      <c r="A422" s="14"/>
      <c r="B422" s="244"/>
      <c r="C422" s="245"/>
      <c r="D422" s="235" t="s">
        <v>149</v>
      </c>
      <c r="E422" s="246" t="s">
        <v>19</v>
      </c>
      <c r="F422" s="247" t="s">
        <v>924</v>
      </c>
      <c r="G422" s="245"/>
      <c r="H422" s="248">
        <v>1</v>
      </c>
      <c r="I422" s="249"/>
      <c r="J422" s="245"/>
      <c r="K422" s="245"/>
      <c r="L422" s="250"/>
      <c r="M422" s="251"/>
      <c r="N422" s="252"/>
      <c r="O422" s="252"/>
      <c r="P422" s="252"/>
      <c r="Q422" s="252"/>
      <c r="R422" s="252"/>
      <c r="S422" s="252"/>
      <c r="T422" s="253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4" t="s">
        <v>149</v>
      </c>
      <c r="AU422" s="254" t="s">
        <v>82</v>
      </c>
      <c r="AV422" s="14" t="s">
        <v>82</v>
      </c>
      <c r="AW422" s="14" t="s">
        <v>33</v>
      </c>
      <c r="AX422" s="14" t="s">
        <v>80</v>
      </c>
      <c r="AY422" s="254" t="s">
        <v>139</v>
      </c>
    </row>
    <row r="423" spans="1:65" s="2" customFormat="1" ht="21.75" customHeight="1">
      <c r="A423" s="40"/>
      <c r="B423" s="41"/>
      <c r="C423" s="220" t="s">
        <v>509</v>
      </c>
      <c r="D423" s="220" t="s">
        <v>142</v>
      </c>
      <c r="E423" s="221" t="s">
        <v>925</v>
      </c>
      <c r="F423" s="222" t="s">
        <v>926</v>
      </c>
      <c r="G423" s="223" t="s">
        <v>274</v>
      </c>
      <c r="H423" s="224">
        <v>1</v>
      </c>
      <c r="I423" s="225"/>
      <c r="J423" s="226">
        <f>ROUND(I423*H423,2)</f>
        <v>0</v>
      </c>
      <c r="K423" s="222" t="s">
        <v>19</v>
      </c>
      <c r="L423" s="46"/>
      <c r="M423" s="227" t="s">
        <v>19</v>
      </c>
      <c r="N423" s="228" t="s">
        <v>43</v>
      </c>
      <c r="O423" s="86"/>
      <c r="P423" s="229">
        <f>O423*H423</f>
        <v>0</v>
      </c>
      <c r="Q423" s="229">
        <v>0</v>
      </c>
      <c r="R423" s="229">
        <f>Q423*H423</f>
        <v>0</v>
      </c>
      <c r="S423" s="229">
        <v>0</v>
      </c>
      <c r="T423" s="230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31" t="s">
        <v>207</v>
      </c>
      <c r="AT423" s="231" t="s">
        <v>142</v>
      </c>
      <c r="AU423" s="231" t="s">
        <v>82</v>
      </c>
      <c r="AY423" s="19" t="s">
        <v>139</v>
      </c>
      <c r="BE423" s="232">
        <f>IF(N423="základní",J423,0)</f>
        <v>0</v>
      </c>
      <c r="BF423" s="232">
        <f>IF(N423="snížená",J423,0)</f>
        <v>0</v>
      </c>
      <c r="BG423" s="232">
        <f>IF(N423="zákl. přenesená",J423,0)</f>
        <v>0</v>
      </c>
      <c r="BH423" s="232">
        <f>IF(N423="sníž. přenesená",J423,0)</f>
        <v>0</v>
      </c>
      <c r="BI423" s="232">
        <f>IF(N423="nulová",J423,0)</f>
        <v>0</v>
      </c>
      <c r="BJ423" s="19" t="s">
        <v>80</v>
      </c>
      <c r="BK423" s="232">
        <f>ROUND(I423*H423,2)</f>
        <v>0</v>
      </c>
      <c r="BL423" s="19" t="s">
        <v>207</v>
      </c>
      <c r="BM423" s="231" t="s">
        <v>927</v>
      </c>
    </row>
    <row r="424" spans="1:51" s="14" customFormat="1" ht="12">
      <c r="A424" s="14"/>
      <c r="B424" s="244"/>
      <c r="C424" s="245"/>
      <c r="D424" s="235" t="s">
        <v>149</v>
      </c>
      <c r="E424" s="246" t="s">
        <v>19</v>
      </c>
      <c r="F424" s="247" t="s">
        <v>928</v>
      </c>
      <c r="G424" s="245"/>
      <c r="H424" s="248">
        <v>1</v>
      </c>
      <c r="I424" s="249"/>
      <c r="J424" s="245"/>
      <c r="K424" s="245"/>
      <c r="L424" s="250"/>
      <c r="M424" s="251"/>
      <c r="N424" s="252"/>
      <c r="O424" s="252"/>
      <c r="P424" s="252"/>
      <c r="Q424" s="252"/>
      <c r="R424" s="252"/>
      <c r="S424" s="252"/>
      <c r="T424" s="253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4" t="s">
        <v>149</v>
      </c>
      <c r="AU424" s="254" t="s">
        <v>82</v>
      </c>
      <c r="AV424" s="14" t="s">
        <v>82</v>
      </c>
      <c r="AW424" s="14" t="s">
        <v>33</v>
      </c>
      <c r="AX424" s="14" t="s">
        <v>80</v>
      </c>
      <c r="AY424" s="254" t="s">
        <v>139</v>
      </c>
    </row>
    <row r="425" spans="1:65" s="2" customFormat="1" ht="55.5" customHeight="1">
      <c r="A425" s="40"/>
      <c r="B425" s="41"/>
      <c r="C425" s="220" t="s">
        <v>929</v>
      </c>
      <c r="D425" s="220" t="s">
        <v>142</v>
      </c>
      <c r="E425" s="221" t="s">
        <v>930</v>
      </c>
      <c r="F425" s="222" t="s">
        <v>931</v>
      </c>
      <c r="G425" s="223" t="s">
        <v>274</v>
      </c>
      <c r="H425" s="224">
        <v>1</v>
      </c>
      <c r="I425" s="225"/>
      <c r="J425" s="226">
        <f>ROUND(I425*H425,2)</f>
        <v>0</v>
      </c>
      <c r="K425" s="222" t="s">
        <v>19</v>
      </c>
      <c r="L425" s="46"/>
      <c r="M425" s="227" t="s">
        <v>19</v>
      </c>
      <c r="N425" s="228" t="s">
        <v>43</v>
      </c>
      <c r="O425" s="86"/>
      <c r="P425" s="229">
        <f>O425*H425</f>
        <v>0</v>
      </c>
      <c r="Q425" s="229">
        <v>0</v>
      </c>
      <c r="R425" s="229">
        <f>Q425*H425</f>
        <v>0</v>
      </c>
      <c r="S425" s="229">
        <v>0</v>
      </c>
      <c r="T425" s="230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31" t="s">
        <v>207</v>
      </c>
      <c r="AT425" s="231" t="s">
        <v>142</v>
      </c>
      <c r="AU425" s="231" t="s">
        <v>82</v>
      </c>
      <c r="AY425" s="19" t="s">
        <v>139</v>
      </c>
      <c r="BE425" s="232">
        <f>IF(N425="základní",J425,0)</f>
        <v>0</v>
      </c>
      <c r="BF425" s="232">
        <f>IF(N425="snížená",J425,0)</f>
        <v>0</v>
      </c>
      <c r="BG425" s="232">
        <f>IF(N425="zákl. přenesená",J425,0)</f>
        <v>0</v>
      </c>
      <c r="BH425" s="232">
        <f>IF(N425="sníž. přenesená",J425,0)</f>
        <v>0</v>
      </c>
      <c r="BI425" s="232">
        <f>IF(N425="nulová",J425,0)</f>
        <v>0</v>
      </c>
      <c r="BJ425" s="19" t="s">
        <v>80</v>
      </c>
      <c r="BK425" s="232">
        <f>ROUND(I425*H425,2)</f>
        <v>0</v>
      </c>
      <c r="BL425" s="19" t="s">
        <v>207</v>
      </c>
      <c r="BM425" s="231" t="s">
        <v>932</v>
      </c>
    </row>
    <row r="426" spans="1:51" s="14" customFormat="1" ht="12">
      <c r="A426" s="14"/>
      <c r="B426" s="244"/>
      <c r="C426" s="245"/>
      <c r="D426" s="235" t="s">
        <v>149</v>
      </c>
      <c r="E426" s="246" t="s">
        <v>19</v>
      </c>
      <c r="F426" s="247" t="s">
        <v>933</v>
      </c>
      <c r="G426" s="245"/>
      <c r="H426" s="248">
        <v>1</v>
      </c>
      <c r="I426" s="249"/>
      <c r="J426" s="245"/>
      <c r="K426" s="245"/>
      <c r="L426" s="250"/>
      <c r="M426" s="251"/>
      <c r="N426" s="252"/>
      <c r="O426" s="252"/>
      <c r="P426" s="252"/>
      <c r="Q426" s="252"/>
      <c r="R426" s="252"/>
      <c r="S426" s="252"/>
      <c r="T426" s="253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4" t="s">
        <v>149</v>
      </c>
      <c r="AU426" s="254" t="s">
        <v>82</v>
      </c>
      <c r="AV426" s="14" t="s">
        <v>82</v>
      </c>
      <c r="AW426" s="14" t="s">
        <v>33</v>
      </c>
      <c r="AX426" s="14" t="s">
        <v>80</v>
      </c>
      <c r="AY426" s="254" t="s">
        <v>139</v>
      </c>
    </row>
    <row r="427" spans="1:65" s="2" customFormat="1" ht="55.5" customHeight="1">
      <c r="A427" s="40"/>
      <c r="B427" s="41"/>
      <c r="C427" s="220" t="s">
        <v>934</v>
      </c>
      <c r="D427" s="220" t="s">
        <v>142</v>
      </c>
      <c r="E427" s="221" t="s">
        <v>935</v>
      </c>
      <c r="F427" s="222" t="s">
        <v>936</v>
      </c>
      <c r="G427" s="223" t="s">
        <v>274</v>
      </c>
      <c r="H427" s="224">
        <v>1</v>
      </c>
      <c r="I427" s="225"/>
      <c r="J427" s="226">
        <f>ROUND(I427*H427,2)</f>
        <v>0</v>
      </c>
      <c r="K427" s="222" t="s">
        <v>19</v>
      </c>
      <c r="L427" s="46"/>
      <c r="M427" s="227" t="s">
        <v>19</v>
      </c>
      <c r="N427" s="228" t="s">
        <v>43</v>
      </c>
      <c r="O427" s="86"/>
      <c r="P427" s="229">
        <f>O427*H427</f>
        <v>0</v>
      </c>
      <c r="Q427" s="229">
        <v>0</v>
      </c>
      <c r="R427" s="229">
        <f>Q427*H427</f>
        <v>0</v>
      </c>
      <c r="S427" s="229">
        <v>0</v>
      </c>
      <c r="T427" s="230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31" t="s">
        <v>207</v>
      </c>
      <c r="AT427" s="231" t="s">
        <v>142</v>
      </c>
      <c r="AU427" s="231" t="s">
        <v>82</v>
      </c>
      <c r="AY427" s="19" t="s">
        <v>139</v>
      </c>
      <c r="BE427" s="232">
        <f>IF(N427="základní",J427,0)</f>
        <v>0</v>
      </c>
      <c r="BF427" s="232">
        <f>IF(N427="snížená",J427,0)</f>
        <v>0</v>
      </c>
      <c r="BG427" s="232">
        <f>IF(N427="zákl. přenesená",J427,0)</f>
        <v>0</v>
      </c>
      <c r="BH427" s="232">
        <f>IF(N427="sníž. přenesená",J427,0)</f>
        <v>0</v>
      </c>
      <c r="BI427" s="232">
        <f>IF(N427="nulová",J427,0)</f>
        <v>0</v>
      </c>
      <c r="BJ427" s="19" t="s">
        <v>80</v>
      </c>
      <c r="BK427" s="232">
        <f>ROUND(I427*H427,2)</f>
        <v>0</v>
      </c>
      <c r="BL427" s="19" t="s">
        <v>207</v>
      </c>
      <c r="BM427" s="231" t="s">
        <v>937</v>
      </c>
    </row>
    <row r="428" spans="1:51" s="14" customFormat="1" ht="12">
      <c r="A428" s="14"/>
      <c r="B428" s="244"/>
      <c r="C428" s="245"/>
      <c r="D428" s="235" t="s">
        <v>149</v>
      </c>
      <c r="E428" s="246" t="s">
        <v>19</v>
      </c>
      <c r="F428" s="247" t="s">
        <v>938</v>
      </c>
      <c r="G428" s="245"/>
      <c r="H428" s="248">
        <v>1</v>
      </c>
      <c r="I428" s="249"/>
      <c r="J428" s="245"/>
      <c r="K428" s="245"/>
      <c r="L428" s="250"/>
      <c r="M428" s="251"/>
      <c r="N428" s="252"/>
      <c r="O428" s="252"/>
      <c r="P428" s="252"/>
      <c r="Q428" s="252"/>
      <c r="R428" s="252"/>
      <c r="S428" s="252"/>
      <c r="T428" s="253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4" t="s">
        <v>149</v>
      </c>
      <c r="AU428" s="254" t="s">
        <v>82</v>
      </c>
      <c r="AV428" s="14" t="s">
        <v>82</v>
      </c>
      <c r="AW428" s="14" t="s">
        <v>33</v>
      </c>
      <c r="AX428" s="14" t="s">
        <v>80</v>
      </c>
      <c r="AY428" s="254" t="s">
        <v>139</v>
      </c>
    </row>
    <row r="429" spans="1:65" s="2" customFormat="1" ht="21.75" customHeight="1">
      <c r="A429" s="40"/>
      <c r="B429" s="41"/>
      <c r="C429" s="220" t="s">
        <v>939</v>
      </c>
      <c r="D429" s="220" t="s">
        <v>142</v>
      </c>
      <c r="E429" s="221" t="s">
        <v>940</v>
      </c>
      <c r="F429" s="222" t="s">
        <v>941</v>
      </c>
      <c r="G429" s="223" t="s">
        <v>274</v>
      </c>
      <c r="H429" s="224">
        <v>1</v>
      </c>
      <c r="I429" s="225"/>
      <c r="J429" s="226">
        <f>ROUND(I429*H429,2)</f>
        <v>0</v>
      </c>
      <c r="K429" s="222" t="s">
        <v>19</v>
      </c>
      <c r="L429" s="46"/>
      <c r="M429" s="227" t="s">
        <v>19</v>
      </c>
      <c r="N429" s="228" t="s">
        <v>43</v>
      </c>
      <c r="O429" s="86"/>
      <c r="P429" s="229">
        <f>O429*H429</f>
        <v>0</v>
      </c>
      <c r="Q429" s="229">
        <v>0</v>
      </c>
      <c r="R429" s="229">
        <f>Q429*H429</f>
        <v>0</v>
      </c>
      <c r="S429" s="229">
        <v>0</v>
      </c>
      <c r="T429" s="230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31" t="s">
        <v>207</v>
      </c>
      <c r="AT429" s="231" t="s">
        <v>142</v>
      </c>
      <c r="AU429" s="231" t="s">
        <v>82</v>
      </c>
      <c r="AY429" s="19" t="s">
        <v>139</v>
      </c>
      <c r="BE429" s="232">
        <f>IF(N429="základní",J429,0)</f>
        <v>0</v>
      </c>
      <c r="BF429" s="232">
        <f>IF(N429="snížená",J429,0)</f>
        <v>0</v>
      </c>
      <c r="BG429" s="232">
        <f>IF(N429="zákl. přenesená",J429,0)</f>
        <v>0</v>
      </c>
      <c r="BH429" s="232">
        <f>IF(N429="sníž. přenesená",J429,0)</f>
        <v>0</v>
      </c>
      <c r="BI429" s="232">
        <f>IF(N429="nulová",J429,0)</f>
        <v>0</v>
      </c>
      <c r="BJ429" s="19" t="s">
        <v>80</v>
      </c>
      <c r="BK429" s="232">
        <f>ROUND(I429*H429,2)</f>
        <v>0</v>
      </c>
      <c r="BL429" s="19" t="s">
        <v>207</v>
      </c>
      <c r="BM429" s="231" t="s">
        <v>942</v>
      </c>
    </row>
    <row r="430" spans="1:51" s="14" customFormat="1" ht="12">
      <c r="A430" s="14"/>
      <c r="B430" s="244"/>
      <c r="C430" s="245"/>
      <c r="D430" s="235" t="s">
        <v>149</v>
      </c>
      <c r="E430" s="246" t="s">
        <v>19</v>
      </c>
      <c r="F430" s="247" t="s">
        <v>943</v>
      </c>
      <c r="G430" s="245"/>
      <c r="H430" s="248">
        <v>1</v>
      </c>
      <c r="I430" s="249"/>
      <c r="J430" s="245"/>
      <c r="K430" s="245"/>
      <c r="L430" s="250"/>
      <c r="M430" s="251"/>
      <c r="N430" s="252"/>
      <c r="O430" s="252"/>
      <c r="P430" s="252"/>
      <c r="Q430" s="252"/>
      <c r="R430" s="252"/>
      <c r="S430" s="252"/>
      <c r="T430" s="253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4" t="s">
        <v>149</v>
      </c>
      <c r="AU430" s="254" t="s">
        <v>82</v>
      </c>
      <c r="AV430" s="14" t="s">
        <v>82</v>
      </c>
      <c r="AW430" s="14" t="s">
        <v>33</v>
      </c>
      <c r="AX430" s="14" t="s">
        <v>80</v>
      </c>
      <c r="AY430" s="254" t="s">
        <v>139</v>
      </c>
    </row>
    <row r="431" spans="1:65" s="2" customFormat="1" ht="44.25" customHeight="1">
      <c r="A431" s="40"/>
      <c r="B431" s="41"/>
      <c r="C431" s="220" t="s">
        <v>944</v>
      </c>
      <c r="D431" s="220" t="s">
        <v>142</v>
      </c>
      <c r="E431" s="221" t="s">
        <v>510</v>
      </c>
      <c r="F431" s="222" t="s">
        <v>511</v>
      </c>
      <c r="G431" s="223" t="s">
        <v>299</v>
      </c>
      <c r="H431" s="224">
        <v>0.129</v>
      </c>
      <c r="I431" s="225"/>
      <c r="J431" s="226">
        <f>ROUND(I431*H431,2)</f>
        <v>0</v>
      </c>
      <c r="K431" s="222" t="s">
        <v>146</v>
      </c>
      <c r="L431" s="46"/>
      <c r="M431" s="227" t="s">
        <v>19</v>
      </c>
      <c r="N431" s="228" t="s">
        <v>43</v>
      </c>
      <c r="O431" s="86"/>
      <c r="P431" s="229">
        <f>O431*H431</f>
        <v>0</v>
      </c>
      <c r="Q431" s="229">
        <v>0</v>
      </c>
      <c r="R431" s="229">
        <f>Q431*H431</f>
        <v>0</v>
      </c>
      <c r="S431" s="229">
        <v>0</v>
      </c>
      <c r="T431" s="230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31" t="s">
        <v>207</v>
      </c>
      <c r="AT431" s="231" t="s">
        <v>142</v>
      </c>
      <c r="AU431" s="231" t="s">
        <v>82</v>
      </c>
      <c r="AY431" s="19" t="s">
        <v>139</v>
      </c>
      <c r="BE431" s="232">
        <f>IF(N431="základní",J431,0)</f>
        <v>0</v>
      </c>
      <c r="BF431" s="232">
        <f>IF(N431="snížená",J431,0)</f>
        <v>0</v>
      </c>
      <c r="BG431" s="232">
        <f>IF(N431="zákl. přenesená",J431,0)</f>
        <v>0</v>
      </c>
      <c r="BH431" s="232">
        <f>IF(N431="sníž. přenesená",J431,0)</f>
        <v>0</v>
      </c>
      <c r="BI431" s="232">
        <f>IF(N431="nulová",J431,0)</f>
        <v>0</v>
      </c>
      <c r="BJ431" s="19" t="s">
        <v>80</v>
      </c>
      <c r="BK431" s="232">
        <f>ROUND(I431*H431,2)</f>
        <v>0</v>
      </c>
      <c r="BL431" s="19" t="s">
        <v>207</v>
      </c>
      <c r="BM431" s="231" t="s">
        <v>945</v>
      </c>
    </row>
    <row r="432" spans="1:63" s="12" customFormat="1" ht="22.8" customHeight="1">
      <c r="A432" s="12"/>
      <c r="B432" s="204"/>
      <c r="C432" s="205"/>
      <c r="D432" s="206" t="s">
        <v>71</v>
      </c>
      <c r="E432" s="218" t="s">
        <v>946</v>
      </c>
      <c r="F432" s="218" t="s">
        <v>947</v>
      </c>
      <c r="G432" s="205"/>
      <c r="H432" s="205"/>
      <c r="I432" s="208"/>
      <c r="J432" s="219">
        <f>BK432</f>
        <v>0</v>
      </c>
      <c r="K432" s="205"/>
      <c r="L432" s="210"/>
      <c r="M432" s="211"/>
      <c r="N432" s="212"/>
      <c r="O432" s="212"/>
      <c r="P432" s="213">
        <f>SUM(P433:P522)</f>
        <v>0</v>
      </c>
      <c r="Q432" s="212"/>
      <c r="R432" s="213">
        <f>SUM(R433:R522)</f>
        <v>0.07120370000000001</v>
      </c>
      <c r="S432" s="212"/>
      <c r="T432" s="214">
        <f>SUM(T433:T522)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15" t="s">
        <v>82</v>
      </c>
      <c r="AT432" s="216" t="s">
        <v>71</v>
      </c>
      <c r="AU432" s="216" t="s">
        <v>80</v>
      </c>
      <c r="AY432" s="215" t="s">
        <v>139</v>
      </c>
      <c r="BK432" s="217">
        <f>SUM(BK433:BK522)</f>
        <v>0</v>
      </c>
    </row>
    <row r="433" spans="1:65" s="2" customFormat="1" ht="33" customHeight="1">
      <c r="A433" s="40"/>
      <c r="B433" s="41"/>
      <c r="C433" s="220" t="s">
        <v>948</v>
      </c>
      <c r="D433" s="220" t="s">
        <v>142</v>
      </c>
      <c r="E433" s="221" t="s">
        <v>949</v>
      </c>
      <c r="F433" s="222" t="s">
        <v>950</v>
      </c>
      <c r="G433" s="223" t="s">
        <v>145</v>
      </c>
      <c r="H433" s="224">
        <v>4.01</v>
      </c>
      <c r="I433" s="225"/>
      <c r="J433" s="226">
        <f>ROUND(I433*H433,2)</f>
        <v>0</v>
      </c>
      <c r="K433" s="222" t="s">
        <v>146</v>
      </c>
      <c r="L433" s="46"/>
      <c r="M433" s="227" t="s">
        <v>19</v>
      </c>
      <c r="N433" s="228" t="s">
        <v>43</v>
      </c>
      <c r="O433" s="86"/>
      <c r="P433" s="229">
        <f>O433*H433</f>
        <v>0</v>
      </c>
      <c r="Q433" s="229">
        <v>0.00037</v>
      </c>
      <c r="R433" s="229">
        <f>Q433*H433</f>
        <v>0.0014837</v>
      </c>
      <c r="S433" s="229">
        <v>0</v>
      </c>
      <c r="T433" s="230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31" t="s">
        <v>207</v>
      </c>
      <c r="AT433" s="231" t="s">
        <v>142</v>
      </c>
      <c r="AU433" s="231" t="s">
        <v>82</v>
      </c>
      <c r="AY433" s="19" t="s">
        <v>139</v>
      </c>
      <c r="BE433" s="232">
        <f>IF(N433="základní",J433,0)</f>
        <v>0</v>
      </c>
      <c r="BF433" s="232">
        <f>IF(N433="snížená",J433,0)</f>
        <v>0</v>
      </c>
      <c r="BG433" s="232">
        <f>IF(N433="zákl. přenesená",J433,0)</f>
        <v>0</v>
      </c>
      <c r="BH433" s="232">
        <f>IF(N433="sníž. přenesená",J433,0)</f>
        <v>0</v>
      </c>
      <c r="BI433" s="232">
        <f>IF(N433="nulová",J433,0)</f>
        <v>0</v>
      </c>
      <c r="BJ433" s="19" t="s">
        <v>80</v>
      </c>
      <c r="BK433" s="232">
        <f>ROUND(I433*H433,2)</f>
        <v>0</v>
      </c>
      <c r="BL433" s="19" t="s">
        <v>207</v>
      </c>
      <c r="BM433" s="231" t="s">
        <v>951</v>
      </c>
    </row>
    <row r="434" spans="1:51" s="14" customFormat="1" ht="12">
      <c r="A434" s="14"/>
      <c r="B434" s="244"/>
      <c r="C434" s="245"/>
      <c r="D434" s="235" t="s">
        <v>149</v>
      </c>
      <c r="E434" s="246" t="s">
        <v>19</v>
      </c>
      <c r="F434" s="247" t="s">
        <v>952</v>
      </c>
      <c r="G434" s="245"/>
      <c r="H434" s="248">
        <v>4.01</v>
      </c>
      <c r="I434" s="249"/>
      <c r="J434" s="245"/>
      <c r="K434" s="245"/>
      <c r="L434" s="250"/>
      <c r="M434" s="251"/>
      <c r="N434" s="252"/>
      <c r="O434" s="252"/>
      <c r="P434" s="252"/>
      <c r="Q434" s="252"/>
      <c r="R434" s="252"/>
      <c r="S434" s="252"/>
      <c r="T434" s="253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4" t="s">
        <v>149</v>
      </c>
      <c r="AU434" s="254" t="s">
        <v>82</v>
      </c>
      <c r="AV434" s="14" t="s">
        <v>82</v>
      </c>
      <c r="AW434" s="14" t="s">
        <v>33</v>
      </c>
      <c r="AX434" s="14" t="s">
        <v>72</v>
      </c>
      <c r="AY434" s="254" t="s">
        <v>139</v>
      </c>
    </row>
    <row r="435" spans="1:51" s="16" customFormat="1" ht="12">
      <c r="A435" s="16"/>
      <c r="B435" s="266"/>
      <c r="C435" s="267"/>
      <c r="D435" s="235" t="s">
        <v>149</v>
      </c>
      <c r="E435" s="268" t="s">
        <v>19</v>
      </c>
      <c r="F435" s="269" t="s">
        <v>158</v>
      </c>
      <c r="G435" s="267"/>
      <c r="H435" s="270">
        <v>4.01</v>
      </c>
      <c r="I435" s="271"/>
      <c r="J435" s="267"/>
      <c r="K435" s="267"/>
      <c r="L435" s="272"/>
      <c r="M435" s="273"/>
      <c r="N435" s="274"/>
      <c r="O435" s="274"/>
      <c r="P435" s="274"/>
      <c r="Q435" s="274"/>
      <c r="R435" s="274"/>
      <c r="S435" s="274"/>
      <c r="T435" s="275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T435" s="276" t="s">
        <v>149</v>
      </c>
      <c r="AU435" s="276" t="s">
        <v>82</v>
      </c>
      <c r="AV435" s="16" t="s">
        <v>147</v>
      </c>
      <c r="AW435" s="16" t="s">
        <v>33</v>
      </c>
      <c r="AX435" s="16" t="s">
        <v>80</v>
      </c>
      <c r="AY435" s="276" t="s">
        <v>139</v>
      </c>
    </row>
    <row r="436" spans="1:65" s="2" customFormat="1" ht="21.75" customHeight="1">
      <c r="A436" s="40"/>
      <c r="B436" s="41"/>
      <c r="C436" s="283" t="s">
        <v>953</v>
      </c>
      <c r="D436" s="283" t="s">
        <v>549</v>
      </c>
      <c r="E436" s="284" t="s">
        <v>954</v>
      </c>
      <c r="F436" s="285" t="s">
        <v>955</v>
      </c>
      <c r="G436" s="286" t="s">
        <v>274</v>
      </c>
      <c r="H436" s="287">
        <v>1</v>
      </c>
      <c r="I436" s="288"/>
      <c r="J436" s="289">
        <f>ROUND(I436*H436,2)</f>
        <v>0</v>
      </c>
      <c r="K436" s="285" t="s">
        <v>19</v>
      </c>
      <c r="L436" s="290"/>
      <c r="M436" s="291" t="s">
        <v>19</v>
      </c>
      <c r="N436" s="292" t="s">
        <v>43</v>
      </c>
      <c r="O436" s="86"/>
      <c r="P436" s="229">
        <f>O436*H436</f>
        <v>0</v>
      </c>
      <c r="Q436" s="229">
        <v>0.01743</v>
      </c>
      <c r="R436" s="229">
        <f>Q436*H436</f>
        <v>0.01743</v>
      </c>
      <c r="S436" s="229">
        <v>0</v>
      </c>
      <c r="T436" s="230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31" t="s">
        <v>323</v>
      </c>
      <c r="AT436" s="231" t="s">
        <v>549</v>
      </c>
      <c r="AU436" s="231" t="s">
        <v>82</v>
      </c>
      <c r="AY436" s="19" t="s">
        <v>139</v>
      </c>
      <c r="BE436" s="232">
        <f>IF(N436="základní",J436,0)</f>
        <v>0</v>
      </c>
      <c r="BF436" s="232">
        <f>IF(N436="snížená",J436,0)</f>
        <v>0</v>
      </c>
      <c r="BG436" s="232">
        <f>IF(N436="zákl. přenesená",J436,0)</f>
        <v>0</v>
      </c>
      <c r="BH436" s="232">
        <f>IF(N436="sníž. přenesená",J436,0)</f>
        <v>0</v>
      </c>
      <c r="BI436" s="232">
        <f>IF(N436="nulová",J436,0)</f>
        <v>0</v>
      </c>
      <c r="BJ436" s="19" t="s">
        <v>80</v>
      </c>
      <c r="BK436" s="232">
        <f>ROUND(I436*H436,2)</f>
        <v>0</v>
      </c>
      <c r="BL436" s="19" t="s">
        <v>207</v>
      </c>
      <c r="BM436" s="231" t="s">
        <v>956</v>
      </c>
    </row>
    <row r="437" spans="1:51" s="14" customFormat="1" ht="12">
      <c r="A437" s="14"/>
      <c r="B437" s="244"/>
      <c r="C437" s="245"/>
      <c r="D437" s="235" t="s">
        <v>149</v>
      </c>
      <c r="E437" s="246" t="s">
        <v>19</v>
      </c>
      <c r="F437" s="247" t="s">
        <v>957</v>
      </c>
      <c r="G437" s="245"/>
      <c r="H437" s="248">
        <v>1</v>
      </c>
      <c r="I437" s="249"/>
      <c r="J437" s="245"/>
      <c r="K437" s="245"/>
      <c r="L437" s="250"/>
      <c r="M437" s="251"/>
      <c r="N437" s="252"/>
      <c r="O437" s="252"/>
      <c r="P437" s="252"/>
      <c r="Q437" s="252"/>
      <c r="R437" s="252"/>
      <c r="S437" s="252"/>
      <c r="T437" s="253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4" t="s">
        <v>149</v>
      </c>
      <c r="AU437" s="254" t="s">
        <v>82</v>
      </c>
      <c r="AV437" s="14" t="s">
        <v>82</v>
      </c>
      <c r="AW437" s="14" t="s">
        <v>33</v>
      </c>
      <c r="AX437" s="14" t="s">
        <v>72</v>
      </c>
      <c r="AY437" s="254" t="s">
        <v>139</v>
      </c>
    </row>
    <row r="438" spans="1:51" s="16" customFormat="1" ht="12">
      <c r="A438" s="16"/>
      <c r="B438" s="266"/>
      <c r="C438" s="267"/>
      <c r="D438" s="235" t="s">
        <v>149</v>
      </c>
      <c r="E438" s="268" t="s">
        <v>19</v>
      </c>
      <c r="F438" s="269" t="s">
        <v>158</v>
      </c>
      <c r="G438" s="267"/>
      <c r="H438" s="270">
        <v>1</v>
      </c>
      <c r="I438" s="271"/>
      <c r="J438" s="267"/>
      <c r="K438" s="267"/>
      <c r="L438" s="272"/>
      <c r="M438" s="273"/>
      <c r="N438" s="274"/>
      <c r="O438" s="274"/>
      <c r="P438" s="274"/>
      <c r="Q438" s="274"/>
      <c r="R438" s="274"/>
      <c r="S438" s="274"/>
      <c r="T438" s="275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T438" s="276" t="s">
        <v>149</v>
      </c>
      <c r="AU438" s="276" t="s">
        <v>82</v>
      </c>
      <c r="AV438" s="16" t="s">
        <v>147</v>
      </c>
      <c r="AW438" s="16" t="s">
        <v>33</v>
      </c>
      <c r="AX438" s="16" t="s">
        <v>80</v>
      </c>
      <c r="AY438" s="276" t="s">
        <v>139</v>
      </c>
    </row>
    <row r="439" spans="1:65" s="2" customFormat="1" ht="21.75" customHeight="1">
      <c r="A439" s="40"/>
      <c r="B439" s="41"/>
      <c r="C439" s="283" t="s">
        <v>958</v>
      </c>
      <c r="D439" s="283" t="s">
        <v>549</v>
      </c>
      <c r="E439" s="284" t="s">
        <v>959</v>
      </c>
      <c r="F439" s="285" t="s">
        <v>960</v>
      </c>
      <c r="G439" s="286" t="s">
        <v>274</v>
      </c>
      <c r="H439" s="287">
        <v>1</v>
      </c>
      <c r="I439" s="288"/>
      <c r="J439" s="289">
        <f>ROUND(I439*H439,2)</f>
        <v>0</v>
      </c>
      <c r="K439" s="285" t="s">
        <v>19</v>
      </c>
      <c r="L439" s="290"/>
      <c r="M439" s="291" t="s">
        <v>19</v>
      </c>
      <c r="N439" s="292" t="s">
        <v>43</v>
      </c>
      <c r="O439" s="86"/>
      <c r="P439" s="229">
        <f>O439*H439</f>
        <v>0</v>
      </c>
      <c r="Q439" s="229">
        <v>0.01743</v>
      </c>
      <c r="R439" s="229">
        <f>Q439*H439</f>
        <v>0.01743</v>
      </c>
      <c r="S439" s="229">
        <v>0</v>
      </c>
      <c r="T439" s="230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31" t="s">
        <v>323</v>
      </c>
      <c r="AT439" s="231" t="s">
        <v>549</v>
      </c>
      <c r="AU439" s="231" t="s">
        <v>82</v>
      </c>
      <c r="AY439" s="19" t="s">
        <v>139</v>
      </c>
      <c r="BE439" s="232">
        <f>IF(N439="základní",J439,0)</f>
        <v>0</v>
      </c>
      <c r="BF439" s="232">
        <f>IF(N439="snížená",J439,0)</f>
        <v>0</v>
      </c>
      <c r="BG439" s="232">
        <f>IF(N439="zákl. přenesená",J439,0)</f>
        <v>0</v>
      </c>
      <c r="BH439" s="232">
        <f>IF(N439="sníž. přenesená",J439,0)</f>
        <v>0</v>
      </c>
      <c r="BI439" s="232">
        <f>IF(N439="nulová",J439,0)</f>
        <v>0</v>
      </c>
      <c r="BJ439" s="19" t="s">
        <v>80</v>
      </c>
      <c r="BK439" s="232">
        <f>ROUND(I439*H439,2)</f>
        <v>0</v>
      </c>
      <c r="BL439" s="19" t="s">
        <v>207</v>
      </c>
      <c r="BM439" s="231" t="s">
        <v>961</v>
      </c>
    </row>
    <row r="440" spans="1:51" s="14" customFormat="1" ht="12">
      <c r="A440" s="14"/>
      <c r="B440" s="244"/>
      <c r="C440" s="245"/>
      <c r="D440" s="235" t="s">
        <v>149</v>
      </c>
      <c r="E440" s="246" t="s">
        <v>19</v>
      </c>
      <c r="F440" s="247" t="s">
        <v>962</v>
      </c>
      <c r="G440" s="245"/>
      <c r="H440" s="248">
        <v>1</v>
      </c>
      <c r="I440" s="249"/>
      <c r="J440" s="245"/>
      <c r="K440" s="245"/>
      <c r="L440" s="250"/>
      <c r="M440" s="251"/>
      <c r="N440" s="252"/>
      <c r="O440" s="252"/>
      <c r="P440" s="252"/>
      <c r="Q440" s="252"/>
      <c r="R440" s="252"/>
      <c r="S440" s="252"/>
      <c r="T440" s="25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4" t="s">
        <v>149</v>
      </c>
      <c r="AU440" s="254" t="s">
        <v>82</v>
      </c>
      <c r="AV440" s="14" t="s">
        <v>82</v>
      </c>
      <c r="AW440" s="14" t="s">
        <v>33</v>
      </c>
      <c r="AX440" s="14" t="s">
        <v>72</v>
      </c>
      <c r="AY440" s="254" t="s">
        <v>139</v>
      </c>
    </row>
    <row r="441" spans="1:51" s="16" customFormat="1" ht="12">
      <c r="A441" s="16"/>
      <c r="B441" s="266"/>
      <c r="C441" s="267"/>
      <c r="D441" s="235" t="s">
        <v>149</v>
      </c>
      <c r="E441" s="268" t="s">
        <v>19</v>
      </c>
      <c r="F441" s="269" t="s">
        <v>158</v>
      </c>
      <c r="G441" s="267"/>
      <c r="H441" s="270">
        <v>1</v>
      </c>
      <c r="I441" s="271"/>
      <c r="J441" s="267"/>
      <c r="K441" s="267"/>
      <c r="L441" s="272"/>
      <c r="M441" s="273"/>
      <c r="N441" s="274"/>
      <c r="O441" s="274"/>
      <c r="P441" s="274"/>
      <c r="Q441" s="274"/>
      <c r="R441" s="274"/>
      <c r="S441" s="274"/>
      <c r="T441" s="275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T441" s="276" t="s">
        <v>149</v>
      </c>
      <c r="AU441" s="276" t="s">
        <v>82</v>
      </c>
      <c r="AV441" s="16" t="s">
        <v>147</v>
      </c>
      <c r="AW441" s="16" t="s">
        <v>33</v>
      </c>
      <c r="AX441" s="16" t="s">
        <v>80</v>
      </c>
      <c r="AY441" s="276" t="s">
        <v>139</v>
      </c>
    </row>
    <row r="442" spans="1:65" s="2" customFormat="1" ht="21.75" customHeight="1">
      <c r="A442" s="40"/>
      <c r="B442" s="41"/>
      <c r="C442" s="283" t="s">
        <v>963</v>
      </c>
      <c r="D442" s="283" t="s">
        <v>549</v>
      </c>
      <c r="E442" s="284" t="s">
        <v>964</v>
      </c>
      <c r="F442" s="285" t="s">
        <v>965</v>
      </c>
      <c r="G442" s="286" t="s">
        <v>274</v>
      </c>
      <c r="H442" s="287">
        <v>2</v>
      </c>
      <c r="I442" s="288"/>
      <c r="J442" s="289">
        <f>ROUND(I442*H442,2)</f>
        <v>0</v>
      </c>
      <c r="K442" s="285" t="s">
        <v>19</v>
      </c>
      <c r="L442" s="290"/>
      <c r="M442" s="291" t="s">
        <v>19</v>
      </c>
      <c r="N442" s="292" t="s">
        <v>43</v>
      </c>
      <c r="O442" s="86"/>
      <c r="P442" s="229">
        <f>O442*H442</f>
        <v>0</v>
      </c>
      <c r="Q442" s="229">
        <v>0.01743</v>
      </c>
      <c r="R442" s="229">
        <f>Q442*H442</f>
        <v>0.03486</v>
      </c>
      <c r="S442" s="229">
        <v>0</v>
      </c>
      <c r="T442" s="230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31" t="s">
        <v>323</v>
      </c>
      <c r="AT442" s="231" t="s">
        <v>549</v>
      </c>
      <c r="AU442" s="231" t="s">
        <v>82</v>
      </c>
      <c r="AY442" s="19" t="s">
        <v>139</v>
      </c>
      <c r="BE442" s="232">
        <f>IF(N442="základní",J442,0)</f>
        <v>0</v>
      </c>
      <c r="BF442" s="232">
        <f>IF(N442="snížená",J442,0)</f>
        <v>0</v>
      </c>
      <c r="BG442" s="232">
        <f>IF(N442="zákl. přenesená",J442,0)</f>
        <v>0</v>
      </c>
      <c r="BH442" s="232">
        <f>IF(N442="sníž. přenesená",J442,0)</f>
        <v>0</v>
      </c>
      <c r="BI442" s="232">
        <f>IF(N442="nulová",J442,0)</f>
        <v>0</v>
      </c>
      <c r="BJ442" s="19" t="s">
        <v>80</v>
      </c>
      <c r="BK442" s="232">
        <f>ROUND(I442*H442,2)</f>
        <v>0</v>
      </c>
      <c r="BL442" s="19" t="s">
        <v>207</v>
      </c>
      <c r="BM442" s="231" t="s">
        <v>966</v>
      </c>
    </row>
    <row r="443" spans="1:51" s="14" customFormat="1" ht="12">
      <c r="A443" s="14"/>
      <c r="B443" s="244"/>
      <c r="C443" s="245"/>
      <c r="D443" s="235" t="s">
        <v>149</v>
      </c>
      <c r="E443" s="246" t="s">
        <v>19</v>
      </c>
      <c r="F443" s="247" t="s">
        <v>967</v>
      </c>
      <c r="G443" s="245"/>
      <c r="H443" s="248">
        <v>2</v>
      </c>
      <c r="I443" s="249"/>
      <c r="J443" s="245"/>
      <c r="K443" s="245"/>
      <c r="L443" s="250"/>
      <c r="M443" s="251"/>
      <c r="N443" s="252"/>
      <c r="O443" s="252"/>
      <c r="P443" s="252"/>
      <c r="Q443" s="252"/>
      <c r="R443" s="252"/>
      <c r="S443" s="252"/>
      <c r="T443" s="253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4" t="s">
        <v>149</v>
      </c>
      <c r="AU443" s="254" t="s">
        <v>82</v>
      </c>
      <c r="AV443" s="14" t="s">
        <v>82</v>
      </c>
      <c r="AW443" s="14" t="s">
        <v>33</v>
      </c>
      <c r="AX443" s="14" t="s">
        <v>72</v>
      </c>
      <c r="AY443" s="254" t="s">
        <v>139</v>
      </c>
    </row>
    <row r="444" spans="1:51" s="16" customFormat="1" ht="12">
      <c r="A444" s="16"/>
      <c r="B444" s="266"/>
      <c r="C444" s="267"/>
      <c r="D444" s="235" t="s">
        <v>149</v>
      </c>
      <c r="E444" s="268" t="s">
        <v>19</v>
      </c>
      <c r="F444" s="269" t="s">
        <v>158</v>
      </c>
      <c r="G444" s="267"/>
      <c r="H444" s="270">
        <v>2</v>
      </c>
      <c r="I444" s="271"/>
      <c r="J444" s="267"/>
      <c r="K444" s="267"/>
      <c r="L444" s="272"/>
      <c r="M444" s="273"/>
      <c r="N444" s="274"/>
      <c r="O444" s="274"/>
      <c r="P444" s="274"/>
      <c r="Q444" s="274"/>
      <c r="R444" s="274"/>
      <c r="S444" s="274"/>
      <c r="T444" s="275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T444" s="276" t="s">
        <v>149</v>
      </c>
      <c r="AU444" s="276" t="s">
        <v>82</v>
      </c>
      <c r="AV444" s="16" t="s">
        <v>147</v>
      </c>
      <c r="AW444" s="16" t="s">
        <v>33</v>
      </c>
      <c r="AX444" s="16" t="s">
        <v>80</v>
      </c>
      <c r="AY444" s="276" t="s">
        <v>139</v>
      </c>
    </row>
    <row r="445" spans="1:65" s="2" customFormat="1" ht="21.75" customHeight="1">
      <c r="A445" s="40"/>
      <c r="B445" s="41"/>
      <c r="C445" s="220" t="s">
        <v>968</v>
      </c>
      <c r="D445" s="220" t="s">
        <v>142</v>
      </c>
      <c r="E445" s="221" t="s">
        <v>969</v>
      </c>
      <c r="F445" s="222" t="s">
        <v>970</v>
      </c>
      <c r="G445" s="223" t="s">
        <v>163</v>
      </c>
      <c r="H445" s="224">
        <v>2</v>
      </c>
      <c r="I445" s="225"/>
      <c r="J445" s="226">
        <f>ROUND(I445*H445,2)</f>
        <v>0</v>
      </c>
      <c r="K445" s="222" t="s">
        <v>146</v>
      </c>
      <c r="L445" s="46"/>
      <c r="M445" s="227" t="s">
        <v>19</v>
      </c>
      <c r="N445" s="228" t="s">
        <v>43</v>
      </c>
      <c r="O445" s="86"/>
      <c r="P445" s="229">
        <f>O445*H445</f>
        <v>0</v>
      </c>
      <c r="Q445" s="229">
        <v>0</v>
      </c>
      <c r="R445" s="229">
        <f>Q445*H445</f>
        <v>0</v>
      </c>
      <c r="S445" s="229">
        <v>0</v>
      </c>
      <c r="T445" s="230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31" t="s">
        <v>207</v>
      </c>
      <c r="AT445" s="231" t="s">
        <v>142</v>
      </c>
      <c r="AU445" s="231" t="s">
        <v>82</v>
      </c>
      <c r="AY445" s="19" t="s">
        <v>139</v>
      </c>
      <c r="BE445" s="232">
        <f>IF(N445="základní",J445,0)</f>
        <v>0</v>
      </c>
      <c r="BF445" s="232">
        <f>IF(N445="snížená",J445,0)</f>
        <v>0</v>
      </c>
      <c r="BG445" s="232">
        <f>IF(N445="zákl. přenesená",J445,0)</f>
        <v>0</v>
      </c>
      <c r="BH445" s="232">
        <f>IF(N445="sníž. přenesená",J445,0)</f>
        <v>0</v>
      </c>
      <c r="BI445" s="232">
        <f>IF(N445="nulová",J445,0)</f>
        <v>0</v>
      </c>
      <c r="BJ445" s="19" t="s">
        <v>80</v>
      </c>
      <c r="BK445" s="232">
        <f>ROUND(I445*H445,2)</f>
        <v>0</v>
      </c>
      <c r="BL445" s="19" t="s">
        <v>207</v>
      </c>
      <c r="BM445" s="231" t="s">
        <v>971</v>
      </c>
    </row>
    <row r="446" spans="1:51" s="14" customFormat="1" ht="12">
      <c r="A446" s="14"/>
      <c r="B446" s="244"/>
      <c r="C446" s="245"/>
      <c r="D446" s="235" t="s">
        <v>149</v>
      </c>
      <c r="E446" s="246" t="s">
        <v>19</v>
      </c>
      <c r="F446" s="247" t="s">
        <v>411</v>
      </c>
      <c r="G446" s="245"/>
      <c r="H446" s="248">
        <v>1</v>
      </c>
      <c r="I446" s="249"/>
      <c r="J446" s="245"/>
      <c r="K446" s="245"/>
      <c r="L446" s="250"/>
      <c r="M446" s="251"/>
      <c r="N446" s="252"/>
      <c r="O446" s="252"/>
      <c r="P446" s="252"/>
      <c r="Q446" s="252"/>
      <c r="R446" s="252"/>
      <c r="S446" s="252"/>
      <c r="T446" s="253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4" t="s">
        <v>149</v>
      </c>
      <c r="AU446" s="254" t="s">
        <v>82</v>
      </c>
      <c r="AV446" s="14" t="s">
        <v>82</v>
      </c>
      <c r="AW446" s="14" t="s">
        <v>33</v>
      </c>
      <c r="AX446" s="14" t="s">
        <v>72</v>
      </c>
      <c r="AY446" s="254" t="s">
        <v>139</v>
      </c>
    </row>
    <row r="447" spans="1:51" s="14" customFormat="1" ht="12">
      <c r="A447" s="14"/>
      <c r="B447" s="244"/>
      <c r="C447" s="245"/>
      <c r="D447" s="235" t="s">
        <v>149</v>
      </c>
      <c r="E447" s="246" t="s">
        <v>19</v>
      </c>
      <c r="F447" s="247" t="s">
        <v>972</v>
      </c>
      <c r="G447" s="245"/>
      <c r="H447" s="248">
        <v>1</v>
      </c>
      <c r="I447" s="249"/>
      <c r="J447" s="245"/>
      <c r="K447" s="245"/>
      <c r="L447" s="250"/>
      <c r="M447" s="251"/>
      <c r="N447" s="252"/>
      <c r="O447" s="252"/>
      <c r="P447" s="252"/>
      <c r="Q447" s="252"/>
      <c r="R447" s="252"/>
      <c r="S447" s="252"/>
      <c r="T447" s="253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4" t="s">
        <v>149</v>
      </c>
      <c r="AU447" s="254" t="s">
        <v>82</v>
      </c>
      <c r="AV447" s="14" t="s">
        <v>82</v>
      </c>
      <c r="AW447" s="14" t="s">
        <v>33</v>
      </c>
      <c r="AX447" s="14" t="s">
        <v>72</v>
      </c>
      <c r="AY447" s="254" t="s">
        <v>139</v>
      </c>
    </row>
    <row r="448" spans="1:51" s="16" customFormat="1" ht="12">
      <c r="A448" s="16"/>
      <c r="B448" s="266"/>
      <c r="C448" s="267"/>
      <c r="D448" s="235" t="s">
        <v>149</v>
      </c>
      <c r="E448" s="268" t="s">
        <v>19</v>
      </c>
      <c r="F448" s="269" t="s">
        <v>158</v>
      </c>
      <c r="G448" s="267"/>
      <c r="H448" s="270">
        <v>2</v>
      </c>
      <c r="I448" s="271"/>
      <c r="J448" s="267"/>
      <c r="K448" s="267"/>
      <c r="L448" s="272"/>
      <c r="M448" s="273"/>
      <c r="N448" s="274"/>
      <c r="O448" s="274"/>
      <c r="P448" s="274"/>
      <c r="Q448" s="274"/>
      <c r="R448" s="274"/>
      <c r="S448" s="274"/>
      <c r="T448" s="275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T448" s="276" t="s">
        <v>149</v>
      </c>
      <c r="AU448" s="276" t="s">
        <v>82</v>
      </c>
      <c r="AV448" s="16" t="s">
        <v>147</v>
      </c>
      <c r="AW448" s="16" t="s">
        <v>33</v>
      </c>
      <c r="AX448" s="16" t="s">
        <v>80</v>
      </c>
      <c r="AY448" s="276" t="s">
        <v>139</v>
      </c>
    </row>
    <row r="449" spans="1:65" s="2" customFormat="1" ht="44.25" customHeight="1">
      <c r="A449" s="40"/>
      <c r="B449" s="41"/>
      <c r="C449" s="283" t="s">
        <v>973</v>
      </c>
      <c r="D449" s="283" t="s">
        <v>549</v>
      </c>
      <c r="E449" s="284" t="s">
        <v>974</v>
      </c>
      <c r="F449" s="285" t="s">
        <v>975</v>
      </c>
      <c r="G449" s="286" t="s">
        <v>163</v>
      </c>
      <c r="H449" s="287">
        <v>2</v>
      </c>
      <c r="I449" s="288"/>
      <c r="J449" s="289">
        <f>ROUND(I449*H449,2)</f>
        <v>0</v>
      </c>
      <c r="K449" s="285" t="s">
        <v>19</v>
      </c>
      <c r="L449" s="290"/>
      <c r="M449" s="291" t="s">
        <v>19</v>
      </c>
      <c r="N449" s="292" t="s">
        <v>43</v>
      </c>
      <c r="O449" s="86"/>
      <c r="P449" s="229">
        <f>O449*H449</f>
        <v>0</v>
      </c>
      <c r="Q449" s="229">
        <v>0</v>
      </c>
      <c r="R449" s="229">
        <f>Q449*H449</f>
        <v>0</v>
      </c>
      <c r="S449" s="229">
        <v>0</v>
      </c>
      <c r="T449" s="230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31" t="s">
        <v>323</v>
      </c>
      <c r="AT449" s="231" t="s">
        <v>549</v>
      </c>
      <c r="AU449" s="231" t="s">
        <v>82</v>
      </c>
      <c r="AY449" s="19" t="s">
        <v>139</v>
      </c>
      <c r="BE449" s="232">
        <f>IF(N449="základní",J449,0)</f>
        <v>0</v>
      </c>
      <c r="BF449" s="232">
        <f>IF(N449="snížená",J449,0)</f>
        <v>0</v>
      </c>
      <c r="BG449" s="232">
        <f>IF(N449="zákl. přenesená",J449,0)</f>
        <v>0</v>
      </c>
      <c r="BH449" s="232">
        <f>IF(N449="sníž. přenesená",J449,0)</f>
        <v>0</v>
      </c>
      <c r="BI449" s="232">
        <f>IF(N449="nulová",J449,0)</f>
        <v>0</v>
      </c>
      <c r="BJ449" s="19" t="s">
        <v>80</v>
      </c>
      <c r="BK449" s="232">
        <f>ROUND(I449*H449,2)</f>
        <v>0</v>
      </c>
      <c r="BL449" s="19" t="s">
        <v>207</v>
      </c>
      <c r="BM449" s="231" t="s">
        <v>976</v>
      </c>
    </row>
    <row r="450" spans="1:51" s="14" customFormat="1" ht="12">
      <c r="A450" s="14"/>
      <c r="B450" s="244"/>
      <c r="C450" s="245"/>
      <c r="D450" s="235" t="s">
        <v>149</v>
      </c>
      <c r="E450" s="246" t="s">
        <v>19</v>
      </c>
      <c r="F450" s="247" t="s">
        <v>977</v>
      </c>
      <c r="G450" s="245"/>
      <c r="H450" s="248">
        <v>1</v>
      </c>
      <c r="I450" s="249"/>
      <c r="J450" s="245"/>
      <c r="K450" s="245"/>
      <c r="L450" s="250"/>
      <c r="M450" s="251"/>
      <c r="N450" s="252"/>
      <c r="O450" s="252"/>
      <c r="P450" s="252"/>
      <c r="Q450" s="252"/>
      <c r="R450" s="252"/>
      <c r="S450" s="252"/>
      <c r="T450" s="253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4" t="s">
        <v>149</v>
      </c>
      <c r="AU450" s="254" t="s">
        <v>82</v>
      </c>
      <c r="AV450" s="14" t="s">
        <v>82</v>
      </c>
      <c r="AW450" s="14" t="s">
        <v>33</v>
      </c>
      <c r="AX450" s="14" t="s">
        <v>72</v>
      </c>
      <c r="AY450" s="254" t="s">
        <v>139</v>
      </c>
    </row>
    <row r="451" spans="1:51" s="14" customFormat="1" ht="12">
      <c r="A451" s="14"/>
      <c r="B451" s="244"/>
      <c r="C451" s="245"/>
      <c r="D451" s="235" t="s">
        <v>149</v>
      </c>
      <c r="E451" s="246" t="s">
        <v>19</v>
      </c>
      <c r="F451" s="247" t="s">
        <v>978</v>
      </c>
      <c r="G451" s="245"/>
      <c r="H451" s="248">
        <v>1</v>
      </c>
      <c r="I451" s="249"/>
      <c r="J451" s="245"/>
      <c r="K451" s="245"/>
      <c r="L451" s="250"/>
      <c r="M451" s="251"/>
      <c r="N451" s="252"/>
      <c r="O451" s="252"/>
      <c r="P451" s="252"/>
      <c r="Q451" s="252"/>
      <c r="R451" s="252"/>
      <c r="S451" s="252"/>
      <c r="T451" s="253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4" t="s">
        <v>149</v>
      </c>
      <c r="AU451" s="254" t="s">
        <v>82</v>
      </c>
      <c r="AV451" s="14" t="s">
        <v>82</v>
      </c>
      <c r="AW451" s="14" t="s">
        <v>33</v>
      </c>
      <c r="AX451" s="14" t="s">
        <v>72</v>
      </c>
      <c r="AY451" s="254" t="s">
        <v>139</v>
      </c>
    </row>
    <row r="452" spans="1:51" s="16" customFormat="1" ht="12">
      <c r="A452" s="16"/>
      <c r="B452" s="266"/>
      <c r="C452" s="267"/>
      <c r="D452" s="235" t="s">
        <v>149</v>
      </c>
      <c r="E452" s="268" t="s">
        <v>19</v>
      </c>
      <c r="F452" s="269" t="s">
        <v>158</v>
      </c>
      <c r="G452" s="267"/>
      <c r="H452" s="270">
        <v>2</v>
      </c>
      <c r="I452" s="271"/>
      <c r="J452" s="267"/>
      <c r="K452" s="267"/>
      <c r="L452" s="272"/>
      <c r="M452" s="273"/>
      <c r="N452" s="274"/>
      <c r="O452" s="274"/>
      <c r="P452" s="274"/>
      <c r="Q452" s="274"/>
      <c r="R452" s="274"/>
      <c r="S452" s="274"/>
      <c r="T452" s="275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T452" s="276" t="s">
        <v>149</v>
      </c>
      <c r="AU452" s="276" t="s">
        <v>82</v>
      </c>
      <c r="AV452" s="16" t="s">
        <v>147</v>
      </c>
      <c r="AW452" s="16" t="s">
        <v>33</v>
      </c>
      <c r="AX452" s="16" t="s">
        <v>80</v>
      </c>
      <c r="AY452" s="276" t="s">
        <v>139</v>
      </c>
    </row>
    <row r="453" spans="1:65" s="2" customFormat="1" ht="21.75" customHeight="1">
      <c r="A453" s="40"/>
      <c r="B453" s="41"/>
      <c r="C453" s="220" t="s">
        <v>979</v>
      </c>
      <c r="D453" s="220" t="s">
        <v>142</v>
      </c>
      <c r="E453" s="221" t="s">
        <v>980</v>
      </c>
      <c r="F453" s="222" t="s">
        <v>981</v>
      </c>
      <c r="G453" s="223" t="s">
        <v>163</v>
      </c>
      <c r="H453" s="224">
        <v>5</v>
      </c>
      <c r="I453" s="225"/>
      <c r="J453" s="226">
        <f>ROUND(I453*H453,2)</f>
        <v>0</v>
      </c>
      <c r="K453" s="222" t="s">
        <v>146</v>
      </c>
      <c r="L453" s="46"/>
      <c r="M453" s="227" t="s">
        <v>19</v>
      </c>
      <c r="N453" s="228" t="s">
        <v>43</v>
      </c>
      <c r="O453" s="86"/>
      <c r="P453" s="229">
        <f>O453*H453</f>
        <v>0</v>
      </c>
      <c r="Q453" s="229">
        <v>0</v>
      </c>
      <c r="R453" s="229">
        <f>Q453*H453</f>
        <v>0</v>
      </c>
      <c r="S453" s="229">
        <v>0</v>
      </c>
      <c r="T453" s="230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31" t="s">
        <v>207</v>
      </c>
      <c r="AT453" s="231" t="s">
        <v>142</v>
      </c>
      <c r="AU453" s="231" t="s">
        <v>82</v>
      </c>
      <c r="AY453" s="19" t="s">
        <v>139</v>
      </c>
      <c r="BE453" s="232">
        <f>IF(N453="základní",J453,0)</f>
        <v>0</v>
      </c>
      <c r="BF453" s="232">
        <f>IF(N453="snížená",J453,0)</f>
        <v>0</v>
      </c>
      <c r="BG453" s="232">
        <f>IF(N453="zákl. přenesená",J453,0)</f>
        <v>0</v>
      </c>
      <c r="BH453" s="232">
        <f>IF(N453="sníž. přenesená",J453,0)</f>
        <v>0</v>
      </c>
      <c r="BI453" s="232">
        <f>IF(N453="nulová",J453,0)</f>
        <v>0</v>
      </c>
      <c r="BJ453" s="19" t="s">
        <v>80</v>
      </c>
      <c r="BK453" s="232">
        <f>ROUND(I453*H453,2)</f>
        <v>0</v>
      </c>
      <c r="BL453" s="19" t="s">
        <v>207</v>
      </c>
      <c r="BM453" s="231" t="s">
        <v>982</v>
      </c>
    </row>
    <row r="454" spans="1:51" s="14" customFormat="1" ht="12">
      <c r="A454" s="14"/>
      <c r="B454" s="244"/>
      <c r="C454" s="245"/>
      <c r="D454" s="235" t="s">
        <v>149</v>
      </c>
      <c r="E454" s="246" t="s">
        <v>19</v>
      </c>
      <c r="F454" s="247" t="s">
        <v>411</v>
      </c>
      <c r="G454" s="245"/>
      <c r="H454" s="248">
        <v>1</v>
      </c>
      <c r="I454" s="249"/>
      <c r="J454" s="245"/>
      <c r="K454" s="245"/>
      <c r="L454" s="250"/>
      <c r="M454" s="251"/>
      <c r="N454" s="252"/>
      <c r="O454" s="252"/>
      <c r="P454" s="252"/>
      <c r="Q454" s="252"/>
      <c r="R454" s="252"/>
      <c r="S454" s="252"/>
      <c r="T454" s="253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4" t="s">
        <v>149</v>
      </c>
      <c r="AU454" s="254" t="s">
        <v>82</v>
      </c>
      <c r="AV454" s="14" t="s">
        <v>82</v>
      </c>
      <c r="AW454" s="14" t="s">
        <v>33</v>
      </c>
      <c r="AX454" s="14" t="s">
        <v>72</v>
      </c>
      <c r="AY454" s="254" t="s">
        <v>139</v>
      </c>
    </row>
    <row r="455" spans="1:51" s="14" customFormat="1" ht="12">
      <c r="A455" s="14"/>
      <c r="B455" s="244"/>
      <c r="C455" s="245"/>
      <c r="D455" s="235" t="s">
        <v>149</v>
      </c>
      <c r="E455" s="246" t="s">
        <v>19</v>
      </c>
      <c r="F455" s="247" t="s">
        <v>983</v>
      </c>
      <c r="G455" s="245"/>
      <c r="H455" s="248">
        <v>4</v>
      </c>
      <c r="I455" s="249"/>
      <c r="J455" s="245"/>
      <c r="K455" s="245"/>
      <c r="L455" s="250"/>
      <c r="M455" s="251"/>
      <c r="N455" s="252"/>
      <c r="O455" s="252"/>
      <c r="P455" s="252"/>
      <c r="Q455" s="252"/>
      <c r="R455" s="252"/>
      <c r="S455" s="252"/>
      <c r="T455" s="253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4" t="s">
        <v>149</v>
      </c>
      <c r="AU455" s="254" t="s">
        <v>82</v>
      </c>
      <c r="AV455" s="14" t="s">
        <v>82</v>
      </c>
      <c r="AW455" s="14" t="s">
        <v>33</v>
      </c>
      <c r="AX455" s="14" t="s">
        <v>72</v>
      </c>
      <c r="AY455" s="254" t="s">
        <v>139</v>
      </c>
    </row>
    <row r="456" spans="1:51" s="16" customFormat="1" ht="12">
      <c r="A456" s="16"/>
      <c r="B456" s="266"/>
      <c r="C456" s="267"/>
      <c r="D456" s="235" t="s">
        <v>149</v>
      </c>
      <c r="E456" s="268" t="s">
        <v>19</v>
      </c>
      <c r="F456" s="269" t="s">
        <v>158</v>
      </c>
      <c r="G456" s="267"/>
      <c r="H456" s="270">
        <v>5</v>
      </c>
      <c r="I456" s="271"/>
      <c r="J456" s="267"/>
      <c r="K456" s="267"/>
      <c r="L456" s="272"/>
      <c r="M456" s="273"/>
      <c r="N456" s="274"/>
      <c r="O456" s="274"/>
      <c r="P456" s="274"/>
      <c r="Q456" s="274"/>
      <c r="R456" s="274"/>
      <c r="S456" s="274"/>
      <c r="T456" s="275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T456" s="276" t="s">
        <v>149</v>
      </c>
      <c r="AU456" s="276" t="s">
        <v>82</v>
      </c>
      <c r="AV456" s="16" t="s">
        <v>147</v>
      </c>
      <c r="AW456" s="16" t="s">
        <v>33</v>
      </c>
      <c r="AX456" s="16" t="s">
        <v>80</v>
      </c>
      <c r="AY456" s="276" t="s">
        <v>139</v>
      </c>
    </row>
    <row r="457" spans="1:65" s="2" customFormat="1" ht="44.25" customHeight="1">
      <c r="A457" s="40"/>
      <c r="B457" s="41"/>
      <c r="C457" s="283" t="s">
        <v>984</v>
      </c>
      <c r="D457" s="283" t="s">
        <v>549</v>
      </c>
      <c r="E457" s="284" t="s">
        <v>985</v>
      </c>
      <c r="F457" s="285" t="s">
        <v>986</v>
      </c>
      <c r="G457" s="286" t="s">
        <v>163</v>
      </c>
      <c r="H457" s="287">
        <v>4</v>
      </c>
      <c r="I457" s="288"/>
      <c r="J457" s="289">
        <f>ROUND(I457*H457,2)</f>
        <v>0</v>
      </c>
      <c r="K457" s="285" t="s">
        <v>19</v>
      </c>
      <c r="L457" s="290"/>
      <c r="M457" s="291" t="s">
        <v>19</v>
      </c>
      <c r="N457" s="292" t="s">
        <v>43</v>
      </c>
      <c r="O457" s="86"/>
      <c r="P457" s="229">
        <f>O457*H457</f>
        <v>0</v>
      </c>
      <c r="Q457" s="229">
        <v>0</v>
      </c>
      <c r="R457" s="229">
        <f>Q457*H457</f>
        <v>0</v>
      </c>
      <c r="S457" s="229">
        <v>0</v>
      </c>
      <c r="T457" s="230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31" t="s">
        <v>323</v>
      </c>
      <c r="AT457" s="231" t="s">
        <v>549</v>
      </c>
      <c r="AU457" s="231" t="s">
        <v>82</v>
      </c>
      <c r="AY457" s="19" t="s">
        <v>139</v>
      </c>
      <c r="BE457" s="232">
        <f>IF(N457="základní",J457,0)</f>
        <v>0</v>
      </c>
      <c r="BF457" s="232">
        <f>IF(N457="snížená",J457,0)</f>
        <v>0</v>
      </c>
      <c r="BG457" s="232">
        <f>IF(N457="zákl. přenesená",J457,0)</f>
        <v>0</v>
      </c>
      <c r="BH457" s="232">
        <f>IF(N457="sníž. přenesená",J457,0)</f>
        <v>0</v>
      </c>
      <c r="BI457" s="232">
        <f>IF(N457="nulová",J457,0)</f>
        <v>0</v>
      </c>
      <c r="BJ457" s="19" t="s">
        <v>80</v>
      </c>
      <c r="BK457" s="232">
        <f>ROUND(I457*H457,2)</f>
        <v>0</v>
      </c>
      <c r="BL457" s="19" t="s">
        <v>207</v>
      </c>
      <c r="BM457" s="231" t="s">
        <v>987</v>
      </c>
    </row>
    <row r="458" spans="1:51" s="14" customFormat="1" ht="12">
      <c r="A458" s="14"/>
      <c r="B458" s="244"/>
      <c r="C458" s="245"/>
      <c r="D458" s="235" t="s">
        <v>149</v>
      </c>
      <c r="E458" s="246" t="s">
        <v>19</v>
      </c>
      <c r="F458" s="247" t="s">
        <v>988</v>
      </c>
      <c r="G458" s="245"/>
      <c r="H458" s="248">
        <v>1</v>
      </c>
      <c r="I458" s="249"/>
      <c r="J458" s="245"/>
      <c r="K458" s="245"/>
      <c r="L458" s="250"/>
      <c r="M458" s="251"/>
      <c r="N458" s="252"/>
      <c r="O458" s="252"/>
      <c r="P458" s="252"/>
      <c r="Q458" s="252"/>
      <c r="R458" s="252"/>
      <c r="S458" s="252"/>
      <c r="T458" s="253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4" t="s">
        <v>149</v>
      </c>
      <c r="AU458" s="254" t="s">
        <v>82</v>
      </c>
      <c r="AV458" s="14" t="s">
        <v>82</v>
      </c>
      <c r="AW458" s="14" t="s">
        <v>33</v>
      </c>
      <c r="AX458" s="14" t="s">
        <v>72</v>
      </c>
      <c r="AY458" s="254" t="s">
        <v>139</v>
      </c>
    </row>
    <row r="459" spans="1:51" s="14" customFormat="1" ht="12">
      <c r="A459" s="14"/>
      <c r="B459" s="244"/>
      <c r="C459" s="245"/>
      <c r="D459" s="235" t="s">
        <v>149</v>
      </c>
      <c r="E459" s="246" t="s">
        <v>19</v>
      </c>
      <c r="F459" s="247" t="s">
        <v>989</v>
      </c>
      <c r="G459" s="245"/>
      <c r="H459" s="248">
        <v>3</v>
      </c>
      <c r="I459" s="249"/>
      <c r="J459" s="245"/>
      <c r="K459" s="245"/>
      <c r="L459" s="250"/>
      <c r="M459" s="251"/>
      <c r="N459" s="252"/>
      <c r="O459" s="252"/>
      <c r="P459" s="252"/>
      <c r="Q459" s="252"/>
      <c r="R459" s="252"/>
      <c r="S459" s="252"/>
      <c r="T459" s="253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4" t="s">
        <v>149</v>
      </c>
      <c r="AU459" s="254" t="s">
        <v>82</v>
      </c>
      <c r="AV459" s="14" t="s">
        <v>82</v>
      </c>
      <c r="AW459" s="14" t="s">
        <v>33</v>
      </c>
      <c r="AX459" s="14" t="s">
        <v>72</v>
      </c>
      <c r="AY459" s="254" t="s">
        <v>139</v>
      </c>
    </row>
    <row r="460" spans="1:51" s="16" customFormat="1" ht="12">
      <c r="A460" s="16"/>
      <c r="B460" s="266"/>
      <c r="C460" s="267"/>
      <c r="D460" s="235" t="s">
        <v>149</v>
      </c>
      <c r="E460" s="268" t="s">
        <v>19</v>
      </c>
      <c r="F460" s="269" t="s">
        <v>158</v>
      </c>
      <c r="G460" s="267"/>
      <c r="H460" s="270">
        <v>4</v>
      </c>
      <c r="I460" s="271"/>
      <c r="J460" s="267"/>
      <c r="K460" s="267"/>
      <c r="L460" s="272"/>
      <c r="M460" s="273"/>
      <c r="N460" s="274"/>
      <c r="O460" s="274"/>
      <c r="P460" s="274"/>
      <c r="Q460" s="274"/>
      <c r="R460" s="274"/>
      <c r="S460" s="274"/>
      <c r="T460" s="275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T460" s="276" t="s">
        <v>149</v>
      </c>
      <c r="AU460" s="276" t="s">
        <v>82</v>
      </c>
      <c r="AV460" s="16" t="s">
        <v>147</v>
      </c>
      <c r="AW460" s="16" t="s">
        <v>33</v>
      </c>
      <c r="AX460" s="16" t="s">
        <v>80</v>
      </c>
      <c r="AY460" s="276" t="s">
        <v>139</v>
      </c>
    </row>
    <row r="461" spans="1:65" s="2" customFormat="1" ht="44.25" customHeight="1">
      <c r="A461" s="40"/>
      <c r="B461" s="41"/>
      <c r="C461" s="283" t="s">
        <v>990</v>
      </c>
      <c r="D461" s="283" t="s">
        <v>549</v>
      </c>
      <c r="E461" s="284" t="s">
        <v>991</v>
      </c>
      <c r="F461" s="285" t="s">
        <v>992</v>
      </c>
      <c r="G461" s="286" t="s">
        <v>163</v>
      </c>
      <c r="H461" s="287">
        <v>1</v>
      </c>
      <c r="I461" s="288"/>
      <c r="J461" s="289">
        <f>ROUND(I461*H461,2)</f>
        <v>0</v>
      </c>
      <c r="K461" s="285" t="s">
        <v>19</v>
      </c>
      <c r="L461" s="290"/>
      <c r="M461" s="291" t="s">
        <v>19</v>
      </c>
      <c r="N461" s="292" t="s">
        <v>43</v>
      </c>
      <c r="O461" s="86"/>
      <c r="P461" s="229">
        <f>O461*H461</f>
        <v>0</v>
      </c>
      <c r="Q461" s="229">
        <v>0</v>
      </c>
      <c r="R461" s="229">
        <f>Q461*H461</f>
        <v>0</v>
      </c>
      <c r="S461" s="229">
        <v>0</v>
      </c>
      <c r="T461" s="230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31" t="s">
        <v>323</v>
      </c>
      <c r="AT461" s="231" t="s">
        <v>549</v>
      </c>
      <c r="AU461" s="231" t="s">
        <v>82</v>
      </c>
      <c r="AY461" s="19" t="s">
        <v>139</v>
      </c>
      <c r="BE461" s="232">
        <f>IF(N461="základní",J461,0)</f>
        <v>0</v>
      </c>
      <c r="BF461" s="232">
        <f>IF(N461="snížená",J461,0)</f>
        <v>0</v>
      </c>
      <c r="BG461" s="232">
        <f>IF(N461="zákl. přenesená",J461,0)</f>
        <v>0</v>
      </c>
      <c r="BH461" s="232">
        <f>IF(N461="sníž. přenesená",J461,0)</f>
        <v>0</v>
      </c>
      <c r="BI461" s="232">
        <f>IF(N461="nulová",J461,0)</f>
        <v>0</v>
      </c>
      <c r="BJ461" s="19" t="s">
        <v>80</v>
      </c>
      <c r="BK461" s="232">
        <f>ROUND(I461*H461,2)</f>
        <v>0</v>
      </c>
      <c r="BL461" s="19" t="s">
        <v>207</v>
      </c>
      <c r="BM461" s="231" t="s">
        <v>993</v>
      </c>
    </row>
    <row r="462" spans="1:51" s="14" customFormat="1" ht="12">
      <c r="A462" s="14"/>
      <c r="B462" s="244"/>
      <c r="C462" s="245"/>
      <c r="D462" s="235" t="s">
        <v>149</v>
      </c>
      <c r="E462" s="246" t="s">
        <v>19</v>
      </c>
      <c r="F462" s="247" t="s">
        <v>994</v>
      </c>
      <c r="G462" s="245"/>
      <c r="H462" s="248">
        <v>1</v>
      </c>
      <c r="I462" s="249"/>
      <c r="J462" s="245"/>
      <c r="K462" s="245"/>
      <c r="L462" s="250"/>
      <c r="M462" s="251"/>
      <c r="N462" s="252"/>
      <c r="O462" s="252"/>
      <c r="P462" s="252"/>
      <c r="Q462" s="252"/>
      <c r="R462" s="252"/>
      <c r="S462" s="252"/>
      <c r="T462" s="253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4" t="s">
        <v>149</v>
      </c>
      <c r="AU462" s="254" t="s">
        <v>82</v>
      </c>
      <c r="AV462" s="14" t="s">
        <v>82</v>
      </c>
      <c r="AW462" s="14" t="s">
        <v>33</v>
      </c>
      <c r="AX462" s="14" t="s">
        <v>72</v>
      </c>
      <c r="AY462" s="254" t="s">
        <v>139</v>
      </c>
    </row>
    <row r="463" spans="1:51" s="16" customFormat="1" ht="12">
      <c r="A463" s="16"/>
      <c r="B463" s="266"/>
      <c r="C463" s="267"/>
      <c r="D463" s="235" t="s">
        <v>149</v>
      </c>
      <c r="E463" s="268" t="s">
        <v>19</v>
      </c>
      <c r="F463" s="269" t="s">
        <v>158</v>
      </c>
      <c r="G463" s="267"/>
      <c r="H463" s="270">
        <v>1</v>
      </c>
      <c r="I463" s="271"/>
      <c r="J463" s="267"/>
      <c r="K463" s="267"/>
      <c r="L463" s="272"/>
      <c r="M463" s="273"/>
      <c r="N463" s="274"/>
      <c r="O463" s="274"/>
      <c r="P463" s="274"/>
      <c r="Q463" s="274"/>
      <c r="R463" s="274"/>
      <c r="S463" s="274"/>
      <c r="T463" s="275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T463" s="276" t="s">
        <v>149</v>
      </c>
      <c r="AU463" s="276" t="s">
        <v>82</v>
      </c>
      <c r="AV463" s="16" t="s">
        <v>147</v>
      </c>
      <c r="AW463" s="16" t="s">
        <v>33</v>
      </c>
      <c r="AX463" s="16" t="s">
        <v>80</v>
      </c>
      <c r="AY463" s="276" t="s">
        <v>139</v>
      </c>
    </row>
    <row r="464" spans="1:65" s="2" customFormat="1" ht="21.75" customHeight="1">
      <c r="A464" s="40"/>
      <c r="B464" s="41"/>
      <c r="C464" s="220" t="s">
        <v>995</v>
      </c>
      <c r="D464" s="220" t="s">
        <v>142</v>
      </c>
      <c r="E464" s="221" t="s">
        <v>996</v>
      </c>
      <c r="F464" s="222" t="s">
        <v>997</v>
      </c>
      <c r="G464" s="223" t="s">
        <v>163</v>
      </c>
      <c r="H464" s="224">
        <v>1</v>
      </c>
      <c r="I464" s="225"/>
      <c r="J464" s="226">
        <f>ROUND(I464*H464,2)</f>
        <v>0</v>
      </c>
      <c r="K464" s="222" t="s">
        <v>146</v>
      </c>
      <c r="L464" s="46"/>
      <c r="M464" s="227" t="s">
        <v>19</v>
      </c>
      <c r="N464" s="228" t="s">
        <v>43</v>
      </c>
      <c r="O464" s="86"/>
      <c r="P464" s="229">
        <f>O464*H464</f>
        <v>0</v>
      </c>
      <c r="Q464" s="229">
        <v>0</v>
      </c>
      <c r="R464" s="229">
        <f>Q464*H464</f>
        <v>0</v>
      </c>
      <c r="S464" s="229">
        <v>0</v>
      </c>
      <c r="T464" s="230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31" t="s">
        <v>207</v>
      </c>
      <c r="AT464" s="231" t="s">
        <v>142</v>
      </c>
      <c r="AU464" s="231" t="s">
        <v>82</v>
      </c>
      <c r="AY464" s="19" t="s">
        <v>139</v>
      </c>
      <c r="BE464" s="232">
        <f>IF(N464="základní",J464,0)</f>
        <v>0</v>
      </c>
      <c r="BF464" s="232">
        <f>IF(N464="snížená",J464,0)</f>
        <v>0</v>
      </c>
      <c r="BG464" s="232">
        <f>IF(N464="zákl. přenesená",J464,0)</f>
        <v>0</v>
      </c>
      <c r="BH464" s="232">
        <f>IF(N464="sníž. přenesená",J464,0)</f>
        <v>0</v>
      </c>
      <c r="BI464" s="232">
        <f>IF(N464="nulová",J464,0)</f>
        <v>0</v>
      </c>
      <c r="BJ464" s="19" t="s">
        <v>80</v>
      </c>
      <c r="BK464" s="232">
        <f>ROUND(I464*H464,2)</f>
        <v>0</v>
      </c>
      <c r="BL464" s="19" t="s">
        <v>207</v>
      </c>
      <c r="BM464" s="231" t="s">
        <v>998</v>
      </c>
    </row>
    <row r="465" spans="1:51" s="14" customFormat="1" ht="12">
      <c r="A465" s="14"/>
      <c r="B465" s="244"/>
      <c r="C465" s="245"/>
      <c r="D465" s="235" t="s">
        <v>149</v>
      </c>
      <c r="E465" s="246" t="s">
        <v>19</v>
      </c>
      <c r="F465" s="247" t="s">
        <v>972</v>
      </c>
      <c r="G465" s="245"/>
      <c r="H465" s="248">
        <v>1</v>
      </c>
      <c r="I465" s="249"/>
      <c r="J465" s="245"/>
      <c r="K465" s="245"/>
      <c r="L465" s="250"/>
      <c r="M465" s="251"/>
      <c r="N465" s="252"/>
      <c r="O465" s="252"/>
      <c r="P465" s="252"/>
      <c r="Q465" s="252"/>
      <c r="R465" s="252"/>
      <c r="S465" s="252"/>
      <c r="T465" s="253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4" t="s">
        <v>149</v>
      </c>
      <c r="AU465" s="254" t="s">
        <v>82</v>
      </c>
      <c r="AV465" s="14" t="s">
        <v>82</v>
      </c>
      <c r="AW465" s="14" t="s">
        <v>33</v>
      </c>
      <c r="AX465" s="14" t="s">
        <v>72</v>
      </c>
      <c r="AY465" s="254" t="s">
        <v>139</v>
      </c>
    </row>
    <row r="466" spans="1:51" s="16" customFormat="1" ht="12">
      <c r="A466" s="16"/>
      <c r="B466" s="266"/>
      <c r="C466" s="267"/>
      <c r="D466" s="235" t="s">
        <v>149</v>
      </c>
      <c r="E466" s="268" t="s">
        <v>19</v>
      </c>
      <c r="F466" s="269" t="s">
        <v>158</v>
      </c>
      <c r="G466" s="267"/>
      <c r="H466" s="270">
        <v>1</v>
      </c>
      <c r="I466" s="271"/>
      <c r="J466" s="267"/>
      <c r="K466" s="267"/>
      <c r="L466" s="272"/>
      <c r="M466" s="273"/>
      <c r="N466" s="274"/>
      <c r="O466" s="274"/>
      <c r="P466" s="274"/>
      <c r="Q466" s="274"/>
      <c r="R466" s="274"/>
      <c r="S466" s="274"/>
      <c r="T466" s="275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T466" s="276" t="s">
        <v>149</v>
      </c>
      <c r="AU466" s="276" t="s">
        <v>82</v>
      </c>
      <c r="AV466" s="16" t="s">
        <v>147</v>
      </c>
      <c r="AW466" s="16" t="s">
        <v>33</v>
      </c>
      <c r="AX466" s="16" t="s">
        <v>80</v>
      </c>
      <c r="AY466" s="276" t="s">
        <v>139</v>
      </c>
    </row>
    <row r="467" spans="1:65" s="2" customFormat="1" ht="44.25" customHeight="1">
      <c r="A467" s="40"/>
      <c r="B467" s="41"/>
      <c r="C467" s="283" t="s">
        <v>999</v>
      </c>
      <c r="D467" s="283" t="s">
        <v>549</v>
      </c>
      <c r="E467" s="284" t="s">
        <v>1000</v>
      </c>
      <c r="F467" s="285" t="s">
        <v>1001</v>
      </c>
      <c r="G467" s="286" t="s">
        <v>163</v>
      </c>
      <c r="H467" s="287">
        <v>1</v>
      </c>
      <c r="I467" s="288"/>
      <c r="J467" s="289">
        <f>ROUND(I467*H467,2)</f>
        <v>0</v>
      </c>
      <c r="K467" s="285" t="s">
        <v>19</v>
      </c>
      <c r="L467" s="290"/>
      <c r="M467" s="291" t="s">
        <v>19</v>
      </c>
      <c r="N467" s="292" t="s">
        <v>43</v>
      </c>
      <c r="O467" s="86"/>
      <c r="P467" s="229">
        <f>O467*H467</f>
        <v>0</v>
      </c>
      <c r="Q467" s="229">
        <v>0</v>
      </c>
      <c r="R467" s="229">
        <f>Q467*H467</f>
        <v>0</v>
      </c>
      <c r="S467" s="229">
        <v>0</v>
      </c>
      <c r="T467" s="230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31" t="s">
        <v>323</v>
      </c>
      <c r="AT467" s="231" t="s">
        <v>549</v>
      </c>
      <c r="AU467" s="231" t="s">
        <v>82</v>
      </c>
      <c r="AY467" s="19" t="s">
        <v>139</v>
      </c>
      <c r="BE467" s="232">
        <f>IF(N467="základní",J467,0)</f>
        <v>0</v>
      </c>
      <c r="BF467" s="232">
        <f>IF(N467="snížená",J467,0)</f>
        <v>0</v>
      </c>
      <c r="BG467" s="232">
        <f>IF(N467="zákl. přenesená",J467,0)</f>
        <v>0</v>
      </c>
      <c r="BH467" s="232">
        <f>IF(N467="sníž. přenesená",J467,0)</f>
        <v>0</v>
      </c>
      <c r="BI467" s="232">
        <f>IF(N467="nulová",J467,0)</f>
        <v>0</v>
      </c>
      <c r="BJ467" s="19" t="s">
        <v>80</v>
      </c>
      <c r="BK467" s="232">
        <f>ROUND(I467*H467,2)</f>
        <v>0</v>
      </c>
      <c r="BL467" s="19" t="s">
        <v>207</v>
      </c>
      <c r="BM467" s="231" t="s">
        <v>1002</v>
      </c>
    </row>
    <row r="468" spans="1:51" s="14" customFormat="1" ht="12">
      <c r="A468" s="14"/>
      <c r="B468" s="244"/>
      <c r="C468" s="245"/>
      <c r="D468" s="235" t="s">
        <v>149</v>
      </c>
      <c r="E468" s="246" t="s">
        <v>19</v>
      </c>
      <c r="F468" s="247" t="s">
        <v>1003</v>
      </c>
      <c r="G468" s="245"/>
      <c r="H468" s="248">
        <v>1</v>
      </c>
      <c r="I468" s="249"/>
      <c r="J468" s="245"/>
      <c r="K468" s="245"/>
      <c r="L468" s="250"/>
      <c r="M468" s="251"/>
      <c r="N468" s="252"/>
      <c r="O468" s="252"/>
      <c r="P468" s="252"/>
      <c r="Q468" s="252"/>
      <c r="R468" s="252"/>
      <c r="S468" s="252"/>
      <c r="T468" s="253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4" t="s">
        <v>149</v>
      </c>
      <c r="AU468" s="254" t="s">
        <v>82</v>
      </c>
      <c r="AV468" s="14" t="s">
        <v>82</v>
      </c>
      <c r="AW468" s="14" t="s">
        <v>33</v>
      </c>
      <c r="AX468" s="14" t="s">
        <v>72</v>
      </c>
      <c r="AY468" s="254" t="s">
        <v>139</v>
      </c>
    </row>
    <row r="469" spans="1:51" s="16" customFormat="1" ht="12">
      <c r="A469" s="16"/>
      <c r="B469" s="266"/>
      <c r="C469" s="267"/>
      <c r="D469" s="235" t="s">
        <v>149</v>
      </c>
      <c r="E469" s="268" t="s">
        <v>19</v>
      </c>
      <c r="F469" s="269" t="s">
        <v>158</v>
      </c>
      <c r="G469" s="267"/>
      <c r="H469" s="270">
        <v>1</v>
      </c>
      <c r="I469" s="271"/>
      <c r="J469" s="267"/>
      <c r="K469" s="267"/>
      <c r="L469" s="272"/>
      <c r="M469" s="273"/>
      <c r="N469" s="274"/>
      <c r="O469" s="274"/>
      <c r="P469" s="274"/>
      <c r="Q469" s="274"/>
      <c r="R469" s="274"/>
      <c r="S469" s="274"/>
      <c r="T469" s="275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T469" s="276" t="s">
        <v>149</v>
      </c>
      <c r="AU469" s="276" t="s">
        <v>82</v>
      </c>
      <c r="AV469" s="16" t="s">
        <v>147</v>
      </c>
      <c r="AW469" s="16" t="s">
        <v>33</v>
      </c>
      <c r="AX469" s="16" t="s">
        <v>80</v>
      </c>
      <c r="AY469" s="276" t="s">
        <v>139</v>
      </c>
    </row>
    <row r="470" spans="1:65" s="2" customFormat="1" ht="21.75" customHeight="1">
      <c r="A470" s="40"/>
      <c r="B470" s="41"/>
      <c r="C470" s="220" t="s">
        <v>515</v>
      </c>
      <c r="D470" s="220" t="s">
        <v>142</v>
      </c>
      <c r="E470" s="221" t="s">
        <v>1004</v>
      </c>
      <c r="F470" s="222" t="s">
        <v>1005</v>
      </c>
      <c r="G470" s="223" t="s">
        <v>274</v>
      </c>
      <c r="H470" s="224">
        <v>34</v>
      </c>
      <c r="I470" s="225"/>
      <c r="J470" s="226">
        <f>ROUND(I470*H470,2)</f>
        <v>0</v>
      </c>
      <c r="K470" s="222" t="s">
        <v>19</v>
      </c>
      <c r="L470" s="46"/>
      <c r="M470" s="227" t="s">
        <v>19</v>
      </c>
      <c r="N470" s="228" t="s">
        <v>43</v>
      </c>
      <c r="O470" s="86"/>
      <c r="P470" s="229">
        <f>O470*H470</f>
        <v>0</v>
      </c>
      <c r="Q470" s="229">
        <v>0</v>
      </c>
      <c r="R470" s="229">
        <f>Q470*H470</f>
        <v>0</v>
      </c>
      <c r="S470" s="229">
        <v>0</v>
      </c>
      <c r="T470" s="230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31" t="s">
        <v>207</v>
      </c>
      <c r="AT470" s="231" t="s">
        <v>142</v>
      </c>
      <c r="AU470" s="231" t="s">
        <v>82</v>
      </c>
      <c r="AY470" s="19" t="s">
        <v>139</v>
      </c>
      <c r="BE470" s="232">
        <f>IF(N470="základní",J470,0)</f>
        <v>0</v>
      </c>
      <c r="BF470" s="232">
        <f>IF(N470="snížená",J470,0)</f>
        <v>0</v>
      </c>
      <c r="BG470" s="232">
        <f>IF(N470="zákl. přenesená",J470,0)</f>
        <v>0</v>
      </c>
      <c r="BH470" s="232">
        <f>IF(N470="sníž. přenesená",J470,0)</f>
        <v>0</v>
      </c>
      <c r="BI470" s="232">
        <f>IF(N470="nulová",J470,0)</f>
        <v>0</v>
      </c>
      <c r="BJ470" s="19" t="s">
        <v>80</v>
      </c>
      <c r="BK470" s="232">
        <f>ROUND(I470*H470,2)</f>
        <v>0</v>
      </c>
      <c r="BL470" s="19" t="s">
        <v>207</v>
      </c>
      <c r="BM470" s="231" t="s">
        <v>1006</v>
      </c>
    </row>
    <row r="471" spans="1:51" s="14" customFormat="1" ht="12">
      <c r="A471" s="14"/>
      <c r="B471" s="244"/>
      <c r="C471" s="245"/>
      <c r="D471" s="235" t="s">
        <v>149</v>
      </c>
      <c r="E471" s="246" t="s">
        <v>19</v>
      </c>
      <c r="F471" s="247" t="s">
        <v>1007</v>
      </c>
      <c r="G471" s="245"/>
      <c r="H471" s="248">
        <v>20</v>
      </c>
      <c r="I471" s="249"/>
      <c r="J471" s="245"/>
      <c r="K471" s="245"/>
      <c r="L471" s="250"/>
      <c r="M471" s="251"/>
      <c r="N471" s="252"/>
      <c r="O471" s="252"/>
      <c r="P471" s="252"/>
      <c r="Q471" s="252"/>
      <c r="R471" s="252"/>
      <c r="S471" s="252"/>
      <c r="T471" s="253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4" t="s">
        <v>149</v>
      </c>
      <c r="AU471" s="254" t="s">
        <v>82</v>
      </c>
      <c r="AV471" s="14" t="s">
        <v>82</v>
      </c>
      <c r="AW471" s="14" t="s">
        <v>33</v>
      </c>
      <c r="AX471" s="14" t="s">
        <v>72</v>
      </c>
      <c r="AY471" s="254" t="s">
        <v>139</v>
      </c>
    </row>
    <row r="472" spans="1:51" s="15" customFormat="1" ht="12">
      <c r="A472" s="15"/>
      <c r="B472" s="255"/>
      <c r="C472" s="256"/>
      <c r="D472" s="235" t="s">
        <v>149</v>
      </c>
      <c r="E472" s="257" t="s">
        <v>19</v>
      </c>
      <c r="F472" s="258" t="s">
        <v>153</v>
      </c>
      <c r="G472" s="256"/>
      <c r="H472" s="259">
        <v>20</v>
      </c>
      <c r="I472" s="260"/>
      <c r="J472" s="256"/>
      <c r="K472" s="256"/>
      <c r="L472" s="261"/>
      <c r="M472" s="262"/>
      <c r="N472" s="263"/>
      <c r="O472" s="263"/>
      <c r="P472" s="263"/>
      <c r="Q472" s="263"/>
      <c r="R472" s="263"/>
      <c r="S472" s="263"/>
      <c r="T472" s="264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65" t="s">
        <v>149</v>
      </c>
      <c r="AU472" s="265" t="s">
        <v>82</v>
      </c>
      <c r="AV472" s="15" t="s">
        <v>154</v>
      </c>
      <c r="AW472" s="15" t="s">
        <v>33</v>
      </c>
      <c r="AX472" s="15" t="s">
        <v>72</v>
      </c>
      <c r="AY472" s="265" t="s">
        <v>139</v>
      </c>
    </row>
    <row r="473" spans="1:51" s="14" customFormat="1" ht="12">
      <c r="A473" s="14"/>
      <c r="B473" s="244"/>
      <c r="C473" s="245"/>
      <c r="D473" s="235" t="s">
        <v>149</v>
      </c>
      <c r="E473" s="246" t="s">
        <v>19</v>
      </c>
      <c r="F473" s="247" t="s">
        <v>1008</v>
      </c>
      <c r="G473" s="245"/>
      <c r="H473" s="248">
        <v>14</v>
      </c>
      <c r="I473" s="249"/>
      <c r="J473" s="245"/>
      <c r="K473" s="245"/>
      <c r="L473" s="250"/>
      <c r="M473" s="251"/>
      <c r="N473" s="252"/>
      <c r="O473" s="252"/>
      <c r="P473" s="252"/>
      <c r="Q473" s="252"/>
      <c r="R473" s="252"/>
      <c r="S473" s="252"/>
      <c r="T473" s="253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4" t="s">
        <v>149</v>
      </c>
      <c r="AU473" s="254" t="s">
        <v>82</v>
      </c>
      <c r="AV473" s="14" t="s">
        <v>82</v>
      </c>
      <c r="AW473" s="14" t="s">
        <v>33</v>
      </c>
      <c r="AX473" s="14" t="s">
        <v>72</v>
      </c>
      <c r="AY473" s="254" t="s">
        <v>139</v>
      </c>
    </row>
    <row r="474" spans="1:51" s="15" customFormat="1" ht="12">
      <c r="A474" s="15"/>
      <c r="B474" s="255"/>
      <c r="C474" s="256"/>
      <c r="D474" s="235" t="s">
        <v>149</v>
      </c>
      <c r="E474" s="257" t="s">
        <v>19</v>
      </c>
      <c r="F474" s="258" t="s">
        <v>153</v>
      </c>
      <c r="G474" s="256"/>
      <c r="H474" s="259">
        <v>14</v>
      </c>
      <c r="I474" s="260"/>
      <c r="J474" s="256"/>
      <c r="K474" s="256"/>
      <c r="L474" s="261"/>
      <c r="M474" s="262"/>
      <c r="N474" s="263"/>
      <c r="O474" s="263"/>
      <c r="P474" s="263"/>
      <c r="Q474" s="263"/>
      <c r="R474" s="263"/>
      <c r="S474" s="263"/>
      <c r="T474" s="264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65" t="s">
        <v>149</v>
      </c>
      <c r="AU474" s="265" t="s">
        <v>82</v>
      </c>
      <c r="AV474" s="15" t="s">
        <v>154</v>
      </c>
      <c r="AW474" s="15" t="s">
        <v>33</v>
      </c>
      <c r="AX474" s="15" t="s">
        <v>72</v>
      </c>
      <c r="AY474" s="265" t="s">
        <v>139</v>
      </c>
    </row>
    <row r="475" spans="1:51" s="16" customFormat="1" ht="12">
      <c r="A475" s="16"/>
      <c r="B475" s="266"/>
      <c r="C475" s="267"/>
      <c r="D475" s="235" t="s">
        <v>149</v>
      </c>
      <c r="E475" s="268" t="s">
        <v>19</v>
      </c>
      <c r="F475" s="269" t="s">
        <v>158</v>
      </c>
      <c r="G475" s="267"/>
      <c r="H475" s="270">
        <v>34</v>
      </c>
      <c r="I475" s="271"/>
      <c r="J475" s="267"/>
      <c r="K475" s="267"/>
      <c r="L475" s="272"/>
      <c r="M475" s="273"/>
      <c r="N475" s="274"/>
      <c r="O475" s="274"/>
      <c r="P475" s="274"/>
      <c r="Q475" s="274"/>
      <c r="R475" s="274"/>
      <c r="S475" s="274"/>
      <c r="T475" s="275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T475" s="276" t="s">
        <v>149</v>
      </c>
      <c r="AU475" s="276" t="s">
        <v>82</v>
      </c>
      <c r="AV475" s="16" t="s">
        <v>147</v>
      </c>
      <c r="AW475" s="16" t="s">
        <v>33</v>
      </c>
      <c r="AX475" s="16" t="s">
        <v>80</v>
      </c>
      <c r="AY475" s="276" t="s">
        <v>139</v>
      </c>
    </row>
    <row r="476" spans="1:65" s="2" customFormat="1" ht="21.75" customHeight="1">
      <c r="A476" s="40"/>
      <c r="B476" s="41"/>
      <c r="C476" s="220" t="s">
        <v>1009</v>
      </c>
      <c r="D476" s="220" t="s">
        <v>142</v>
      </c>
      <c r="E476" s="221" t="s">
        <v>1010</v>
      </c>
      <c r="F476" s="222" t="s">
        <v>1011</v>
      </c>
      <c r="G476" s="223" t="s">
        <v>274</v>
      </c>
      <c r="H476" s="224">
        <v>6</v>
      </c>
      <c r="I476" s="225"/>
      <c r="J476" s="226">
        <f>ROUND(I476*H476,2)</f>
        <v>0</v>
      </c>
      <c r="K476" s="222" t="s">
        <v>19</v>
      </c>
      <c r="L476" s="46"/>
      <c r="M476" s="227" t="s">
        <v>19</v>
      </c>
      <c r="N476" s="228" t="s">
        <v>43</v>
      </c>
      <c r="O476" s="86"/>
      <c r="P476" s="229">
        <f>O476*H476</f>
        <v>0</v>
      </c>
      <c r="Q476" s="229">
        <v>0</v>
      </c>
      <c r="R476" s="229">
        <f>Q476*H476</f>
        <v>0</v>
      </c>
      <c r="S476" s="229">
        <v>0</v>
      </c>
      <c r="T476" s="230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31" t="s">
        <v>207</v>
      </c>
      <c r="AT476" s="231" t="s">
        <v>142</v>
      </c>
      <c r="AU476" s="231" t="s">
        <v>82</v>
      </c>
      <c r="AY476" s="19" t="s">
        <v>139</v>
      </c>
      <c r="BE476" s="232">
        <f>IF(N476="základní",J476,0)</f>
        <v>0</v>
      </c>
      <c r="BF476" s="232">
        <f>IF(N476="snížená",J476,0)</f>
        <v>0</v>
      </c>
      <c r="BG476" s="232">
        <f>IF(N476="zákl. přenesená",J476,0)</f>
        <v>0</v>
      </c>
      <c r="BH476" s="232">
        <f>IF(N476="sníž. přenesená",J476,0)</f>
        <v>0</v>
      </c>
      <c r="BI476" s="232">
        <f>IF(N476="nulová",J476,0)</f>
        <v>0</v>
      </c>
      <c r="BJ476" s="19" t="s">
        <v>80</v>
      </c>
      <c r="BK476" s="232">
        <f>ROUND(I476*H476,2)</f>
        <v>0</v>
      </c>
      <c r="BL476" s="19" t="s">
        <v>207</v>
      </c>
      <c r="BM476" s="231" t="s">
        <v>1012</v>
      </c>
    </row>
    <row r="477" spans="1:65" s="2" customFormat="1" ht="16.5" customHeight="1">
      <c r="A477" s="40"/>
      <c r="B477" s="41"/>
      <c r="C477" s="220" t="s">
        <v>1013</v>
      </c>
      <c r="D477" s="220" t="s">
        <v>142</v>
      </c>
      <c r="E477" s="221" t="s">
        <v>1014</v>
      </c>
      <c r="F477" s="222" t="s">
        <v>1015</v>
      </c>
      <c r="G477" s="223" t="s">
        <v>274</v>
      </c>
      <c r="H477" s="224">
        <v>51</v>
      </c>
      <c r="I477" s="225"/>
      <c r="J477" s="226">
        <f>ROUND(I477*H477,2)</f>
        <v>0</v>
      </c>
      <c r="K477" s="222" t="s">
        <v>19</v>
      </c>
      <c r="L477" s="46"/>
      <c r="M477" s="227" t="s">
        <v>19</v>
      </c>
      <c r="N477" s="228" t="s">
        <v>43</v>
      </c>
      <c r="O477" s="86"/>
      <c r="P477" s="229">
        <f>O477*H477</f>
        <v>0</v>
      </c>
      <c r="Q477" s="229">
        <v>0</v>
      </c>
      <c r="R477" s="229">
        <f>Q477*H477</f>
        <v>0</v>
      </c>
      <c r="S477" s="229">
        <v>0</v>
      </c>
      <c r="T477" s="230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31" t="s">
        <v>207</v>
      </c>
      <c r="AT477" s="231" t="s">
        <v>142</v>
      </c>
      <c r="AU477" s="231" t="s">
        <v>82</v>
      </c>
      <c r="AY477" s="19" t="s">
        <v>139</v>
      </c>
      <c r="BE477" s="232">
        <f>IF(N477="základní",J477,0)</f>
        <v>0</v>
      </c>
      <c r="BF477" s="232">
        <f>IF(N477="snížená",J477,0)</f>
        <v>0</v>
      </c>
      <c r="BG477" s="232">
        <f>IF(N477="zákl. přenesená",J477,0)</f>
        <v>0</v>
      </c>
      <c r="BH477" s="232">
        <f>IF(N477="sníž. přenesená",J477,0)</f>
        <v>0</v>
      </c>
      <c r="BI477" s="232">
        <f>IF(N477="nulová",J477,0)</f>
        <v>0</v>
      </c>
      <c r="BJ477" s="19" t="s">
        <v>80</v>
      </c>
      <c r="BK477" s="232">
        <f>ROUND(I477*H477,2)</f>
        <v>0</v>
      </c>
      <c r="BL477" s="19" t="s">
        <v>207</v>
      </c>
      <c r="BM477" s="231" t="s">
        <v>1016</v>
      </c>
    </row>
    <row r="478" spans="1:51" s="14" customFormat="1" ht="12">
      <c r="A478" s="14"/>
      <c r="B478" s="244"/>
      <c r="C478" s="245"/>
      <c r="D478" s="235" t="s">
        <v>149</v>
      </c>
      <c r="E478" s="246" t="s">
        <v>19</v>
      </c>
      <c r="F478" s="247" t="s">
        <v>1017</v>
      </c>
      <c r="G478" s="245"/>
      <c r="H478" s="248">
        <v>28</v>
      </c>
      <c r="I478" s="249"/>
      <c r="J478" s="245"/>
      <c r="K478" s="245"/>
      <c r="L478" s="250"/>
      <c r="M478" s="251"/>
      <c r="N478" s="252"/>
      <c r="O478" s="252"/>
      <c r="P478" s="252"/>
      <c r="Q478" s="252"/>
      <c r="R478" s="252"/>
      <c r="S478" s="252"/>
      <c r="T478" s="253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4" t="s">
        <v>149</v>
      </c>
      <c r="AU478" s="254" t="s">
        <v>82</v>
      </c>
      <c r="AV478" s="14" t="s">
        <v>82</v>
      </c>
      <c r="AW478" s="14" t="s">
        <v>33</v>
      </c>
      <c r="AX478" s="14" t="s">
        <v>72</v>
      </c>
      <c r="AY478" s="254" t="s">
        <v>139</v>
      </c>
    </row>
    <row r="479" spans="1:51" s="15" customFormat="1" ht="12">
      <c r="A479" s="15"/>
      <c r="B479" s="255"/>
      <c r="C479" s="256"/>
      <c r="D479" s="235" t="s">
        <v>149</v>
      </c>
      <c r="E479" s="257" t="s">
        <v>19</v>
      </c>
      <c r="F479" s="258" t="s">
        <v>153</v>
      </c>
      <c r="G479" s="256"/>
      <c r="H479" s="259">
        <v>28</v>
      </c>
      <c r="I479" s="260"/>
      <c r="J479" s="256"/>
      <c r="K479" s="256"/>
      <c r="L479" s="261"/>
      <c r="M479" s="262"/>
      <c r="N479" s="263"/>
      <c r="O479" s="263"/>
      <c r="P479" s="263"/>
      <c r="Q479" s="263"/>
      <c r="R479" s="263"/>
      <c r="S479" s="263"/>
      <c r="T479" s="264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65" t="s">
        <v>149</v>
      </c>
      <c r="AU479" s="265" t="s">
        <v>82</v>
      </c>
      <c r="AV479" s="15" t="s">
        <v>154</v>
      </c>
      <c r="AW479" s="15" t="s">
        <v>33</v>
      </c>
      <c r="AX479" s="15" t="s">
        <v>72</v>
      </c>
      <c r="AY479" s="265" t="s">
        <v>139</v>
      </c>
    </row>
    <row r="480" spans="1:51" s="14" customFormat="1" ht="12">
      <c r="A480" s="14"/>
      <c r="B480" s="244"/>
      <c r="C480" s="245"/>
      <c r="D480" s="235" t="s">
        <v>149</v>
      </c>
      <c r="E480" s="246" t="s">
        <v>19</v>
      </c>
      <c r="F480" s="247" t="s">
        <v>1018</v>
      </c>
      <c r="G480" s="245"/>
      <c r="H480" s="248">
        <v>23</v>
      </c>
      <c r="I480" s="249"/>
      <c r="J480" s="245"/>
      <c r="K480" s="245"/>
      <c r="L480" s="250"/>
      <c r="M480" s="251"/>
      <c r="N480" s="252"/>
      <c r="O480" s="252"/>
      <c r="P480" s="252"/>
      <c r="Q480" s="252"/>
      <c r="R480" s="252"/>
      <c r="S480" s="252"/>
      <c r="T480" s="253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4" t="s">
        <v>149</v>
      </c>
      <c r="AU480" s="254" t="s">
        <v>82</v>
      </c>
      <c r="AV480" s="14" t="s">
        <v>82</v>
      </c>
      <c r="AW480" s="14" t="s">
        <v>33</v>
      </c>
      <c r="AX480" s="14" t="s">
        <v>72</v>
      </c>
      <c r="AY480" s="254" t="s">
        <v>139</v>
      </c>
    </row>
    <row r="481" spans="1:51" s="15" customFormat="1" ht="12">
      <c r="A481" s="15"/>
      <c r="B481" s="255"/>
      <c r="C481" s="256"/>
      <c r="D481" s="235" t="s">
        <v>149</v>
      </c>
      <c r="E481" s="257" t="s">
        <v>19</v>
      </c>
      <c r="F481" s="258" t="s">
        <v>153</v>
      </c>
      <c r="G481" s="256"/>
      <c r="H481" s="259">
        <v>23</v>
      </c>
      <c r="I481" s="260"/>
      <c r="J481" s="256"/>
      <c r="K481" s="256"/>
      <c r="L481" s="261"/>
      <c r="M481" s="262"/>
      <c r="N481" s="263"/>
      <c r="O481" s="263"/>
      <c r="P481" s="263"/>
      <c r="Q481" s="263"/>
      <c r="R481" s="263"/>
      <c r="S481" s="263"/>
      <c r="T481" s="264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65" t="s">
        <v>149</v>
      </c>
      <c r="AU481" s="265" t="s">
        <v>82</v>
      </c>
      <c r="AV481" s="15" t="s">
        <v>154</v>
      </c>
      <c r="AW481" s="15" t="s">
        <v>33</v>
      </c>
      <c r="AX481" s="15" t="s">
        <v>72</v>
      </c>
      <c r="AY481" s="265" t="s">
        <v>139</v>
      </c>
    </row>
    <row r="482" spans="1:51" s="16" customFormat="1" ht="12">
      <c r="A482" s="16"/>
      <c r="B482" s="266"/>
      <c r="C482" s="267"/>
      <c r="D482" s="235" t="s">
        <v>149</v>
      </c>
      <c r="E482" s="268" t="s">
        <v>19</v>
      </c>
      <c r="F482" s="269" t="s">
        <v>158</v>
      </c>
      <c r="G482" s="267"/>
      <c r="H482" s="270">
        <v>51</v>
      </c>
      <c r="I482" s="271"/>
      <c r="J482" s="267"/>
      <c r="K482" s="267"/>
      <c r="L482" s="272"/>
      <c r="M482" s="273"/>
      <c r="N482" s="274"/>
      <c r="O482" s="274"/>
      <c r="P482" s="274"/>
      <c r="Q482" s="274"/>
      <c r="R482" s="274"/>
      <c r="S482" s="274"/>
      <c r="T482" s="275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T482" s="276" t="s">
        <v>149</v>
      </c>
      <c r="AU482" s="276" t="s">
        <v>82</v>
      </c>
      <c r="AV482" s="16" t="s">
        <v>147</v>
      </c>
      <c r="AW482" s="16" t="s">
        <v>33</v>
      </c>
      <c r="AX482" s="16" t="s">
        <v>80</v>
      </c>
      <c r="AY482" s="276" t="s">
        <v>139</v>
      </c>
    </row>
    <row r="483" spans="1:65" s="2" customFormat="1" ht="16.5" customHeight="1">
      <c r="A483" s="40"/>
      <c r="B483" s="41"/>
      <c r="C483" s="220" t="s">
        <v>1019</v>
      </c>
      <c r="D483" s="220" t="s">
        <v>142</v>
      </c>
      <c r="E483" s="221" t="s">
        <v>1020</v>
      </c>
      <c r="F483" s="222" t="s">
        <v>1021</v>
      </c>
      <c r="G483" s="223" t="s">
        <v>274</v>
      </c>
      <c r="H483" s="224">
        <v>24</v>
      </c>
      <c r="I483" s="225"/>
      <c r="J483" s="226">
        <f>ROUND(I483*H483,2)</f>
        <v>0</v>
      </c>
      <c r="K483" s="222" t="s">
        <v>19</v>
      </c>
      <c r="L483" s="46"/>
      <c r="M483" s="227" t="s">
        <v>19</v>
      </c>
      <c r="N483" s="228" t="s">
        <v>43</v>
      </c>
      <c r="O483" s="86"/>
      <c r="P483" s="229">
        <f>O483*H483</f>
        <v>0</v>
      </c>
      <c r="Q483" s="229">
        <v>0</v>
      </c>
      <c r="R483" s="229">
        <f>Q483*H483</f>
        <v>0</v>
      </c>
      <c r="S483" s="229">
        <v>0</v>
      </c>
      <c r="T483" s="230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31" t="s">
        <v>207</v>
      </c>
      <c r="AT483" s="231" t="s">
        <v>142</v>
      </c>
      <c r="AU483" s="231" t="s">
        <v>82</v>
      </c>
      <c r="AY483" s="19" t="s">
        <v>139</v>
      </c>
      <c r="BE483" s="232">
        <f>IF(N483="základní",J483,0)</f>
        <v>0</v>
      </c>
      <c r="BF483" s="232">
        <f>IF(N483="snížená",J483,0)</f>
        <v>0</v>
      </c>
      <c r="BG483" s="232">
        <f>IF(N483="zákl. přenesená",J483,0)</f>
        <v>0</v>
      </c>
      <c r="BH483" s="232">
        <f>IF(N483="sníž. přenesená",J483,0)</f>
        <v>0</v>
      </c>
      <c r="BI483" s="232">
        <f>IF(N483="nulová",J483,0)</f>
        <v>0</v>
      </c>
      <c r="BJ483" s="19" t="s">
        <v>80</v>
      </c>
      <c r="BK483" s="232">
        <f>ROUND(I483*H483,2)</f>
        <v>0</v>
      </c>
      <c r="BL483" s="19" t="s">
        <v>207</v>
      </c>
      <c r="BM483" s="231" t="s">
        <v>1022</v>
      </c>
    </row>
    <row r="484" spans="1:51" s="14" customFormat="1" ht="12">
      <c r="A484" s="14"/>
      <c r="B484" s="244"/>
      <c r="C484" s="245"/>
      <c r="D484" s="235" t="s">
        <v>149</v>
      </c>
      <c r="E484" s="246" t="s">
        <v>19</v>
      </c>
      <c r="F484" s="247" t="s">
        <v>1023</v>
      </c>
      <c r="G484" s="245"/>
      <c r="H484" s="248">
        <v>12</v>
      </c>
      <c r="I484" s="249"/>
      <c r="J484" s="245"/>
      <c r="K484" s="245"/>
      <c r="L484" s="250"/>
      <c r="M484" s="251"/>
      <c r="N484" s="252"/>
      <c r="O484" s="252"/>
      <c r="P484" s="252"/>
      <c r="Q484" s="252"/>
      <c r="R484" s="252"/>
      <c r="S484" s="252"/>
      <c r="T484" s="253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4" t="s">
        <v>149</v>
      </c>
      <c r="AU484" s="254" t="s">
        <v>82</v>
      </c>
      <c r="AV484" s="14" t="s">
        <v>82</v>
      </c>
      <c r="AW484" s="14" t="s">
        <v>33</v>
      </c>
      <c r="AX484" s="14" t="s">
        <v>72</v>
      </c>
      <c r="AY484" s="254" t="s">
        <v>139</v>
      </c>
    </row>
    <row r="485" spans="1:51" s="15" customFormat="1" ht="12">
      <c r="A485" s="15"/>
      <c r="B485" s="255"/>
      <c r="C485" s="256"/>
      <c r="D485" s="235" t="s">
        <v>149</v>
      </c>
      <c r="E485" s="257" t="s">
        <v>19</v>
      </c>
      <c r="F485" s="258" t="s">
        <v>153</v>
      </c>
      <c r="G485" s="256"/>
      <c r="H485" s="259">
        <v>12</v>
      </c>
      <c r="I485" s="260"/>
      <c r="J485" s="256"/>
      <c r="K485" s="256"/>
      <c r="L485" s="261"/>
      <c r="M485" s="262"/>
      <c r="N485" s="263"/>
      <c r="O485" s="263"/>
      <c r="P485" s="263"/>
      <c r="Q485" s="263"/>
      <c r="R485" s="263"/>
      <c r="S485" s="263"/>
      <c r="T485" s="264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65" t="s">
        <v>149</v>
      </c>
      <c r="AU485" s="265" t="s">
        <v>82</v>
      </c>
      <c r="AV485" s="15" t="s">
        <v>154</v>
      </c>
      <c r="AW485" s="15" t="s">
        <v>33</v>
      </c>
      <c r="AX485" s="15" t="s">
        <v>72</v>
      </c>
      <c r="AY485" s="265" t="s">
        <v>139</v>
      </c>
    </row>
    <row r="486" spans="1:51" s="14" customFormat="1" ht="12">
      <c r="A486" s="14"/>
      <c r="B486" s="244"/>
      <c r="C486" s="245"/>
      <c r="D486" s="235" t="s">
        <v>149</v>
      </c>
      <c r="E486" s="246" t="s">
        <v>19</v>
      </c>
      <c r="F486" s="247" t="s">
        <v>1024</v>
      </c>
      <c r="G486" s="245"/>
      <c r="H486" s="248">
        <v>12</v>
      </c>
      <c r="I486" s="249"/>
      <c r="J486" s="245"/>
      <c r="K486" s="245"/>
      <c r="L486" s="250"/>
      <c r="M486" s="251"/>
      <c r="N486" s="252"/>
      <c r="O486" s="252"/>
      <c r="P486" s="252"/>
      <c r="Q486" s="252"/>
      <c r="R486" s="252"/>
      <c r="S486" s="252"/>
      <c r="T486" s="253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54" t="s">
        <v>149</v>
      </c>
      <c r="AU486" s="254" t="s">
        <v>82</v>
      </c>
      <c r="AV486" s="14" t="s">
        <v>82</v>
      </c>
      <c r="AW486" s="14" t="s">
        <v>33</v>
      </c>
      <c r="AX486" s="14" t="s">
        <v>72</v>
      </c>
      <c r="AY486" s="254" t="s">
        <v>139</v>
      </c>
    </row>
    <row r="487" spans="1:51" s="15" customFormat="1" ht="12">
      <c r="A487" s="15"/>
      <c r="B487" s="255"/>
      <c r="C487" s="256"/>
      <c r="D487" s="235" t="s">
        <v>149</v>
      </c>
      <c r="E487" s="257" t="s">
        <v>19</v>
      </c>
      <c r="F487" s="258" t="s">
        <v>153</v>
      </c>
      <c r="G487" s="256"/>
      <c r="H487" s="259">
        <v>12</v>
      </c>
      <c r="I487" s="260"/>
      <c r="J487" s="256"/>
      <c r="K487" s="256"/>
      <c r="L487" s="261"/>
      <c r="M487" s="262"/>
      <c r="N487" s="263"/>
      <c r="O487" s="263"/>
      <c r="P487" s="263"/>
      <c r="Q487" s="263"/>
      <c r="R487" s="263"/>
      <c r="S487" s="263"/>
      <c r="T487" s="264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65" t="s">
        <v>149</v>
      </c>
      <c r="AU487" s="265" t="s">
        <v>82</v>
      </c>
      <c r="AV487" s="15" t="s">
        <v>154</v>
      </c>
      <c r="AW487" s="15" t="s">
        <v>33</v>
      </c>
      <c r="AX487" s="15" t="s">
        <v>72</v>
      </c>
      <c r="AY487" s="265" t="s">
        <v>139</v>
      </c>
    </row>
    <row r="488" spans="1:51" s="16" customFormat="1" ht="12">
      <c r="A488" s="16"/>
      <c r="B488" s="266"/>
      <c r="C488" s="267"/>
      <c r="D488" s="235" t="s">
        <v>149</v>
      </c>
      <c r="E488" s="268" t="s">
        <v>19</v>
      </c>
      <c r="F488" s="269" t="s">
        <v>158</v>
      </c>
      <c r="G488" s="267"/>
      <c r="H488" s="270">
        <v>24</v>
      </c>
      <c r="I488" s="271"/>
      <c r="J488" s="267"/>
      <c r="K488" s="267"/>
      <c r="L488" s="272"/>
      <c r="M488" s="273"/>
      <c r="N488" s="274"/>
      <c r="O488" s="274"/>
      <c r="P488" s="274"/>
      <c r="Q488" s="274"/>
      <c r="R488" s="274"/>
      <c r="S488" s="274"/>
      <c r="T488" s="275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T488" s="276" t="s">
        <v>149</v>
      </c>
      <c r="AU488" s="276" t="s">
        <v>82</v>
      </c>
      <c r="AV488" s="16" t="s">
        <v>147</v>
      </c>
      <c r="AW488" s="16" t="s">
        <v>33</v>
      </c>
      <c r="AX488" s="16" t="s">
        <v>80</v>
      </c>
      <c r="AY488" s="276" t="s">
        <v>139</v>
      </c>
    </row>
    <row r="489" spans="1:65" s="2" customFormat="1" ht="21.75" customHeight="1">
      <c r="A489" s="40"/>
      <c r="B489" s="41"/>
      <c r="C489" s="220" t="s">
        <v>1025</v>
      </c>
      <c r="D489" s="220" t="s">
        <v>142</v>
      </c>
      <c r="E489" s="221" t="s">
        <v>1026</v>
      </c>
      <c r="F489" s="222" t="s">
        <v>1027</v>
      </c>
      <c r="G489" s="223" t="s">
        <v>274</v>
      </c>
      <c r="H489" s="224">
        <v>12</v>
      </c>
      <c r="I489" s="225"/>
      <c r="J489" s="226">
        <f>ROUND(I489*H489,2)</f>
        <v>0</v>
      </c>
      <c r="K489" s="222" t="s">
        <v>19</v>
      </c>
      <c r="L489" s="46"/>
      <c r="M489" s="227" t="s">
        <v>19</v>
      </c>
      <c r="N489" s="228" t="s">
        <v>43</v>
      </c>
      <c r="O489" s="86"/>
      <c r="P489" s="229">
        <f>O489*H489</f>
        <v>0</v>
      </c>
      <c r="Q489" s="229">
        <v>0</v>
      </c>
      <c r="R489" s="229">
        <f>Q489*H489</f>
        <v>0</v>
      </c>
      <c r="S489" s="229">
        <v>0</v>
      </c>
      <c r="T489" s="230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31" t="s">
        <v>207</v>
      </c>
      <c r="AT489" s="231" t="s">
        <v>142</v>
      </c>
      <c r="AU489" s="231" t="s">
        <v>82</v>
      </c>
      <c r="AY489" s="19" t="s">
        <v>139</v>
      </c>
      <c r="BE489" s="232">
        <f>IF(N489="základní",J489,0)</f>
        <v>0</v>
      </c>
      <c r="BF489" s="232">
        <f>IF(N489="snížená",J489,0)</f>
        <v>0</v>
      </c>
      <c r="BG489" s="232">
        <f>IF(N489="zákl. přenesená",J489,0)</f>
        <v>0</v>
      </c>
      <c r="BH489" s="232">
        <f>IF(N489="sníž. přenesená",J489,0)</f>
        <v>0</v>
      </c>
      <c r="BI489" s="232">
        <f>IF(N489="nulová",J489,0)</f>
        <v>0</v>
      </c>
      <c r="BJ489" s="19" t="s">
        <v>80</v>
      </c>
      <c r="BK489" s="232">
        <f>ROUND(I489*H489,2)</f>
        <v>0</v>
      </c>
      <c r="BL489" s="19" t="s">
        <v>207</v>
      </c>
      <c r="BM489" s="231" t="s">
        <v>1028</v>
      </c>
    </row>
    <row r="490" spans="1:51" s="14" customFormat="1" ht="12">
      <c r="A490" s="14"/>
      <c r="B490" s="244"/>
      <c r="C490" s="245"/>
      <c r="D490" s="235" t="s">
        <v>149</v>
      </c>
      <c r="E490" s="246" t="s">
        <v>19</v>
      </c>
      <c r="F490" s="247" t="s">
        <v>1029</v>
      </c>
      <c r="G490" s="245"/>
      <c r="H490" s="248">
        <v>6</v>
      </c>
      <c r="I490" s="249"/>
      <c r="J490" s="245"/>
      <c r="K490" s="245"/>
      <c r="L490" s="250"/>
      <c r="M490" s="251"/>
      <c r="N490" s="252"/>
      <c r="O490" s="252"/>
      <c r="P490" s="252"/>
      <c r="Q490" s="252"/>
      <c r="R490" s="252"/>
      <c r="S490" s="252"/>
      <c r="T490" s="253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4" t="s">
        <v>149</v>
      </c>
      <c r="AU490" s="254" t="s">
        <v>82</v>
      </c>
      <c r="AV490" s="14" t="s">
        <v>82</v>
      </c>
      <c r="AW490" s="14" t="s">
        <v>33</v>
      </c>
      <c r="AX490" s="14" t="s">
        <v>72</v>
      </c>
      <c r="AY490" s="254" t="s">
        <v>139</v>
      </c>
    </row>
    <row r="491" spans="1:51" s="15" customFormat="1" ht="12">
      <c r="A491" s="15"/>
      <c r="B491" s="255"/>
      <c r="C491" s="256"/>
      <c r="D491" s="235" t="s">
        <v>149</v>
      </c>
      <c r="E491" s="257" t="s">
        <v>19</v>
      </c>
      <c r="F491" s="258" t="s">
        <v>153</v>
      </c>
      <c r="G491" s="256"/>
      <c r="H491" s="259">
        <v>6</v>
      </c>
      <c r="I491" s="260"/>
      <c r="J491" s="256"/>
      <c r="K491" s="256"/>
      <c r="L491" s="261"/>
      <c r="M491" s="262"/>
      <c r="N491" s="263"/>
      <c r="O491" s="263"/>
      <c r="P491" s="263"/>
      <c r="Q491" s="263"/>
      <c r="R491" s="263"/>
      <c r="S491" s="263"/>
      <c r="T491" s="264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65" t="s">
        <v>149</v>
      </c>
      <c r="AU491" s="265" t="s">
        <v>82</v>
      </c>
      <c r="AV491" s="15" t="s">
        <v>154</v>
      </c>
      <c r="AW491" s="15" t="s">
        <v>33</v>
      </c>
      <c r="AX491" s="15" t="s">
        <v>72</v>
      </c>
      <c r="AY491" s="265" t="s">
        <v>139</v>
      </c>
    </row>
    <row r="492" spans="1:51" s="14" customFormat="1" ht="12">
      <c r="A492" s="14"/>
      <c r="B492" s="244"/>
      <c r="C492" s="245"/>
      <c r="D492" s="235" t="s">
        <v>149</v>
      </c>
      <c r="E492" s="246" t="s">
        <v>19</v>
      </c>
      <c r="F492" s="247" t="s">
        <v>1030</v>
      </c>
      <c r="G492" s="245"/>
      <c r="H492" s="248">
        <v>6</v>
      </c>
      <c r="I492" s="249"/>
      <c r="J492" s="245"/>
      <c r="K492" s="245"/>
      <c r="L492" s="250"/>
      <c r="M492" s="251"/>
      <c r="N492" s="252"/>
      <c r="O492" s="252"/>
      <c r="P492" s="252"/>
      <c r="Q492" s="252"/>
      <c r="R492" s="252"/>
      <c r="S492" s="252"/>
      <c r="T492" s="253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4" t="s">
        <v>149</v>
      </c>
      <c r="AU492" s="254" t="s">
        <v>82</v>
      </c>
      <c r="AV492" s="14" t="s">
        <v>82</v>
      </c>
      <c r="AW492" s="14" t="s">
        <v>33</v>
      </c>
      <c r="AX492" s="14" t="s">
        <v>72</v>
      </c>
      <c r="AY492" s="254" t="s">
        <v>139</v>
      </c>
    </row>
    <row r="493" spans="1:51" s="15" customFormat="1" ht="12">
      <c r="A493" s="15"/>
      <c r="B493" s="255"/>
      <c r="C493" s="256"/>
      <c r="D493" s="235" t="s">
        <v>149</v>
      </c>
      <c r="E493" s="257" t="s">
        <v>19</v>
      </c>
      <c r="F493" s="258" t="s">
        <v>153</v>
      </c>
      <c r="G493" s="256"/>
      <c r="H493" s="259">
        <v>6</v>
      </c>
      <c r="I493" s="260"/>
      <c r="J493" s="256"/>
      <c r="K493" s="256"/>
      <c r="L493" s="261"/>
      <c r="M493" s="262"/>
      <c r="N493" s="263"/>
      <c r="O493" s="263"/>
      <c r="P493" s="263"/>
      <c r="Q493" s="263"/>
      <c r="R493" s="263"/>
      <c r="S493" s="263"/>
      <c r="T493" s="264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65" t="s">
        <v>149</v>
      </c>
      <c r="AU493" s="265" t="s">
        <v>82</v>
      </c>
      <c r="AV493" s="15" t="s">
        <v>154</v>
      </c>
      <c r="AW493" s="15" t="s">
        <v>33</v>
      </c>
      <c r="AX493" s="15" t="s">
        <v>72</v>
      </c>
      <c r="AY493" s="265" t="s">
        <v>139</v>
      </c>
    </row>
    <row r="494" spans="1:51" s="16" customFormat="1" ht="12">
      <c r="A494" s="16"/>
      <c r="B494" s="266"/>
      <c r="C494" s="267"/>
      <c r="D494" s="235" t="s">
        <v>149</v>
      </c>
      <c r="E494" s="268" t="s">
        <v>19</v>
      </c>
      <c r="F494" s="269" t="s">
        <v>158</v>
      </c>
      <c r="G494" s="267"/>
      <c r="H494" s="270">
        <v>12</v>
      </c>
      <c r="I494" s="271"/>
      <c r="J494" s="267"/>
      <c r="K494" s="267"/>
      <c r="L494" s="272"/>
      <c r="M494" s="273"/>
      <c r="N494" s="274"/>
      <c r="O494" s="274"/>
      <c r="P494" s="274"/>
      <c r="Q494" s="274"/>
      <c r="R494" s="274"/>
      <c r="S494" s="274"/>
      <c r="T494" s="275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T494" s="276" t="s">
        <v>149</v>
      </c>
      <c r="AU494" s="276" t="s">
        <v>82</v>
      </c>
      <c r="AV494" s="16" t="s">
        <v>147</v>
      </c>
      <c r="AW494" s="16" t="s">
        <v>33</v>
      </c>
      <c r="AX494" s="16" t="s">
        <v>80</v>
      </c>
      <c r="AY494" s="276" t="s">
        <v>139</v>
      </c>
    </row>
    <row r="495" spans="1:65" s="2" customFormat="1" ht="16.5" customHeight="1">
      <c r="A495" s="40"/>
      <c r="B495" s="41"/>
      <c r="C495" s="220" t="s">
        <v>1031</v>
      </c>
      <c r="D495" s="220" t="s">
        <v>142</v>
      </c>
      <c r="E495" s="221" t="s">
        <v>1032</v>
      </c>
      <c r="F495" s="222" t="s">
        <v>1033</v>
      </c>
      <c r="G495" s="223" t="s">
        <v>274</v>
      </c>
      <c r="H495" s="224">
        <v>25</v>
      </c>
      <c r="I495" s="225"/>
      <c r="J495" s="226">
        <f>ROUND(I495*H495,2)</f>
        <v>0</v>
      </c>
      <c r="K495" s="222" t="s">
        <v>19</v>
      </c>
      <c r="L495" s="46"/>
      <c r="M495" s="227" t="s">
        <v>19</v>
      </c>
      <c r="N495" s="228" t="s">
        <v>43</v>
      </c>
      <c r="O495" s="86"/>
      <c r="P495" s="229">
        <f>O495*H495</f>
        <v>0</v>
      </c>
      <c r="Q495" s="229">
        <v>0</v>
      </c>
      <c r="R495" s="229">
        <f>Q495*H495</f>
        <v>0</v>
      </c>
      <c r="S495" s="229">
        <v>0</v>
      </c>
      <c r="T495" s="230">
        <f>S495*H495</f>
        <v>0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31" t="s">
        <v>207</v>
      </c>
      <c r="AT495" s="231" t="s">
        <v>142</v>
      </c>
      <c r="AU495" s="231" t="s">
        <v>82</v>
      </c>
      <c r="AY495" s="19" t="s">
        <v>139</v>
      </c>
      <c r="BE495" s="232">
        <f>IF(N495="základní",J495,0)</f>
        <v>0</v>
      </c>
      <c r="BF495" s="232">
        <f>IF(N495="snížená",J495,0)</f>
        <v>0</v>
      </c>
      <c r="BG495" s="232">
        <f>IF(N495="zákl. přenesená",J495,0)</f>
        <v>0</v>
      </c>
      <c r="BH495" s="232">
        <f>IF(N495="sníž. přenesená",J495,0)</f>
        <v>0</v>
      </c>
      <c r="BI495" s="232">
        <f>IF(N495="nulová",J495,0)</f>
        <v>0</v>
      </c>
      <c r="BJ495" s="19" t="s">
        <v>80</v>
      </c>
      <c r="BK495" s="232">
        <f>ROUND(I495*H495,2)</f>
        <v>0</v>
      </c>
      <c r="BL495" s="19" t="s">
        <v>207</v>
      </c>
      <c r="BM495" s="231" t="s">
        <v>1034</v>
      </c>
    </row>
    <row r="496" spans="1:51" s="14" customFormat="1" ht="12">
      <c r="A496" s="14"/>
      <c r="B496" s="244"/>
      <c r="C496" s="245"/>
      <c r="D496" s="235" t="s">
        <v>149</v>
      </c>
      <c r="E496" s="246" t="s">
        <v>19</v>
      </c>
      <c r="F496" s="247" t="s">
        <v>1035</v>
      </c>
      <c r="G496" s="245"/>
      <c r="H496" s="248">
        <v>15</v>
      </c>
      <c r="I496" s="249"/>
      <c r="J496" s="245"/>
      <c r="K496" s="245"/>
      <c r="L496" s="250"/>
      <c r="M496" s="251"/>
      <c r="N496" s="252"/>
      <c r="O496" s="252"/>
      <c r="P496" s="252"/>
      <c r="Q496" s="252"/>
      <c r="R496" s="252"/>
      <c r="S496" s="252"/>
      <c r="T496" s="253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4" t="s">
        <v>149</v>
      </c>
      <c r="AU496" s="254" t="s">
        <v>82</v>
      </c>
      <c r="AV496" s="14" t="s">
        <v>82</v>
      </c>
      <c r="AW496" s="14" t="s">
        <v>33</v>
      </c>
      <c r="AX496" s="14" t="s">
        <v>72</v>
      </c>
      <c r="AY496" s="254" t="s">
        <v>139</v>
      </c>
    </row>
    <row r="497" spans="1:51" s="15" customFormat="1" ht="12">
      <c r="A497" s="15"/>
      <c r="B497" s="255"/>
      <c r="C497" s="256"/>
      <c r="D497" s="235" t="s">
        <v>149</v>
      </c>
      <c r="E497" s="257" t="s">
        <v>19</v>
      </c>
      <c r="F497" s="258" t="s">
        <v>153</v>
      </c>
      <c r="G497" s="256"/>
      <c r="H497" s="259">
        <v>15</v>
      </c>
      <c r="I497" s="260"/>
      <c r="J497" s="256"/>
      <c r="K497" s="256"/>
      <c r="L497" s="261"/>
      <c r="M497" s="262"/>
      <c r="N497" s="263"/>
      <c r="O497" s="263"/>
      <c r="P497" s="263"/>
      <c r="Q497" s="263"/>
      <c r="R497" s="263"/>
      <c r="S497" s="263"/>
      <c r="T497" s="264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65" t="s">
        <v>149</v>
      </c>
      <c r="AU497" s="265" t="s">
        <v>82</v>
      </c>
      <c r="AV497" s="15" t="s">
        <v>154</v>
      </c>
      <c r="AW497" s="15" t="s">
        <v>33</v>
      </c>
      <c r="AX497" s="15" t="s">
        <v>72</v>
      </c>
      <c r="AY497" s="265" t="s">
        <v>139</v>
      </c>
    </row>
    <row r="498" spans="1:51" s="14" customFormat="1" ht="12">
      <c r="A498" s="14"/>
      <c r="B498" s="244"/>
      <c r="C498" s="245"/>
      <c r="D498" s="235" t="s">
        <v>149</v>
      </c>
      <c r="E498" s="246" t="s">
        <v>19</v>
      </c>
      <c r="F498" s="247" t="s">
        <v>1036</v>
      </c>
      <c r="G498" s="245"/>
      <c r="H498" s="248">
        <v>10</v>
      </c>
      <c r="I498" s="249"/>
      <c r="J498" s="245"/>
      <c r="K498" s="245"/>
      <c r="L498" s="250"/>
      <c r="M498" s="251"/>
      <c r="N498" s="252"/>
      <c r="O498" s="252"/>
      <c r="P498" s="252"/>
      <c r="Q498" s="252"/>
      <c r="R498" s="252"/>
      <c r="S498" s="252"/>
      <c r="T498" s="253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4" t="s">
        <v>149</v>
      </c>
      <c r="AU498" s="254" t="s">
        <v>82</v>
      </c>
      <c r="AV498" s="14" t="s">
        <v>82</v>
      </c>
      <c r="AW498" s="14" t="s">
        <v>33</v>
      </c>
      <c r="AX498" s="14" t="s">
        <v>72</v>
      </c>
      <c r="AY498" s="254" t="s">
        <v>139</v>
      </c>
    </row>
    <row r="499" spans="1:51" s="15" customFormat="1" ht="12">
      <c r="A499" s="15"/>
      <c r="B499" s="255"/>
      <c r="C499" s="256"/>
      <c r="D499" s="235" t="s">
        <v>149</v>
      </c>
      <c r="E499" s="257" t="s">
        <v>19</v>
      </c>
      <c r="F499" s="258" t="s">
        <v>153</v>
      </c>
      <c r="G499" s="256"/>
      <c r="H499" s="259">
        <v>10</v>
      </c>
      <c r="I499" s="260"/>
      <c r="J499" s="256"/>
      <c r="K499" s="256"/>
      <c r="L499" s="261"/>
      <c r="M499" s="262"/>
      <c r="N499" s="263"/>
      <c r="O499" s="263"/>
      <c r="P499" s="263"/>
      <c r="Q499" s="263"/>
      <c r="R499" s="263"/>
      <c r="S499" s="263"/>
      <c r="T499" s="264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65" t="s">
        <v>149</v>
      </c>
      <c r="AU499" s="265" t="s">
        <v>82</v>
      </c>
      <c r="AV499" s="15" t="s">
        <v>154</v>
      </c>
      <c r="AW499" s="15" t="s">
        <v>33</v>
      </c>
      <c r="AX499" s="15" t="s">
        <v>72</v>
      </c>
      <c r="AY499" s="265" t="s">
        <v>139</v>
      </c>
    </row>
    <row r="500" spans="1:51" s="16" customFormat="1" ht="12">
      <c r="A500" s="16"/>
      <c r="B500" s="266"/>
      <c r="C500" s="267"/>
      <c r="D500" s="235" t="s">
        <v>149</v>
      </c>
      <c r="E500" s="268" t="s">
        <v>19</v>
      </c>
      <c r="F500" s="269" t="s">
        <v>158</v>
      </c>
      <c r="G500" s="267"/>
      <c r="H500" s="270">
        <v>25</v>
      </c>
      <c r="I500" s="271"/>
      <c r="J500" s="267"/>
      <c r="K500" s="267"/>
      <c r="L500" s="272"/>
      <c r="M500" s="273"/>
      <c r="N500" s="274"/>
      <c r="O500" s="274"/>
      <c r="P500" s="274"/>
      <c r="Q500" s="274"/>
      <c r="R500" s="274"/>
      <c r="S500" s="274"/>
      <c r="T500" s="275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T500" s="276" t="s">
        <v>149</v>
      </c>
      <c r="AU500" s="276" t="s">
        <v>82</v>
      </c>
      <c r="AV500" s="16" t="s">
        <v>147</v>
      </c>
      <c r="AW500" s="16" t="s">
        <v>33</v>
      </c>
      <c r="AX500" s="16" t="s">
        <v>80</v>
      </c>
      <c r="AY500" s="276" t="s">
        <v>139</v>
      </c>
    </row>
    <row r="501" spans="1:65" s="2" customFormat="1" ht="33" customHeight="1">
      <c r="A501" s="40"/>
      <c r="B501" s="41"/>
      <c r="C501" s="220" t="s">
        <v>1037</v>
      </c>
      <c r="D501" s="220" t="s">
        <v>142</v>
      </c>
      <c r="E501" s="221" t="s">
        <v>1038</v>
      </c>
      <c r="F501" s="222" t="s">
        <v>1039</v>
      </c>
      <c r="G501" s="223" t="s">
        <v>1040</v>
      </c>
      <c r="H501" s="224">
        <v>1</v>
      </c>
      <c r="I501" s="225"/>
      <c r="J501" s="226">
        <f>ROUND(I501*H501,2)</f>
        <v>0</v>
      </c>
      <c r="K501" s="222" t="s">
        <v>19</v>
      </c>
      <c r="L501" s="46"/>
      <c r="M501" s="227" t="s">
        <v>19</v>
      </c>
      <c r="N501" s="228" t="s">
        <v>43</v>
      </c>
      <c r="O501" s="86"/>
      <c r="P501" s="229">
        <f>O501*H501</f>
        <v>0</v>
      </c>
      <c r="Q501" s="229">
        <v>0</v>
      </c>
      <c r="R501" s="229">
        <f>Q501*H501</f>
        <v>0</v>
      </c>
      <c r="S501" s="229">
        <v>0</v>
      </c>
      <c r="T501" s="230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31" t="s">
        <v>207</v>
      </c>
      <c r="AT501" s="231" t="s">
        <v>142</v>
      </c>
      <c r="AU501" s="231" t="s">
        <v>82</v>
      </c>
      <c r="AY501" s="19" t="s">
        <v>139</v>
      </c>
      <c r="BE501" s="232">
        <f>IF(N501="základní",J501,0)</f>
        <v>0</v>
      </c>
      <c r="BF501" s="232">
        <f>IF(N501="snížená",J501,0)</f>
        <v>0</v>
      </c>
      <c r="BG501" s="232">
        <f>IF(N501="zákl. přenesená",J501,0)</f>
        <v>0</v>
      </c>
      <c r="BH501" s="232">
        <f>IF(N501="sníž. přenesená",J501,0)</f>
        <v>0</v>
      </c>
      <c r="BI501" s="232">
        <f>IF(N501="nulová",J501,0)</f>
        <v>0</v>
      </c>
      <c r="BJ501" s="19" t="s">
        <v>80</v>
      </c>
      <c r="BK501" s="232">
        <f>ROUND(I501*H501,2)</f>
        <v>0</v>
      </c>
      <c r="BL501" s="19" t="s">
        <v>207</v>
      </c>
      <c r="BM501" s="231" t="s">
        <v>1041</v>
      </c>
    </row>
    <row r="502" spans="1:51" s="14" customFormat="1" ht="12">
      <c r="A502" s="14"/>
      <c r="B502" s="244"/>
      <c r="C502" s="245"/>
      <c r="D502" s="235" t="s">
        <v>149</v>
      </c>
      <c r="E502" s="246" t="s">
        <v>19</v>
      </c>
      <c r="F502" s="247" t="s">
        <v>1042</v>
      </c>
      <c r="G502" s="245"/>
      <c r="H502" s="248">
        <v>1</v>
      </c>
      <c r="I502" s="249"/>
      <c r="J502" s="245"/>
      <c r="K502" s="245"/>
      <c r="L502" s="250"/>
      <c r="M502" s="251"/>
      <c r="N502" s="252"/>
      <c r="O502" s="252"/>
      <c r="P502" s="252"/>
      <c r="Q502" s="252"/>
      <c r="R502" s="252"/>
      <c r="S502" s="252"/>
      <c r="T502" s="253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4" t="s">
        <v>149</v>
      </c>
      <c r="AU502" s="254" t="s">
        <v>82</v>
      </c>
      <c r="AV502" s="14" t="s">
        <v>82</v>
      </c>
      <c r="AW502" s="14" t="s">
        <v>33</v>
      </c>
      <c r="AX502" s="14" t="s">
        <v>72</v>
      </c>
      <c r="AY502" s="254" t="s">
        <v>139</v>
      </c>
    </row>
    <row r="503" spans="1:51" s="16" customFormat="1" ht="12">
      <c r="A503" s="16"/>
      <c r="B503" s="266"/>
      <c r="C503" s="267"/>
      <c r="D503" s="235" t="s">
        <v>149</v>
      </c>
      <c r="E503" s="268" t="s">
        <v>19</v>
      </c>
      <c r="F503" s="269" t="s">
        <v>158</v>
      </c>
      <c r="G503" s="267"/>
      <c r="H503" s="270">
        <v>1</v>
      </c>
      <c r="I503" s="271"/>
      <c r="J503" s="267"/>
      <c r="K503" s="267"/>
      <c r="L503" s="272"/>
      <c r="M503" s="273"/>
      <c r="N503" s="274"/>
      <c r="O503" s="274"/>
      <c r="P503" s="274"/>
      <c r="Q503" s="274"/>
      <c r="R503" s="274"/>
      <c r="S503" s="274"/>
      <c r="T503" s="275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T503" s="276" t="s">
        <v>149</v>
      </c>
      <c r="AU503" s="276" t="s">
        <v>82</v>
      </c>
      <c r="AV503" s="16" t="s">
        <v>147</v>
      </c>
      <c r="AW503" s="16" t="s">
        <v>33</v>
      </c>
      <c r="AX503" s="16" t="s">
        <v>80</v>
      </c>
      <c r="AY503" s="276" t="s">
        <v>139</v>
      </c>
    </row>
    <row r="504" spans="1:65" s="2" customFormat="1" ht="33" customHeight="1">
      <c r="A504" s="40"/>
      <c r="B504" s="41"/>
      <c r="C504" s="220" t="s">
        <v>1043</v>
      </c>
      <c r="D504" s="220" t="s">
        <v>142</v>
      </c>
      <c r="E504" s="221" t="s">
        <v>1044</v>
      </c>
      <c r="F504" s="222" t="s">
        <v>1045</v>
      </c>
      <c r="G504" s="223" t="s">
        <v>145</v>
      </c>
      <c r="H504" s="224">
        <v>6</v>
      </c>
      <c r="I504" s="225"/>
      <c r="J504" s="226">
        <f>ROUND(I504*H504,2)</f>
        <v>0</v>
      </c>
      <c r="K504" s="222" t="s">
        <v>19</v>
      </c>
      <c r="L504" s="46"/>
      <c r="M504" s="227" t="s">
        <v>19</v>
      </c>
      <c r="N504" s="228" t="s">
        <v>43</v>
      </c>
      <c r="O504" s="86"/>
      <c r="P504" s="229">
        <f>O504*H504</f>
        <v>0</v>
      </c>
      <c r="Q504" s="229">
        <v>0</v>
      </c>
      <c r="R504" s="229">
        <f>Q504*H504</f>
        <v>0</v>
      </c>
      <c r="S504" s="229">
        <v>0</v>
      </c>
      <c r="T504" s="230">
        <f>S504*H504</f>
        <v>0</v>
      </c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R504" s="231" t="s">
        <v>207</v>
      </c>
      <c r="AT504" s="231" t="s">
        <v>142</v>
      </c>
      <c r="AU504" s="231" t="s">
        <v>82</v>
      </c>
      <c r="AY504" s="19" t="s">
        <v>139</v>
      </c>
      <c r="BE504" s="232">
        <f>IF(N504="základní",J504,0)</f>
        <v>0</v>
      </c>
      <c r="BF504" s="232">
        <f>IF(N504="snížená",J504,0)</f>
        <v>0</v>
      </c>
      <c r="BG504" s="232">
        <f>IF(N504="zákl. přenesená",J504,0)</f>
        <v>0</v>
      </c>
      <c r="BH504" s="232">
        <f>IF(N504="sníž. přenesená",J504,0)</f>
        <v>0</v>
      </c>
      <c r="BI504" s="232">
        <f>IF(N504="nulová",J504,0)</f>
        <v>0</v>
      </c>
      <c r="BJ504" s="19" t="s">
        <v>80</v>
      </c>
      <c r="BK504" s="232">
        <f>ROUND(I504*H504,2)</f>
        <v>0</v>
      </c>
      <c r="BL504" s="19" t="s">
        <v>207</v>
      </c>
      <c r="BM504" s="231" t="s">
        <v>1046</v>
      </c>
    </row>
    <row r="505" spans="1:51" s="14" customFormat="1" ht="12">
      <c r="A505" s="14"/>
      <c r="B505" s="244"/>
      <c r="C505" s="245"/>
      <c r="D505" s="235" t="s">
        <v>149</v>
      </c>
      <c r="E505" s="246" t="s">
        <v>19</v>
      </c>
      <c r="F505" s="247" t="s">
        <v>1047</v>
      </c>
      <c r="G505" s="245"/>
      <c r="H505" s="248">
        <v>6</v>
      </c>
      <c r="I505" s="249"/>
      <c r="J505" s="245"/>
      <c r="K505" s="245"/>
      <c r="L505" s="250"/>
      <c r="M505" s="251"/>
      <c r="N505" s="252"/>
      <c r="O505" s="252"/>
      <c r="P505" s="252"/>
      <c r="Q505" s="252"/>
      <c r="R505" s="252"/>
      <c r="S505" s="252"/>
      <c r="T505" s="253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4" t="s">
        <v>149</v>
      </c>
      <c r="AU505" s="254" t="s">
        <v>82</v>
      </c>
      <c r="AV505" s="14" t="s">
        <v>82</v>
      </c>
      <c r="AW505" s="14" t="s">
        <v>33</v>
      </c>
      <c r="AX505" s="14" t="s">
        <v>72</v>
      </c>
      <c r="AY505" s="254" t="s">
        <v>139</v>
      </c>
    </row>
    <row r="506" spans="1:51" s="16" customFormat="1" ht="12">
      <c r="A506" s="16"/>
      <c r="B506" s="266"/>
      <c r="C506" s="267"/>
      <c r="D506" s="235" t="s">
        <v>149</v>
      </c>
      <c r="E506" s="268" t="s">
        <v>19</v>
      </c>
      <c r="F506" s="269" t="s">
        <v>158</v>
      </c>
      <c r="G506" s="267"/>
      <c r="H506" s="270">
        <v>6</v>
      </c>
      <c r="I506" s="271"/>
      <c r="J506" s="267"/>
      <c r="K506" s="267"/>
      <c r="L506" s="272"/>
      <c r="M506" s="273"/>
      <c r="N506" s="274"/>
      <c r="O506" s="274"/>
      <c r="P506" s="274"/>
      <c r="Q506" s="274"/>
      <c r="R506" s="274"/>
      <c r="S506" s="274"/>
      <c r="T506" s="275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T506" s="276" t="s">
        <v>149</v>
      </c>
      <c r="AU506" s="276" t="s">
        <v>82</v>
      </c>
      <c r="AV506" s="16" t="s">
        <v>147</v>
      </c>
      <c r="AW506" s="16" t="s">
        <v>33</v>
      </c>
      <c r="AX506" s="16" t="s">
        <v>80</v>
      </c>
      <c r="AY506" s="276" t="s">
        <v>139</v>
      </c>
    </row>
    <row r="507" spans="1:65" s="2" customFormat="1" ht="21.75" customHeight="1">
      <c r="A507" s="40"/>
      <c r="B507" s="41"/>
      <c r="C507" s="220" t="s">
        <v>1048</v>
      </c>
      <c r="D507" s="220" t="s">
        <v>142</v>
      </c>
      <c r="E507" s="221" t="s">
        <v>1049</v>
      </c>
      <c r="F507" s="222" t="s">
        <v>1050</v>
      </c>
      <c r="G507" s="223" t="s">
        <v>1040</v>
      </c>
      <c r="H507" s="224">
        <v>1</v>
      </c>
      <c r="I507" s="225"/>
      <c r="J507" s="226">
        <f>ROUND(I507*H507,2)</f>
        <v>0</v>
      </c>
      <c r="K507" s="222" t="s">
        <v>19</v>
      </c>
      <c r="L507" s="46"/>
      <c r="M507" s="227" t="s">
        <v>19</v>
      </c>
      <c r="N507" s="228" t="s">
        <v>43</v>
      </c>
      <c r="O507" s="86"/>
      <c r="P507" s="229">
        <f>O507*H507</f>
        <v>0</v>
      </c>
      <c r="Q507" s="229">
        <v>0</v>
      </c>
      <c r="R507" s="229">
        <f>Q507*H507</f>
        <v>0</v>
      </c>
      <c r="S507" s="229">
        <v>0</v>
      </c>
      <c r="T507" s="230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31" t="s">
        <v>207</v>
      </c>
      <c r="AT507" s="231" t="s">
        <v>142</v>
      </c>
      <c r="AU507" s="231" t="s">
        <v>82</v>
      </c>
      <c r="AY507" s="19" t="s">
        <v>139</v>
      </c>
      <c r="BE507" s="232">
        <f>IF(N507="základní",J507,0)</f>
        <v>0</v>
      </c>
      <c r="BF507" s="232">
        <f>IF(N507="snížená",J507,0)</f>
        <v>0</v>
      </c>
      <c r="BG507" s="232">
        <f>IF(N507="zákl. přenesená",J507,0)</f>
        <v>0</v>
      </c>
      <c r="BH507" s="232">
        <f>IF(N507="sníž. přenesená",J507,0)</f>
        <v>0</v>
      </c>
      <c r="BI507" s="232">
        <f>IF(N507="nulová",J507,0)</f>
        <v>0</v>
      </c>
      <c r="BJ507" s="19" t="s">
        <v>80</v>
      </c>
      <c r="BK507" s="232">
        <f>ROUND(I507*H507,2)</f>
        <v>0</v>
      </c>
      <c r="BL507" s="19" t="s">
        <v>207</v>
      </c>
      <c r="BM507" s="231" t="s">
        <v>1051</v>
      </c>
    </row>
    <row r="508" spans="1:51" s="14" customFormat="1" ht="12">
      <c r="A508" s="14"/>
      <c r="B508" s="244"/>
      <c r="C508" s="245"/>
      <c r="D508" s="235" t="s">
        <v>149</v>
      </c>
      <c r="E508" s="246" t="s">
        <v>19</v>
      </c>
      <c r="F508" s="247" t="s">
        <v>1052</v>
      </c>
      <c r="G508" s="245"/>
      <c r="H508" s="248">
        <v>1</v>
      </c>
      <c r="I508" s="249"/>
      <c r="J508" s="245"/>
      <c r="K508" s="245"/>
      <c r="L508" s="250"/>
      <c r="M508" s="251"/>
      <c r="N508" s="252"/>
      <c r="O508" s="252"/>
      <c r="P508" s="252"/>
      <c r="Q508" s="252"/>
      <c r="R508" s="252"/>
      <c r="S508" s="252"/>
      <c r="T508" s="253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4" t="s">
        <v>149</v>
      </c>
      <c r="AU508" s="254" t="s">
        <v>82</v>
      </c>
      <c r="AV508" s="14" t="s">
        <v>82</v>
      </c>
      <c r="AW508" s="14" t="s">
        <v>33</v>
      </c>
      <c r="AX508" s="14" t="s">
        <v>72</v>
      </c>
      <c r="AY508" s="254" t="s">
        <v>139</v>
      </c>
    </row>
    <row r="509" spans="1:51" s="16" customFormat="1" ht="12">
      <c r="A509" s="16"/>
      <c r="B509" s="266"/>
      <c r="C509" s="267"/>
      <c r="D509" s="235" t="s">
        <v>149</v>
      </c>
      <c r="E509" s="268" t="s">
        <v>19</v>
      </c>
      <c r="F509" s="269" t="s">
        <v>158</v>
      </c>
      <c r="G509" s="267"/>
      <c r="H509" s="270">
        <v>1</v>
      </c>
      <c r="I509" s="271"/>
      <c r="J509" s="267"/>
      <c r="K509" s="267"/>
      <c r="L509" s="272"/>
      <c r="M509" s="273"/>
      <c r="N509" s="274"/>
      <c r="O509" s="274"/>
      <c r="P509" s="274"/>
      <c r="Q509" s="274"/>
      <c r="R509" s="274"/>
      <c r="S509" s="274"/>
      <c r="T509" s="275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T509" s="276" t="s">
        <v>149</v>
      </c>
      <c r="AU509" s="276" t="s">
        <v>82</v>
      </c>
      <c r="AV509" s="16" t="s">
        <v>147</v>
      </c>
      <c r="AW509" s="16" t="s">
        <v>33</v>
      </c>
      <c r="AX509" s="16" t="s">
        <v>80</v>
      </c>
      <c r="AY509" s="276" t="s">
        <v>139</v>
      </c>
    </row>
    <row r="510" spans="1:65" s="2" customFormat="1" ht="21.75" customHeight="1">
      <c r="A510" s="40"/>
      <c r="B510" s="41"/>
      <c r="C510" s="220" t="s">
        <v>1053</v>
      </c>
      <c r="D510" s="220" t="s">
        <v>142</v>
      </c>
      <c r="E510" s="221" t="s">
        <v>1054</v>
      </c>
      <c r="F510" s="222" t="s">
        <v>1055</v>
      </c>
      <c r="G510" s="223" t="s">
        <v>1040</v>
      </c>
      <c r="H510" s="224">
        <v>4</v>
      </c>
      <c r="I510" s="225"/>
      <c r="J510" s="226">
        <f>ROUND(I510*H510,2)</f>
        <v>0</v>
      </c>
      <c r="K510" s="222" t="s">
        <v>19</v>
      </c>
      <c r="L510" s="46"/>
      <c r="M510" s="227" t="s">
        <v>19</v>
      </c>
      <c r="N510" s="228" t="s">
        <v>43</v>
      </c>
      <c r="O510" s="86"/>
      <c r="P510" s="229">
        <f>O510*H510</f>
        <v>0</v>
      </c>
      <c r="Q510" s="229">
        <v>0</v>
      </c>
      <c r="R510" s="229">
        <f>Q510*H510</f>
        <v>0</v>
      </c>
      <c r="S510" s="229">
        <v>0</v>
      </c>
      <c r="T510" s="230">
        <f>S510*H510</f>
        <v>0</v>
      </c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R510" s="231" t="s">
        <v>207</v>
      </c>
      <c r="AT510" s="231" t="s">
        <v>142</v>
      </c>
      <c r="AU510" s="231" t="s">
        <v>82</v>
      </c>
      <c r="AY510" s="19" t="s">
        <v>139</v>
      </c>
      <c r="BE510" s="232">
        <f>IF(N510="základní",J510,0)</f>
        <v>0</v>
      </c>
      <c r="BF510" s="232">
        <f>IF(N510="snížená",J510,0)</f>
        <v>0</v>
      </c>
      <c r="BG510" s="232">
        <f>IF(N510="zákl. přenesená",J510,0)</f>
        <v>0</v>
      </c>
      <c r="BH510" s="232">
        <f>IF(N510="sníž. přenesená",J510,0)</f>
        <v>0</v>
      </c>
      <c r="BI510" s="232">
        <f>IF(N510="nulová",J510,0)</f>
        <v>0</v>
      </c>
      <c r="BJ510" s="19" t="s">
        <v>80</v>
      </c>
      <c r="BK510" s="232">
        <f>ROUND(I510*H510,2)</f>
        <v>0</v>
      </c>
      <c r="BL510" s="19" t="s">
        <v>207</v>
      </c>
      <c r="BM510" s="231" t="s">
        <v>1056</v>
      </c>
    </row>
    <row r="511" spans="1:51" s="14" customFormat="1" ht="12">
      <c r="A511" s="14"/>
      <c r="B511" s="244"/>
      <c r="C511" s="245"/>
      <c r="D511" s="235" t="s">
        <v>149</v>
      </c>
      <c r="E511" s="246" t="s">
        <v>19</v>
      </c>
      <c r="F511" s="247" t="s">
        <v>1057</v>
      </c>
      <c r="G511" s="245"/>
      <c r="H511" s="248">
        <v>4</v>
      </c>
      <c r="I511" s="249"/>
      <c r="J511" s="245"/>
      <c r="K511" s="245"/>
      <c r="L511" s="250"/>
      <c r="M511" s="251"/>
      <c r="N511" s="252"/>
      <c r="O511" s="252"/>
      <c r="P511" s="252"/>
      <c r="Q511" s="252"/>
      <c r="R511" s="252"/>
      <c r="S511" s="252"/>
      <c r="T511" s="253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4" t="s">
        <v>149</v>
      </c>
      <c r="AU511" s="254" t="s">
        <v>82</v>
      </c>
      <c r="AV511" s="14" t="s">
        <v>82</v>
      </c>
      <c r="AW511" s="14" t="s">
        <v>33</v>
      </c>
      <c r="AX511" s="14" t="s">
        <v>72</v>
      </c>
      <c r="AY511" s="254" t="s">
        <v>139</v>
      </c>
    </row>
    <row r="512" spans="1:51" s="16" customFormat="1" ht="12">
      <c r="A512" s="16"/>
      <c r="B512" s="266"/>
      <c r="C512" s="267"/>
      <c r="D512" s="235" t="s">
        <v>149</v>
      </c>
      <c r="E512" s="268" t="s">
        <v>19</v>
      </c>
      <c r="F512" s="269" t="s">
        <v>158</v>
      </c>
      <c r="G512" s="267"/>
      <c r="H512" s="270">
        <v>4</v>
      </c>
      <c r="I512" s="271"/>
      <c r="J512" s="267"/>
      <c r="K512" s="267"/>
      <c r="L512" s="272"/>
      <c r="M512" s="273"/>
      <c r="N512" s="274"/>
      <c r="O512" s="274"/>
      <c r="P512" s="274"/>
      <c r="Q512" s="274"/>
      <c r="R512" s="274"/>
      <c r="S512" s="274"/>
      <c r="T512" s="275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T512" s="276" t="s">
        <v>149</v>
      </c>
      <c r="AU512" s="276" t="s">
        <v>82</v>
      </c>
      <c r="AV512" s="16" t="s">
        <v>147</v>
      </c>
      <c r="AW512" s="16" t="s">
        <v>33</v>
      </c>
      <c r="AX512" s="16" t="s">
        <v>80</v>
      </c>
      <c r="AY512" s="276" t="s">
        <v>139</v>
      </c>
    </row>
    <row r="513" spans="1:65" s="2" customFormat="1" ht="33" customHeight="1">
      <c r="A513" s="40"/>
      <c r="B513" s="41"/>
      <c r="C513" s="220" t="s">
        <v>1058</v>
      </c>
      <c r="D513" s="220" t="s">
        <v>142</v>
      </c>
      <c r="E513" s="221" t="s">
        <v>1059</v>
      </c>
      <c r="F513" s="222" t="s">
        <v>1060</v>
      </c>
      <c r="G513" s="223" t="s">
        <v>145</v>
      </c>
      <c r="H513" s="224">
        <v>18</v>
      </c>
      <c r="I513" s="225"/>
      <c r="J513" s="226">
        <f>ROUND(I513*H513,2)</f>
        <v>0</v>
      </c>
      <c r="K513" s="222" t="s">
        <v>19</v>
      </c>
      <c r="L513" s="46"/>
      <c r="M513" s="227" t="s">
        <v>19</v>
      </c>
      <c r="N513" s="228" t="s">
        <v>43</v>
      </c>
      <c r="O513" s="86"/>
      <c r="P513" s="229">
        <f>O513*H513</f>
        <v>0</v>
      </c>
      <c r="Q513" s="229">
        <v>0</v>
      </c>
      <c r="R513" s="229">
        <f>Q513*H513</f>
        <v>0</v>
      </c>
      <c r="S513" s="229">
        <v>0</v>
      </c>
      <c r="T513" s="230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31" t="s">
        <v>207</v>
      </c>
      <c r="AT513" s="231" t="s">
        <v>142</v>
      </c>
      <c r="AU513" s="231" t="s">
        <v>82</v>
      </c>
      <c r="AY513" s="19" t="s">
        <v>139</v>
      </c>
      <c r="BE513" s="232">
        <f>IF(N513="základní",J513,0)</f>
        <v>0</v>
      </c>
      <c r="BF513" s="232">
        <f>IF(N513="snížená",J513,0)</f>
        <v>0</v>
      </c>
      <c r="BG513" s="232">
        <f>IF(N513="zákl. přenesená",J513,0)</f>
        <v>0</v>
      </c>
      <c r="BH513" s="232">
        <f>IF(N513="sníž. přenesená",J513,0)</f>
        <v>0</v>
      </c>
      <c r="BI513" s="232">
        <f>IF(N513="nulová",J513,0)</f>
        <v>0</v>
      </c>
      <c r="BJ513" s="19" t="s">
        <v>80</v>
      </c>
      <c r="BK513" s="232">
        <f>ROUND(I513*H513,2)</f>
        <v>0</v>
      </c>
      <c r="BL513" s="19" t="s">
        <v>207</v>
      </c>
      <c r="BM513" s="231" t="s">
        <v>1061</v>
      </c>
    </row>
    <row r="514" spans="1:51" s="14" customFormat="1" ht="12">
      <c r="A514" s="14"/>
      <c r="B514" s="244"/>
      <c r="C514" s="245"/>
      <c r="D514" s="235" t="s">
        <v>149</v>
      </c>
      <c r="E514" s="246" t="s">
        <v>19</v>
      </c>
      <c r="F514" s="247" t="s">
        <v>1062</v>
      </c>
      <c r="G514" s="245"/>
      <c r="H514" s="248">
        <v>18</v>
      </c>
      <c r="I514" s="249"/>
      <c r="J514" s="245"/>
      <c r="K514" s="245"/>
      <c r="L514" s="250"/>
      <c r="M514" s="251"/>
      <c r="N514" s="252"/>
      <c r="O514" s="252"/>
      <c r="P514" s="252"/>
      <c r="Q514" s="252"/>
      <c r="R514" s="252"/>
      <c r="S514" s="252"/>
      <c r="T514" s="253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54" t="s">
        <v>149</v>
      </c>
      <c r="AU514" s="254" t="s">
        <v>82</v>
      </c>
      <c r="AV514" s="14" t="s">
        <v>82</v>
      </c>
      <c r="AW514" s="14" t="s">
        <v>33</v>
      </c>
      <c r="AX514" s="14" t="s">
        <v>72</v>
      </c>
      <c r="AY514" s="254" t="s">
        <v>139</v>
      </c>
    </row>
    <row r="515" spans="1:51" s="16" customFormat="1" ht="12">
      <c r="A515" s="16"/>
      <c r="B515" s="266"/>
      <c r="C515" s="267"/>
      <c r="D515" s="235" t="s">
        <v>149</v>
      </c>
      <c r="E515" s="268" t="s">
        <v>19</v>
      </c>
      <c r="F515" s="269" t="s">
        <v>158</v>
      </c>
      <c r="G515" s="267"/>
      <c r="H515" s="270">
        <v>18</v>
      </c>
      <c r="I515" s="271"/>
      <c r="J515" s="267"/>
      <c r="K515" s="267"/>
      <c r="L515" s="272"/>
      <c r="M515" s="273"/>
      <c r="N515" s="274"/>
      <c r="O515" s="274"/>
      <c r="P515" s="274"/>
      <c r="Q515" s="274"/>
      <c r="R515" s="274"/>
      <c r="S515" s="274"/>
      <c r="T515" s="275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T515" s="276" t="s">
        <v>149</v>
      </c>
      <c r="AU515" s="276" t="s">
        <v>82</v>
      </c>
      <c r="AV515" s="16" t="s">
        <v>147</v>
      </c>
      <c r="AW515" s="16" t="s">
        <v>33</v>
      </c>
      <c r="AX515" s="16" t="s">
        <v>80</v>
      </c>
      <c r="AY515" s="276" t="s">
        <v>139</v>
      </c>
    </row>
    <row r="516" spans="1:65" s="2" customFormat="1" ht="21.75" customHeight="1">
      <c r="A516" s="40"/>
      <c r="B516" s="41"/>
      <c r="C516" s="220" t="s">
        <v>1063</v>
      </c>
      <c r="D516" s="220" t="s">
        <v>142</v>
      </c>
      <c r="E516" s="221" t="s">
        <v>1064</v>
      </c>
      <c r="F516" s="222" t="s">
        <v>1065</v>
      </c>
      <c r="G516" s="223" t="s">
        <v>145</v>
      </c>
      <c r="H516" s="224">
        <v>26.5</v>
      </c>
      <c r="I516" s="225"/>
      <c r="J516" s="226">
        <f>ROUND(I516*H516,2)</f>
        <v>0</v>
      </c>
      <c r="K516" s="222" t="s">
        <v>19</v>
      </c>
      <c r="L516" s="46"/>
      <c r="M516" s="227" t="s">
        <v>19</v>
      </c>
      <c r="N516" s="228" t="s">
        <v>43</v>
      </c>
      <c r="O516" s="86"/>
      <c r="P516" s="229">
        <f>O516*H516</f>
        <v>0</v>
      </c>
      <c r="Q516" s="229">
        <v>0</v>
      </c>
      <c r="R516" s="229">
        <f>Q516*H516</f>
        <v>0</v>
      </c>
      <c r="S516" s="229">
        <v>0</v>
      </c>
      <c r="T516" s="230">
        <f>S516*H516</f>
        <v>0</v>
      </c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R516" s="231" t="s">
        <v>207</v>
      </c>
      <c r="AT516" s="231" t="s">
        <v>142</v>
      </c>
      <c r="AU516" s="231" t="s">
        <v>82</v>
      </c>
      <c r="AY516" s="19" t="s">
        <v>139</v>
      </c>
      <c r="BE516" s="232">
        <f>IF(N516="základní",J516,0)</f>
        <v>0</v>
      </c>
      <c r="BF516" s="232">
        <f>IF(N516="snížená",J516,0)</f>
        <v>0</v>
      </c>
      <c r="BG516" s="232">
        <f>IF(N516="zákl. přenesená",J516,0)</f>
        <v>0</v>
      </c>
      <c r="BH516" s="232">
        <f>IF(N516="sníž. přenesená",J516,0)</f>
        <v>0</v>
      </c>
      <c r="BI516" s="232">
        <f>IF(N516="nulová",J516,0)</f>
        <v>0</v>
      </c>
      <c r="BJ516" s="19" t="s">
        <v>80</v>
      </c>
      <c r="BK516" s="232">
        <f>ROUND(I516*H516,2)</f>
        <v>0</v>
      </c>
      <c r="BL516" s="19" t="s">
        <v>207</v>
      </c>
      <c r="BM516" s="231" t="s">
        <v>1066</v>
      </c>
    </row>
    <row r="517" spans="1:51" s="14" customFormat="1" ht="12">
      <c r="A517" s="14"/>
      <c r="B517" s="244"/>
      <c r="C517" s="245"/>
      <c r="D517" s="235" t="s">
        <v>149</v>
      </c>
      <c r="E517" s="246" t="s">
        <v>19</v>
      </c>
      <c r="F517" s="247" t="s">
        <v>1067</v>
      </c>
      <c r="G517" s="245"/>
      <c r="H517" s="248">
        <v>26.5</v>
      </c>
      <c r="I517" s="249"/>
      <c r="J517" s="245"/>
      <c r="K517" s="245"/>
      <c r="L517" s="250"/>
      <c r="M517" s="251"/>
      <c r="N517" s="252"/>
      <c r="O517" s="252"/>
      <c r="P517" s="252"/>
      <c r="Q517" s="252"/>
      <c r="R517" s="252"/>
      <c r="S517" s="252"/>
      <c r="T517" s="253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4" t="s">
        <v>149</v>
      </c>
      <c r="AU517" s="254" t="s">
        <v>82</v>
      </c>
      <c r="AV517" s="14" t="s">
        <v>82</v>
      </c>
      <c r="AW517" s="14" t="s">
        <v>33</v>
      </c>
      <c r="AX517" s="14" t="s">
        <v>72</v>
      </c>
      <c r="AY517" s="254" t="s">
        <v>139</v>
      </c>
    </row>
    <row r="518" spans="1:51" s="16" customFormat="1" ht="12">
      <c r="A518" s="16"/>
      <c r="B518" s="266"/>
      <c r="C518" s="267"/>
      <c r="D518" s="235" t="s">
        <v>149</v>
      </c>
      <c r="E518" s="268" t="s">
        <v>19</v>
      </c>
      <c r="F518" s="269" t="s">
        <v>158</v>
      </c>
      <c r="G518" s="267"/>
      <c r="H518" s="270">
        <v>26.5</v>
      </c>
      <c r="I518" s="271"/>
      <c r="J518" s="267"/>
      <c r="K518" s="267"/>
      <c r="L518" s="272"/>
      <c r="M518" s="273"/>
      <c r="N518" s="274"/>
      <c r="O518" s="274"/>
      <c r="P518" s="274"/>
      <c r="Q518" s="274"/>
      <c r="R518" s="274"/>
      <c r="S518" s="274"/>
      <c r="T518" s="275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T518" s="276" t="s">
        <v>149</v>
      </c>
      <c r="AU518" s="276" t="s">
        <v>82</v>
      </c>
      <c r="AV518" s="16" t="s">
        <v>147</v>
      </c>
      <c r="AW518" s="16" t="s">
        <v>33</v>
      </c>
      <c r="AX518" s="16" t="s">
        <v>80</v>
      </c>
      <c r="AY518" s="276" t="s">
        <v>139</v>
      </c>
    </row>
    <row r="519" spans="1:65" s="2" customFormat="1" ht="33" customHeight="1">
      <c r="A519" s="40"/>
      <c r="B519" s="41"/>
      <c r="C519" s="220" t="s">
        <v>1068</v>
      </c>
      <c r="D519" s="220" t="s">
        <v>142</v>
      </c>
      <c r="E519" s="221" t="s">
        <v>1069</v>
      </c>
      <c r="F519" s="222" t="s">
        <v>1070</v>
      </c>
      <c r="G519" s="223" t="s">
        <v>274</v>
      </c>
      <c r="H519" s="224">
        <v>1</v>
      </c>
      <c r="I519" s="225"/>
      <c r="J519" s="226">
        <f>ROUND(I519*H519,2)</f>
        <v>0</v>
      </c>
      <c r="K519" s="222" t="s">
        <v>19</v>
      </c>
      <c r="L519" s="46"/>
      <c r="M519" s="227" t="s">
        <v>19</v>
      </c>
      <c r="N519" s="228" t="s">
        <v>43</v>
      </c>
      <c r="O519" s="86"/>
      <c r="P519" s="229">
        <f>O519*H519</f>
        <v>0</v>
      </c>
      <c r="Q519" s="229">
        <v>0</v>
      </c>
      <c r="R519" s="229">
        <f>Q519*H519</f>
        <v>0</v>
      </c>
      <c r="S519" s="229">
        <v>0</v>
      </c>
      <c r="T519" s="230">
        <f>S519*H519</f>
        <v>0</v>
      </c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R519" s="231" t="s">
        <v>207</v>
      </c>
      <c r="AT519" s="231" t="s">
        <v>142</v>
      </c>
      <c r="AU519" s="231" t="s">
        <v>82</v>
      </c>
      <c r="AY519" s="19" t="s">
        <v>139</v>
      </c>
      <c r="BE519" s="232">
        <f>IF(N519="základní",J519,0)</f>
        <v>0</v>
      </c>
      <c r="BF519" s="232">
        <f>IF(N519="snížená",J519,0)</f>
        <v>0</v>
      </c>
      <c r="BG519" s="232">
        <f>IF(N519="zákl. přenesená",J519,0)</f>
        <v>0</v>
      </c>
      <c r="BH519" s="232">
        <f>IF(N519="sníž. přenesená",J519,0)</f>
        <v>0</v>
      </c>
      <c r="BI519" s="232">
        <f>IF(N519="nulová",J519,0)</f>
        <v>0</v>
      </c>
      <c r="BJ519" s="19" t="s">
        <v>80</v>
      </c>
      <c r="BK519" s="232">
        <f>ROUND(I519*H519,2)</f>
        <v>0</v>
      </c>
      <c r="BL519" s="19" t="s">
        <v>207</v>
      </c>
      <c r="BM519" s="231" t="s">
        <v>1071</v>
      </c>
    </row>
    <row r="520" spans="1:51" s="14" customFormat="1" ht="12">
      <c r="A520" s="14"/>
      <c r="B520" s="244"/>
      <c r="C520" s="245"/>
      <c r="D520" s="235" t="s">
        <v>149</v>
      </c>
      <c r="E520" s="246" t="s">
        <v>19</v>
      </c>
      <c r="F520" s="247" t="s">
        <v>1072</v>
      </c>
      <c r="G520" s="245"/>
      <c r="H520" s="248">
        <v>1</v>
      </c>
      <c r="I520" s="249"/>
      <c r="J520" s="245"/>
      <c r="K520" s="245"/>
      <c r="L520" s="250"/>
      <c r="M520" s="251"/>
      <c r="N520" s="252"/>
      <c r="O520" s="252"/>
      <c r="P520" s="252"/>
      <c r="Q520" s="252"/>
      <c r="R520" s="252"/>
      <c r="S520" s="252"/>
      <c r="T520" s="253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54" t="s">
        <v>149</v>
      </c>
      <c r="AU520" s="254" t="s">
        <v>82</v>
      </c>
      <c r="AV520" s="14" t="s">
        <v>82</v>
      </c>
      <c r="AW520" s="14" t="s">
        <v>33</v>
      </c>
      <c r="AX520" s="14" t="s">
        <v>72</v>
      </c>
      <c r="AY520" s="254" t="s">
        <v>139</v>
      </c>
    </row>
    <row r="521" spans="1:51" s="16" customFormat="1" ht="12">
      <c r="A521" s="16"/>
      <c r="B521" s="266"/>
      <c r="C521" s="267"/>
      <c r="D521" s="235" t="s">
        <v>149</v>
      </c>
      <c r="E521" s="268" t="s">
        <v>19</v>
      </c>
      <c r="F521" s="269" t="s">
        <v>158</v>
      </c>
      <c r="G521" s="267"/>
      <c r="H521" s="270">
        <v>1</v>
      </c>
      <c r="I521" s="271"/>
      <c r="J521" s="267"/>
      <c r="K521" s="267"/>
      <c r="L521" s="272"/>
      <c r="M521" s="273"/>
      <c r="N521" s="274"/>
      <c r="O521" s="274"/>
      <c r="P521" s="274"/>
      <c r="Q521" s="274"/>
      <c r="R521" s="274"/>
      <c r="S521" s="274"/>
      <c r="T521" s="275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T521" s="276" t="s">
        <v>149</v>
      </c>
      <c r="AU521" s="276" t="s">
        <v>82</v>
      </c>
      <c r="AV521" s="16" t="s">
        <v>147</v>
      </c>
      <c r="AW521" s="16" t="s">
        <v>33</v>
      </c>
      <c r="AX521" s="16" t="s">
        <v>80</v>
      </c>
      <c r="AY521" s="276" t="s">
        <v>139</v>
      </c>
    </row>
    <row r="522" spans="1:65" s="2" customFormat="1" ht="44.25" customHeight="1">
      <c r="A522" s="40"/>
      <c r="B522" s="41"/>
      <c r="C522" s="220" t="s">
        <v>1073</v>
      </c>
      <c r="D522" s="220" t="s">
        <v>142</v>
      </c>
      <c r="E522" s="221" t="s">
        <v>1074</v>
      </c>
      <c r="F522" s="222" t="s">
        <v>1075</v>
      </c>
      <c r="G522" s="223" t="s">
        <v>299</v>
      </c>
      <c r="H522" s="224">
        <v>0.071</v>
      </c>
      <c r="I522" s="225"/>
      <c r="J522" s="226">
        <f>ROUND(I522*H522,2)</f>
        <v>0</v>
      </c>
      <c r="K522" s="222" t="s">
        <v>146</v>
      </c>
      <c r="L522" s="46"/>
      <c r="M522" s="227" t="s">
        <v>19</v>
      </c>
      <c r="N522" s="228" t="s">
        <v>43</v>
      </c>
      <c r="O522" s="86"/>
      <c r="P522" s="229">
        <f>O522*H522</f>
        <v>0</v>
      </c>
      <c r="Q522" s="229">
        <v>0</v>
      </c>
      <c r="R522" s="229">
        <f>Q522*H522</f>
        <v>0</v>
      </c>
      <c r="S522" s="229">
        <v>0</v>
      </c>
      <c r="T522" s="230">
        <f>S522*H522</f>
        <v>0</v>
      </c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R522" s="231" t="s">
        <v>207</v>
      </c>
      <c r="AT522" s="231" t="s">
        <v>142</v>
      </c>
      <c r="AU522" s="231" t="s">
        <v>82</v>
      </c>
      <c r="AY522" s="19" t="s">
        <v>139</v>
      </c>
      <c r="BE522" s="232">
        <f>IF(N522="základní",J522,0)</f>
        <v>0</v>
      </c>
      <c r="BF522" s="232">
        <f>IF(N522="snížená",J522,0)</f>
        <v>0</v>
      </c>
      <c r="BG522" s="232">
        <f>IF(N522="zákl. přenesená",J522,0)</f>
        <v>0</v>
      </c>
      <c r="BH522" s="232">
        <f>IF(N522="sníž. přenesená",J522,0)</f>
        <v>0</v>
      </c>
      <c r="BI522" s="232">
        <f>IF(N522="nulová",J522,0)</f>
        <v>0</v>
      </c>
      <c r="BJ522" s="19" t="s">
        <v>80</v>
      </c>
      <c r="BK522" s="232">
        <f>ROUND(I522*H522,2)</f>
        <v>0</v>
      </c>
      <c r="BL522" s="19" t="s">
        <v>207</v>
      </c>
      <c r="BM522" s="231" t="s">
        <v>1076</v>
      </c>
    </row>
    <row r="523" spans="1:63" s="12" customFormat="1" ht="22.8" customHeight="1">
      <c r="A523" s="12"/>
      <c r="B523" s="204"/>
      <c r="C523" s="205"/>
      <c r="D523" s="206" t="s">
        <v>71</v>
      </c>
      <c r="E523" s="218" t="s">
        <v>1077</v>
      </c>
      <c r="F523" s="218" t="s">
        <v>1078</v>
      </c>
      <c r="G523" s="205"/>
      <c r="H523" s="205"/>
      <c r="I523" s="208"/>
      <c r="J523" s="219">
        <f>BK523</f>
        <v>0</v>
      </c>
      <c r="K523" s="205"/>
      <c r="L523" s="210"/>
      <c r="M523" s="211"/>
      <c r="N523" s="212"/>
      <c r="O523" s="212"/>
      <c r="P523" s="213">
        <f>SUM(P524:P559)</f>
        <v>0</v>
      </c>
      <c r="Q523" s="212"/>
      <c r="R523" s="213">
        <f>SUM(R524:R559)</f>
        <v>7.584531999999999</v>
      </c>
      <c r="S523" s="212"/>
      <c r="T523" s="214">
        <f>SUM(T524:T559)</f>
        <v>0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R523" s="215" t="s">
        <v>82</v>
      </c>
      <c r="AT523" s="216" t="s">
        <v>71</v>
      </c>
      <c r="AU523" s="216" t="s">
        <v>80</v>
      </c>
      <c r="AY523" s="215" t="s">
        <v>139</v>
      </c>
      <c r="BK523" s="217">
        <f>SUM(BK524:BK559)</f>
        <v>0</v>
      </c>
    </row>
    <row r="524" spans="1:65" s="2" customFormat="1" ht="21.75" customHeight="1">
      <c r="A524" s="40"/>
      <c r="B524" s="41"/>
      <c r="C524" s="220" t="s">
        <v>1079</v>
      </c>
      <c r="D524" s="220" t="s">
        <v>142</v>
      </c>
      <c r="E524" s="221" t="s">
        <v>1080</v>
      </c>
      <c r="F524" s="222" t="s">
        <v>1081</v>
      </c>
      <c r="G524" s="223" t="s">
        <v>145</v>
      </c>
      <c r="H524" s="224">
        <v>158.49</v>
      </c>
      <c r="I524" s="225"/>
      <c r="J524" s="226">
        <f>ROUND(I524*H524,2)</f>
        <v>0</v>
      </c>
      <c r="K524" s="222" t="s">
        <v>146</v>
      </c>
      <c r="L524" s="46"/>
      <c r="M524" s="227" t="s">
        <v>19</v>
      </c>
      <c r="N524" s="228" t="s">
        <v>43</v>
      </c>
      <c r="O524" s="86"/>
      <c r="P524" s="229">
        <f>O524*H524</f>
        <v>0</v>
      </c>
      <c r="Q524" s="229">
        <v>0.0015</v>
      </c>
      <c r="R524" s="229">
        <f>Q524*H524</f>
        <v>0.23773500000000003</v>
      </c>
      <c r="S524" s="229">
        <v>0</v>
      </c>
      <c r="T524" s="230">
        <f>S524*H524</f>
        <v>0</v>
      </c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R524" s="231" t="s">
        <v>207</v>
      </c>
      <c r="AT524" s="231" t="s">
        <v>142</v>
      </c>
      <c r="AU524" s="231" t="s">
        <v>82</v>
      </c>
      <c r="AY524" s="19" t="s">
        <v>139</v>
      </c>
      <c r="BE524" s="232">
        <f>IF(N524="základní",J524,0)</f>
        <v>0</v>
      </c>
      <c r="BF524" s="232">
        <f>IF(N524="snížená",J524,0)</f>
        <v>0</v>
      </c>
      <c r="BG524" s="232">
        <f>IF(N524="zákl. přenesená",J524,0)</f>
        <v>0</v>
      </c>
      <c r="BH524" s="232">
        <f>IF(N524="sníž. přenesená",J524,0)</f>
        <v>0</v>
      </c>
      <c r="BI524" s="232">
        <f>IF(N524="nulová",J524,0)</f>
        <v>0</v>
      </c>
      <c r="BJ524" s="19" t="s">
        <v>80</v>
      </c>
      <c r="BK524" s="232">
        <f>ROUND(I524*H524,2)</f>
        <v>0</v>
      </c>
      <c r="BL524" s="19" t="s">
        <v>207</v>
      </c>
      <c r="BM524" s="231" t="s">
        <v>1082</v>
      </c>
    </row>
    <row r="525" spans="1:51" s="14" customFormat="1" ht="12">
      <c r="A525" s="14"/>
      <c r="B525" s="244"/>
      <c r="C525" s="245"/>
      <c r="D525" s="235" t="s">
        <v>149</v>
      </c>
      <c r="E525" s="246" t="s">
        <v>19</v>
      </c>
      <c r="F525" s="247" t="s">
        <v>513</v>
      </c>
      <c r="G525" s="245"/>
      <c r="H525" s="248">
        <v>86</v>
      </c>
      <c r="I525" s="249"/>
      <c r="J525" s="245"/>
      <c r="K525" s="245"/>
      <c r="L525" s="250"/>
      <c r="M525" s="251"/>
      <c r="N525" s="252"/>
      <c r="O525" s="252"/>
      <c r="P525" s="252"/>
      <c r="Q525" s="252"/>
      <c r="R525" s="252"/>
      <c r="S525" s="252"/>
      <c r="T525" s="253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4" t="s">
        <v>149</v>
      </c>
      <c r="AU525" s="254" t="s">
        <v>82</v>
      </c>
      <c r="AV525" s="14" t="s">
        <v>82</v>
      </c>
      <c r="AW525" s="14" t="s">
        <v>33</v>
      </c>
      <c r="AX525" s="14" t="s">
        <v>72</v>
      </c>
      <c r="AY525" s="254" t="s">
        <v>139</v>
      </c>
    </row>
    <row r="526" spans="1:51" s="14" customFormat="1" ht="12">
      <c r="A526" s="14"/>
      <c r="B526" s="244"/>
      <c r="C526" s="245"/>
      <c r="D526" s="235" t="s">
        <v>149</v>
      </c>
      <c r="E526" s="246" t="s">
        <v>19</v>
      </c>
      <c r="F526" s="247" t="s">
        <v>516</v>
      </c>
      <c r="G526" s="245"/>
      <c r="H526" s="248">
        <v>72.49</v>
      </c>
      <c r="I526" s="249"/>
      <c r="J526" s="245"/>
      <c r="K526" s="245"/>
      <c r="L526" s="250"/>
      <c r="M526" s="251"/>
      <c r="N526" s="252"/>
      <c r="O526" s="252"/>
      <c r="P526" s="252"/>
      <c r="Q526" s="252"/>
      <c r="R526" s="252"/>
      <c r="S526" s="252"/>
      <c r="T526" s="253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54" t="s">
        <v>149</v>
      </c>
      <c r="AU526" s="254" t="s">
        <v>82</v>
      </c>
      <c r="AV526" s="14" t="s">
        <v>82</v>
      </c>
      <c r="AW526" s="14" t="s">
        <v>33</v>
      </c>
      <c r="AX526" s="14" t="s">
        <v>72</v>
      </c>
      <c r="AY526" s="254" t="s">
        <v>139</v>
      </c>
    </row>
    <row r="527" spans="1:51" s="16" customFormat="1" ht="12">
      <c r="A527" s="16"/>
      <c r="B527" s="266"/>
      <c r="C527" s="267"/>
      <c r="D527" s="235" t="s">
        <v>149</v>
      </c>
      <c r="E527" s="268" t="s">
        <v>19</v>
      </c>
      <c r="F527" s="269" t="s">
        <v>158</v>
      </c>
      <c r="G527" s="267"/>
      <c r="H527" s="270">
        <v>158.49</v>
      </c>
      <c r="I527" s="271"/>
      <c r="J527" s="267"/>
      <c r="K527" s="267"/>
      <c r="L527" s="272"/>
      <c r="M527" s="273"/>
      <c r="N527" s="274"/>
      <c r="O527" s="274"/>
      <c r="P527" s="274"/>
      <c r="Q527" s="274"/>
      <c r="R527" s="274"/>
      <c r="S527" s="274"/>
      <c r="T527" s="275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T527" s="276" t="s">
        <v>149</v>
      </c>
      <c r="AU527" s="276" t="s">
        <v>82</v>
      </c>
      <c r="AV527" s="16" t="s">
        <v>147</v>
      </c>
      <c r="AW527" s="16" t="s">
        <v>33</v>
      </c>
      <c r="AX527" s="16" t="s">
        <v>80</v>
      </c>
      <c r="AY527" s="276" t="s">
        <v>139</v>
      </c>
    </row>
    <row r="528" spans="1:65" s="2" customFormat="1" ht="21.75" customHeight="1">
      <c r="A528" s="40"/>
      <c r="B528" s="41"/>
      <c r="C528" s="220" t="s">
        <v>1083</v>
      </c>
      <c r="D528" s="220" t="s">
        <v>142</v>
      </c>
      <c r="E528" s="221" t="s">
        <v>1084</v>
      </c>
      <c r="F528" s="222" t="s">
        <v>1085</v>
      </c>
      <c r="G528" s="223" t="s">
        <v>145</v>
      </c>
      <c r="H528" s="224">
        <v>158.49</v>
      </c>
      <c r="I528" s="225"/>
      <c r="J528" s="226">
        <f>ROUND(I528*H528,2)</f>
        <v>0</v>
      </c>
      <c r="K528" s="222" t="s">
        <v>146</v>
      </c>
      <c r="L528" s="46"/>
      <c r="M528" s="227" t="s">
        <v>19</v>
      </c>
      <c r="N528" s="228" t="s">
        <v>43</v>
      </c>
      <c r="O528" s="86"/>
      <c r="P528" s="229">
        <f>O528*H528</f>
        <v>0</v>
      </c>
      <c r="Q528" s="229">
        <v>0</v>
      </c>
      <c r="R528" s="229">
        <f>Q528*H528</f>
        <v>0</v>
      </c>
      <c r="S528" s="229">
        <v>0</v>
      </c>
      <c r="T528" s="230">
        <f>S528*H528</f>
        <v>0</v>
      </c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R528" s="231" t="s">
        <v>207</v>
      </c>
      <c r="AT528" s="231" t="s">
        <v>142</v>
      </c>
      <c r="AU528" s="231" t="s">
        <v>82</v>
      </c>
      <c r="AY528" s="19" t="s">
        <v>139</v>
      </c>
      <c r="BE528" s="232">
        <f>IF(N528="základní",J528,0)</f>
        <v>0</v>
      </c>
      <c r="BF528" s="232">
        <f>IF(N528="snížená",J528,0)</f>
        <v>0</v>
      </c>
      <c r="BG528" s="232">
        <f>IF(N528="zákl. přenesená",J528,0)</f>
        <v>0</v>
      </c>
      <c r="BH528" s="232">
        <f>IF(N528="sníž. přenesená",J528,0)</f>
        <v>0</v>
      </c>
      <c r="BI528" s="232">
        <f>IF(N528="nulová",J528,0)</f>
        <v>0</v>
      </c>
      <c r="BJ528" s="19" t="s">
        <v>80</v>
      </c>
      <c r="BK528" s="232">
        <f>ROUND(I528*H528,2)</f>
        <v>0</v>
      </c>
      <c r="BL528" s="19" t="s">
        <v>207</v>
      </c>
      <c r="BM528" s="231" t="s">
        <v>1086</v>
      </c>
    </row>
    <row r="529" spans="1:51" s="14" customFormat="1" ht="12">
      <c r="A529" s="14"/>
      <c r="B529" s="244"/>
      <c r="C529" s="245"/>
      <c r="D529" s="235" t="s">
        <v>149</v>
      </c>
      <c r="E529" s="246" t="s">
        <v>19</v>
      </c>
      <c r="F529" s="247" t="s">
        <v>513</v>
      </c>
      <c r="G529" s="245"/>
      <c r="H529" s="248">
        <v>86</v>
      </c>
      <c r="I529" s="249"/>
      <c r="J529" s="245"/>
      <c r="K529" s="245"/>
      <c r="L529" s="250"/>
      <c r="M529" s="251"/>
      <c r="N529" s="252"/>
      <c r="O529" s="252"/>
      <c r="P529" s="252"/>
      <c r="Q529" s="252"/>
      <c r="R529" s="252"/>
      <c r="S529" s="252"/>
      <c r="T529" s="253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54" t="s">
        <v>149</v>
      </c>
      <c r="AU529" s="254" t="s">
        <v>82</v>
      </c>
      <c r="AV529" s="14" t="s">
        <v>82</v>
      </c>
      <c r="AW529" s="14" t="s">
        <v>33</v>
      </c>
      <c r="AX529" s="14" t="s">
        <v>72</v>
      </c>
      <c r="AY529" s="254" t="s">
        <v>139</v>
      </c>
    </row>
    <row r="530" spans="1:51" s="14" customFormat="1" ht="12">
      <c r="A530" s="14"/>
      <c r="B530" s="244"/>
      <c r="C530" s="245"/>
      <c r="D530" s="235" t="s">
        <v>149</v>
      </c>
      <c r="E530" s="246" t="s">
        <v>19</v>
      </c>
      <c r="F530" s="247" t="s">
        <v>516</v>
      </c>
      <c r="G530" s="245"/>
      <c r="H530" s="248">
        <v>72.49</v>
      </c>
      <c r="I530" s="249"/>
      <c r="J530" s="245"/>
      <c r="K530" s="245"/>
      <c r="L530" s="250"/>
      <c r="M530" s="251"/>
      <c r="N530" s="252"/>
      <c r="O530" s="252"/>
      <c r="P530" s="252"/>
      <c r="Q530" s="252"/>
      <c r="R530" s="252"/>
      <c r="S530" s="252"/>
      <c r="T530" s="253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54" t="s">
        <v>149</v>
      </c>
      <c r="AU530" s="254" t="s">
        <v>82</v>
      </c>
      <c r="AV530" s="14" t="s">
        <v>82</v>
      </c>
      <c r="AW530" s="14" t="s">
        <v>33</v>
      </c>
      <c r="AX530" s="14" t="s">
        <v>72</v>
      </c>
      <c r="AY530" s="254" t="s">
        <v>139</v>
      </c>
    </row>
    <row r="531" spans="1:51" s="16" customFormat="1" ht="12">
      <c r="A531" s="16"/>
      <c r="B531" s="266"/>
      <c r="C531" s="267"/>
      <c r="D531" s="235" t="s">
        <v>149</v>
      </c>
      <c r="E531" s="268" t="s">
        <v>19</v>
      </c>
      <c r="F531" s="269" t="s">
        <v>158</v>
      </c>
      <c r="G531" s="267"/>
      <c r="H531" s="270">
        <v>158.49</v>
      </c>
      <c r="I531" s="271"/>
      <c r="J531" s="267"/>
      <c r="K531" s="267"/>
      <c r="L531" s="272"/>
      <c r="M531" s="273"/>
      <c r="N531" s="274"/>
      <c r="O531" s="274"/>
      <c r="P531" s="274"/>
      <c r="Q531" s="274"/>
      <c r="R531" s="274"/>
      <c r="S531" s="274"/>
      <c r="T531" s="275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T531" s="276" t="s">
        <v>149</v>
      </c>
      <c r="AU531" s="276" t="s">
        <v>82</v>
      </c>
      <c r="AV531" s="16" t="s">
        <v>147</v>
      </c>
      <c r="AW531" s="16" t="s">
        <v>33</v>
      </c>
      <c r="AX531" s="16" t="s">
        <v>80</v>
      </c>
      <c r="AY531" s="276" t="s">
        <v>139</v>
      </c>
    </row>
    <row r="532" spans="1:65" s="2" customFormat="1" ht="21.75" customHeight="1">
      <c r="A532" s="40"/>
      <c r="B532" s="41"/>
      <c r="C532" s="220" t="s">
        <v>1087</v>
      </c>
      <c r="D532" s="220" t="s">
        <v>142</v>
      </c>
      <c r="E532" s="221" t="s">
        <v>1088</v>
      </c>
      <c r="F532" s="222" t="s">
        <v>1089</v>
      </c>
      <c r="G532" s="223" t="s">
        <v>145</v>
      </c>
      <c r="H532" s="224">
        <v>158.49</v>
      </c>
      <c r="I532" s="225"/>
      <c r="J532" s="226">
        <f>ROUND(I532*H532,2)</f>
        <v>0</v>
      </c>
      <c r="K532" s="222" t="s">
        <v>146</v>
      </c>
      <c r="L532" s="46"/>
      <c r="M532" s="227" t="s">
        <v>19</v>
      </c>
      <c r="N532" s="228" t="s">
        <v>43</v>
      </c>
      <c r="O532" s="86"/>
      <c r="P532" s="229">
        <f>O532*H532</f>
        <v>0</v>
      </c>
      <c r="Q532" s="229">
        <v>0.0003</v>
      </c>
      <c r="R532" s="229">
        <f>Q532*H532</f>
        <v>0.047547</v>
      </c>
      <c r="S532" s="229">
        <v>0</v>
      </c>
      <c r="T532" s="230">
        <f>S532*H532</f>
        <v>0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31" t="s">
        <v>207</v>
      </c>
      <c r="AT532" s="231" t="s">
        <v>142</v>
      </c>
      <c r="AU532" s="231" t="s">
        <v>82</v>
      </c>
      <c r="AY532" s="19" t="s">
        <v>139</v>
      </c>
      <c r="BE532" s="232">
        <f>IF(N532="základní",J532,0)</f>
        <v>0</v>
      </c>
      <c r="BF532" s="232">
        <f>IF(N532="snížená",J532,0)</f>
        <v>0</v>
      </c>
      <c r="BG532" s="232">
        <f>IF(N532="zákl. přenesená",J532,0)</f>
        <v>0</v>
      </c>
      <c r="BH532" s="232">
        <f>IF(N532="sníž. přenesená",J532,0)</f>
        <v>0</v>
      </c>
      <c r="BI532" s="232">
        <f>IF(N532="nulová",J532,0)</f>
        <v>0</v>
      </c>
      <c r="BJ532" s="19" t="s">
        <v>80</v>
      </c>
      <c r="BK532" s="232">
        <f>ROUND(I532*H532,2)</f>
        <v>0</v>
      </c>
      <c r="BL532" s="19" t="s">
        <v>207</v>
      </c>
      <c r="BM532" s="231" t="s">
        <v>1090</v>
      </c>
    </row>
    <row r="533" spans="1:51" s="14" customFormat="1" ht="12">
      <c r="A533" s="14"/>
      <c r="B533" s="244"/>
      <c r="C533" s="245"/>
      <c r="D533" s="235" t="s">
        <v>149</v>
      </c>
      <c r="E533" s="246" t="s">
        <v>19</v>
      </c>
      <c r="F533" s="247" t="s">
        <v>513</v>
      </c>
      <c r="G533" s="245"/>
      <c r="H533" s="248">
        <v>86</v>
      </c>
      <c r="I533" s="249"/>
      <c r="J533" s="245"/>
      <c r="K533" s="245"/>
      <c r="L533" s="250"/>
      <c r="M533" s="251"/>
      <c r="N533" s="252"/>
      <c r="O533" s="252"/>
      <c r="P533" s="252"/>
      <c r="Q533" s="252"/>
      <c r="R533" s="252"/>
      <c r="S533" s="252"/>
      <c r="T533" s="253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54" t="s">
        <v>149</v>
      </c>
      <c r="AU533" s="254" t="s">
        <v>82</v>
      </c>
      <c r="AV533" s="14" t="s">
        <v>82</v>
      </c>
      <c r="AW533" s="14" t="s">
        <v>33</v>
      </c>
      <c r="AX533" s="14" t="s">
        <v>72</v>
      </c>
      <c r="AY533" s="254" t="s">
        <v>139</v>
      </c>
    </row>
    <row r="534" spans="1:51" s="14" customFormat="1" ht="12">
      <c r="A534" s="14"/>
      <c r="B534" s="244"/>
      <c r="C534" s="245"/>
      <c r="D534" s="235" t="s">
        <v>149</v>
      </c>
      <c r="E534" s="246" t="s">
        <v>19</v>
      </c>
      <c r="F534" s="247" t="s">
        <v>516</v>
      </c>
      <c r="G534" s="245"/>
      <c r="H534" s="248">
        <v>72.49</v>
      </c>
      <c r="I534" s="249"/>
      <c r="J534" s="245"/>
      <c r="K534" s="245"/>
      <c r="L534" s="250"/>
      <c r="M534" s="251"/>
      <c r="N534" s="252"/>
      <c r="O534" s="252"/>
      <c r="P534" s="252"/>
      <c r="Q534" s="252"/>
      <c r="R534" s="252"/>
      <c r="S534" s="252"/>
      <c r="T534" s="253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54" t="s">
        <v>149</v>
      </c>
      <c r="AU534" s="254" t="s">
        <v>82</v>
      </c>
      <c r="AV534" s="14" t="s">
        <v>82</v>
      </c>
      <c r="AW534" s="14" t="s">
        <v>33</v>
      </c>
      <c r="AX534" s="14" t="s">
        <v>72</v>
      </c>
      <c r="AY534" s="254" t="s">
        <v>139</v>
      </c>
    </row>
    <row r="535" spans="1:51" s="16" customFormat="1" ht="12">
      <c r="A535" s="16"/>
      <c r="B535" s="266"/>
      <c r="C535" s="267"/>
      <c r="D535" s="235" t="s">
        <v>149</v>
      </c>
      <c r="E535" s="268" t="s">
        <v>19</v>
      </c>
      <c r="F535" s="269" t="s">
        <v>158</v>
      </c>
      <c r="G535" s="267"/>
      <c r="H535" s="270">
        <v>158.49</v>
      </c>
      <c r="I535" s="271"/>
      <c r="J535" s="267"/>
      <c r="K535" s="267"/>
      <c r="L535" s="272"/>
      <c r="M535" s="273"/>
      <c r="N535" s="274"/>
      <c r="O535" s="274"/>
      <c r="P535" s="274"/>
      <c r="Q535" s="274"/>
      <c r="R535" s="274"/>
      <c r="S535" s="274"/>
      <c r="T535" s="275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T535" s="276" t="s">
        <v>149</v>
      </c>
      <c r="AU535" s="276" t="s">
        <v>82</v>
      </c>
      <c r="AV535" s="16" t="s">
        <v>147</v>
      </c>
      <c r="AW535" s="16" t="s">
        <v>33</v>
      </c>
      <c r="AX535" s="16" t="s">
        <v>80</v>
      </c>
      <c r="AY535" s="276" t="s">
        <v>139</v>
      </c>
    </row>
    <row r="536" spans="1:65" s="2" customFormat="1" ht="33" customHeight="1">
      <c r="A536" s="40"/>
      <c r="B536" s="41"/>
      <c r="C536" s="220" t="s">
        <v>1091</v>
      </c>
      <c r="D536" s="220" t="s">
        <v>142</v>
      </c>
      <c r="E536" s="221" t="s">
        <v>1092</v>
      </c>
      <c r="F536" s="222" t="s">
        <v>1093</v>
      </c>
      <c r="G536" s="223" t="s">
        <v>145</v>
      </c>
      <c r="H536" s="224">
        <v>158.49</v>
      </c>
      <c r="I536" s="225"/>
      <c r="J536" s="226">
        <f>ROUND(I536*H536,2)</f>
        <v>0</v>
      </c>
      <c r="K536" s="222" t="s">
        <v>146</v>
      </c>
      <c r="L536" s="46"/>
      <c r="M536" s="227" t="s">
        <v>19</v>
      </c>
      <c r="N536" s="228" t="s">
        <v>43</v>
      </c>
      <c r="O536" s="86"/>
      <c r="P536" s="229">
        <f>O536*H536</f>
        <v>0</v>
      </c>
      <c r="Q536" s="229">
        <v>0.0075</v>
      </c>
      <c r="R536" s="229">
        <f>Q536*H536</f>
        <v>1.188675</v>
      </c>
      <c r="S536" s="229">
        <v>0</v>
      </c>
      <c r="T536" s="230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31" t="s">
        <v>207</v>
      </c>
      <c r="AT536" s="231" t="s">
        <v>142</v>
      </c>
      <c r="AU536" s="231" t="s">
        <v>82</v>
      </c>
      <c r="AY536" s="19" t="s">
        <v>139</v>
      </c>
      <c r="BE536" s="232">
        <f>IF(N536="základní",J536,0)</f>
        <v>0</v>
      </c>
      <c r="BF536" s="232">
        <f>IF(N536="snížená",J536,0)</f>
        <v>0</v>
      </c>
      <c r="BG536" s="232">
        <f>IF(N536="zákl. přenesená",J536,0)</f>
        <v>0</v>
      </c>
      <c r="BH536" s="232">
        <f>IF(N536="sníž. přenesená",J536,0)</f>
        <v>0</v>
      </c>
      <c r="BI536" s="232">
        <f>IF(N536="nulová",J536,0)</f>
        <v>0</v>
      </c>
      <c r="BJ536" s="19" t="s">
        <v>80</v>
      </c>
      <c r="BK536" s="232">
        <f>ROUND(I536*H536,2)</f>
        <v>0</v>
      </c>
      <c r="BL536" s="19" t="s">
        <v>207</v>
      </c>
      <c r="BM536" s="231" t="s">
        <v>1094</v>
      </c>
    </row>
    <row r="537" spans="1:51" s="14" customFormat="1" ht="12">
      <c r="A537" s="14"/>
      <c r="B537" s="244"/>
      <c r="C537" s="245"/>
      <c r="D537" s="235" t="s">
        <v>149</v>
      </c>
      <c r="E537" s="246" t="s">
        <v>19</v>
      </c>
      <c r="F537" s="247" t="s">
        <v>513</v>
      </c>
      <c r="G537" s="245"/>
      <c r="H537" s="248">
        <v>86</v>
      </c>
      <c r="I537" s="249"/>
      <c r="J537" s="245"/>
      <c r="K537" s="245"/>
      <c r="L537" s="250"/>
      <c r="M537" s="251"/>
      <c r="N537" s="252"/>
      <c r="O537" s="252"/>
      <c r="P537" s="252"/>
      <c r="Q537" s="252"/>
      <c r="R537" s="252"/>
      <c r="S537" s="252"/>
      <c r="T537" s="253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4" t="s">
        <v>149</v>
      </c>
      <c r="AU537" s="254" t="s">
        <v>82</v>
      </c>
      <c r="AV537" s="14" t="s">
        <v>82</v>
      </c>
      <c r="AW537" s="14" t="s">
        <v>33</v>
      </c>
      <c r="AX537" s="14" t="s">
        <v>72</v>
      </c>
      <c r="AY537" s="254" t="s">
        <v>139</v>
      </c>
    </row>
    <row r="538" spans="1:51" s="14" customFormat="1" ht="12">
      <c r="A538" s="14"/>
      <c r="B538" s="244"/>
      <c r="C538" s="245"/>
      <c r="D538" s="235" t="s">
        <v>149</v>
      </c>
      <c r="E538" s="246" t="s">
        <v>19</v>
      </c>
      <c r="F538" s="247" t="s">
        <v>516</v>
      </c>
      <c r="G538" s="245"/>
      <c r="H538" s="248">
        <v>72.49</v>
      </c>
      <c r="I538" s="249"/>
      <c r="J538" s="245"/>
      <c r="K538" s="245"/>
      <c r="L538" s="250"/>
      <c r="M538" s="251"/>
      <c r="N538" s="252"/>
      <c r="O538" s="252"/>
      <c r="P538" s="252"/>
      <c r="Q538" s="252"/>
      <c r="R538" s="252"/>
      <c r="S538" s="252"/>
      <c r="T538" s="253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4" t="s">
        <v>149</v>
      </c>
      <c r="AU538" s="254" t="s">
        <v>82</v>
      </c>
      <c r="AV538" s="14" t="s">
        <v>82</v>
      </c>
      <c r="AW538" s="14" t="s">
        <v>33</v>
      </c>
      <c r="AX538" s="14" t="s">
        <v>72</v>
      </c>
      <c r="AY538" s="254" t="s">
        <v>139</v>
      </c>
    </row>
    <row r="539" spans="1:51" s="16" customFormat="1" ht="12">
      <c r="A539" s="16"/>
      <c r="B539" s="266"/>
      <c r="C539" s="267"/>
      <c r="D539" s="235" t="s">
        <v>149</v>
      </c>
      <c r="E539" s="268" t="s">
        <v>19</v>
      </c>
      <c r="F539" s="269" t="s">
        <v>158</v>
      </c>
      <c r="G539" s="267"/>
      <c r="H539" s="270">
        <v>158.49</v>
      </c>
      <c r="I539" s="271"/>
      <c r="J539" s="267"/>
      <c r="K539" s="267"/>
      <c r="L539" s="272"/>
      <c r="M539" s="273"/>
      <c r="N539" s="274"/>
      <c r="O539" s="274"/>
      <c r="P539" s="274"/>
      <c r="Q539" s="274"/>
      <c r="R539" s="274"/>
      <c r="S539" s="274"/>
      <c r="T539" s="275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T539" s="276" t="s">
        <v>149</v>
      </c>
      <c r="AU539" s="276" t="s">
        <v>82</v>
      </c>
      <c r="AV539" s="16" t="s">
        <v>147</v>
      </c>
      <c r="AW539" s="16" t="s">
        <v>33</v>
      </c>
      <c r="AX539" s="16" t="s">
        <v>80</v>
      </c>
      <c r="AY539" s="276" t="s">
        <v>139</v>
      </c>
    </row>
    <row r="540" spans="1:65" s="2" customFormat="1" ht="44.25" customHeight="1">
      <c r="A540" s="40"/>
      <c r="B540" s="41"/>
      <c r="C540" s="220" t="s">
        <v>1095</v>
      </c>
      <c r="D540" s="220" t="s">
        <v>142</v>
      </c>
      <c r="E540" s="221" t="s">
        <v>1096</v>
      </c>
      <c r="F540" s="222" t="s">
        <v>1097</v>
      </c>
      <c r="G540" s="223" t="s">
        <v>145</v>
      </c>
      <c r="H540" s="224">
        <v>158.49</v>
      </c>
      <c r="I540" s="225"/>
      <c r="J540" s="226">
        <f>ROUND(I540*H540,2)</f>
        <v>0</v>
      </c>
      <c r="K540" s="222" t="s">
        <v>146</v>
      </c>
      <c r="L540" s="46"/>
      <c r="M540" s="227" t="s">
        <v>19</v>
      </c>
      <c r="N540" s="228" t="s">
        <v>43</v>
      </c>
      <c r="O540" s="86"/>
      <c r="P540" s="229">
        <f>O540*H540</f>
        <v>0</v>
      </c>
      <c r="Q540" s="229">
        <v>0.009</v>
      </c>
      <c r="R540" s="229">
        <f>Q540*H540</f>
        <v>1.42641</v>
      </c>
      <c r="S540" s="229">
        <v>0</v>
      </c>
      <c r="T540" s="230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31" t="s">
        <v>207</v>
      </c>
      <c r="AT540" s="231" t="s">
        <v>142</v>
      </c>
      <c r="AU540" s="231" t="s">
        <v>82</v>
      </c>
      <c r="AY540" s="19" t="s">
        <v>139</v>
      </c>
      <c r="BE540" s="232">
        <f>IF(N540="základní",J540,0)</f>
        <v>0</v>
      </c>
      <c r="BF540" s="232">
        <f>IF(N540="snížená",J540,0)</f>
        <v>0</v>
      </c>
      <c r="BG540" s="232">
        <f>IF(N540="zákl. přenesená",J540,0)</f>
        <v>0</v>
      </c>
      <c r="BH540" s="232">
        <f>IF(N540="sníž. přenesená",J540,0)</f>
        <v>0</v>
      </c>
      <c r="BI540" s="232">
        <f>IF(N540="nulová",J540,0)</f>
        <v>0</v>
      </c>
      <c r="BJ540" s="19" t="s">
        <v>80</v>
      </c>
      <c r="BK540" s="232">
        <f>ROUND(I540*H540,2)</f>
        <v>0</v>
      </c>
      <c r="BL540" s="19" t="s">
        <v>207</v>
      </c>
      <c r="BM540" s="231" t="s">
        <v>1098</v>
      </c>
    </row>
    <row r="541" spans="1:51" s="14" customFormat="1" ht="12">
      <c r="A541" s="14"/>
      <c r="B541" s="244"/>
      <c r="C541" s="245"/>
      <c r="D541" s="235" t="s">
        <v>149</v>
      </c>
      <c r="E541" s="246" t="s">
        <v>19</v>
      </c>
      <c r="F541" s="247" t="s">
        <v>1099</v>
      </c>
      <c r="G541" s="245"/>
      <c r="H541" s="248">
        <v>86</v>
      </c>
      <c r="I541" s="249"/>
      <c r="J541" s="245"/>
      <c r="K541" s="245"/>
      <c r="L541" s="250"/>
      <c r="M541" s="251"/>
      <c r="N541" s="252"/>
      <c r="O541" s="252"/>
      <c r="P541" s="252"/>
      <c r="Q541" s="252"/>
      <c r="R541" s="252"/>
      <c r="S541" s="252"/>
      <c r="T541" s="253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4" t="s">
        <v>149</v>
      </c>
      <c r="AU541" s="254" t="s">
        <v>82</v>
      </c>
      <c r="AV541" s="14" t="s">
        <v>82</v>
      </c>
      <c r="AW541" s="14" t="s">
        <v>33</v>
      </c>
      <c r="AX541" s="14" t="s">
        <v>72</v>
      </c>
      <c r="AY541" s="254" t="s">
        <v>139</v>
      </c>
    </row>
    <row r="542" spans="1:51" s="15" customFormat="1" ht="12">
      <c r="A542" s="15"/>
      <c r="B542" s="255"/>
      <c r="C542" s="256"/>
      <c r="D542" s="235" t="s">
        <v>149</v>
      </c>
      <c r="E542" s="257" t="s">
        <v>513</v>
      </c>
      <c r="F542" s="258" t="s">
        <v>153</v>
      </c>
      <c r="G542" s="256"/>
      <c r="H542" s="259">
        <v>86</v>
      </c>
      <c r="I542" s="260"/>
      <c r="J542" s="256"/>
      <c r="K542" s="256"/>
      <c r="L542" s="261"/>
      <c r="M542" s="262"/>
      <c r="N542" s="263"/>
      <c r="O542" s="263"/>
      <c r="P542" s="263"/>
      <c r="Q542" s="263"/>
      <c r="R542" s="263"/>
      <c r="S542" s="263"/>
      <c r="T542" s="264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265" t="s">
        <v>149</v>
      </c>
      <c r="AU542" s="265" t="s">
        <v>82</v>
      </c>
      <c r="AV542" s="15" t="s">
        <v>154</v>
      </c>
      <c r="AW542" s="15" t="s">
        <v>33</v>
      </c>
      <c r="AX542" s="15" t="s">
        <v>72</v>
      </c>
      <c r="AY542" s="265" t="s">
        <v>139</v>
      </c>
    </row>
    <row r="543" spans="1:51" s="14" customFormat="1" ht="12">
      <c r="A543" s="14"/>
      <c r="B543" s="244"/>
      <c r="C543" s="245"/>
      <c r="D543" s="235" t="s">
        <v>149</v>
      </c>
      <c r="E543" s="246" t="s">
        <v>19</v>
      </c>
      <c r="F543" s="247" t="s">
        <v>1100</v>
      </c>
      <c r="G543" s="245"/>
      <c r="H543" s="248">
        <v>72.49</v>
      </c>
      <c r="I543" s="249"/>
      <c r="J543" s="245"/>
      <c r="K543" s="245"/>
      <c r="L543" s="250"/>
      <c r="M543" s="251"/>
      <c r="N543" s="252"/>
      <c r="O543" s="252"/>
      <c r="P543" s="252"/>
      <c r="Q543" s="252"/>
      <c r="R543" s="252"/>
      <c r="S543" s="252"/>
      <c r="T543" s="253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4" t="s">
        <v>149</v>
      </c>
      <c r="AU543" s="254" t="s">
        <v>82</v>
      </c>
      <c r="AV543" s="14" t="s">
        <v>82</v>
      </c>
      <c r="AW543" s="14" t="s">
        <v>33</v>
      </c>
      <c r="AX543" s="14" t="s">
        <v>72</v>
      </c>
      <c r="AY543" s="254" t="s">
        <v>139</v>
      </c>
    </row>
    <row r="544" spans="1:51" s="15" customFormat="1" ht="12">
      <c r="A544" s="15"/>
      <c r="B544" s="255"/>
      <c r="C544" s="256"/>
      <c r="D544" s="235" t="s">
        <v>149</v>
      </c>
      <c r="E544" s="257" t="s">
        <v>516</v>
      </c>
      <c r="F544" s="258" t="s">
        <v>153</v>
      </c>
      <c r="G544" s="256"/>
      <c r="H544" s="259">
        <v>72.49</v>
      </c>
      <c r="I544" s="260"/>
      <c r="J544" s="256"/>
      <c r="K544" s="256"/>
      <c r="L544" s="261"/>
      <c r="M544" s="262"/>
      <c r="N544" s="263"/>
      <c r="O544" s="263"/>
      <c r="P544" s="263"/>
      <c r="Q544" s="263"/>
      <c r="R544" s="263"/>
      <c r="S544" s="263"/>
      <c r="T544" s="264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T544" s="265" t="s">
        <v>149</v>
      </c>
      <c r="AU544" s="265" t="s">
        <v>82</v>
      </c>
      <c r="AV544" s="15" t="s">
        <v>154</v>
      </c>
      <c r="AW544" s="15" t="s">
        <v>33</v>
      </c>
      <c r="AX544" s="15" t="s">
        <v>72</v>
      </c>
      <c r="AY544" s="265" t="s">
        <v>139</v>
      </c>
    </row>
    <row r="545" spans="1:51" s="16" customFormat="1" ht="12">
      <c r="A545" s="16"/>
      <c r="B545" s="266"/>
      <c r="C545" s="267"/>
      <c r="D545" s="235" t="s">
        <v>149</v>
      </c>
      <c r="E545" s="268" t="s">
        <v>19</v>
      </c>
      <c r="F545" s="269" t="s">
        <v>158</v>
      </c>
      <c r="G545" s="267"/>
      <c r="H545" s="270">
        <v>158.49</v>
      </c>
      <c r="I545" s="271"/>
      <c r="J545" s="267"/>
      <c r="K545" s="267"/>
      <c r="L545" s="272"/>
      <c r="M545" s="273"/>
      <c r="N545" s="274"/>
      <c r="O545" s="274"/>
      <c r="P545" s="274"/>
      <c r="Q545" s="274"/>
      <c r="R545" s="274"/>
      <c r="S545" s="274"/>
      <c r="T545" s="275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T545" s="276" t="s">
        <v>149</v>
      </c>
      <c r="AU545" s="276" t="s">
        <v>82</v>
      </c>
      <c r="AV545" s="16" t="s">
        <v>147</v>
      </c>
      <c r="AW545" s="16" t="s">
        <v>33</v>
      </c>
      <c r="AX545" s="16" t="s">
        <v>80</v>
      </c>
      <c r="AY545" s="276" t="s">
        <v>139</v>
      </c>
    </row>
    <row r="546" spans="1:65" s="2" customFormat="1" ht="33" customHeight="1">
      <c r="A546" s="40"/>
      <c r="B546" s="41"/>
      <c r="C546" s="283" t="s">
        <v>1101</v>
      </c>
      <c r="D546" s="283" t="s">
        <v>549</v>
      </c>
      <c r="E546" s="284" t="s">
        <v>1102</v>
      </c>
      <c r="F546" s="285" t="s">
        <v>1103</v>
      </c>
      <c r="G546" s="286" t="s">
        <v>145</v>
      </c>
      <c r="H546" s="287">
        <v>183.057</v>
      </c>
      <c r="I546" s="288"/>
      <c r="J546" s="289">
        <f>ROUND(I546*H546,2)</f>
        <v>0</v>
      </c>
      <c r="K546" s="285" t="s">
        <v>146</v>
      </c>
      <c r="L546" s="290"/>
      <c r="M546" s="291" t="s">
        <v>19</v>
      </c>
      <c r="N546" s="292" t="s">
        <v>43</v>
      </c>
      <c r="O546" s="86"/>
      <c r="P546" s="229">
        <f>O546*H546</f>
        <v>0</v>
      </c>
      <c r="Q546" s="229">
        <v>0.025</v>
      </c>
      <c r="R546" s="229">
        <f>Q546*H546</f>
        <v>4.5764249999999995</v>
      </c>
      <c r="S546" s="229">
        <v>0</v>
      </c>
      <c r="T546" s="230">
        <f>S546*H546</f>
        <v>0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31" t="s">
        <v>323</v>
      </c>
      <c r="AT546" s="231" t="s">
        <v>549</v>
      </c>
      <c r="AU546" s="231" t="s">
        <v>82</v>
      </c>
      <c r="AY546" s="19" t="s">
        <v>139</v>
      </c>
      <c r="BE546" s="232">
        <f>IF(N546="základní",J546,0)</f>
        <v>0</v>
      </c>
      <c r="BF546" s="232">
        <f>IF(N546="snížená",J546,0)</f>
        <v>0</v>
      </c>
      <c r="BG546" s="232">
        <f>IF(N546="zákl. přenesená",J546,0)</f>
        <v>0</v>
      </c>
      <c r="BH546" s="232">
        <f>IF(N546="sníž. přenesená",J546,0)</f>
        <v>0</v>
      </c>
      <c r="BI546" s="232">
        <f>IF(N546="nulová",J546,0)</f>
        <v>0</v>
      </c>
      <c r="BJ546" s="19" t="s">
        <v>80</v>
      </c>
      <c r="BK546" s="232">
        <f>ROUND(I546*H546,2)</f>
        <v>0</v>
      </c>
      <c r="BL546" s="19" t="s">
        <v>207</v>
      </c>
      <c r="BM546" s="231" t="s">
        <v>1104</v>
      </c>
    </row>
    <row r="547" spans="1:51" s="14" customFormat="1" ht="12">
      <c r="A547" s="14"/>
      <c r="B547" s="244"/>
      <c r="C547" s="245"/>
      <c r="D547" s="235" t="s">
        <v>149</v>
      </c>
      <c r="E547" s="246" t="s">
        <v>19</v>
      </c>
      <c r="F547" s="247" t="s">
        <v>1105</v>
      </c>
      <c r="G547" s="245"/>
      <c r="H547" s="248">
        <v>166.415</v>
      </c>
      <c r="I547" s="249"/>
      <c r="J547" s="245"/>
      <c r="K547" s="245"/>
      <c r="L547" s="250"/>
      <c r="M547" s="251"/>
      <c r="N547" s="252"/>
      <c r="O547" s="252"/>
      <c r="P547" s="252"/>
      <c r="Q547" s="252"/>
      <c r="R547" s="252"/>
      <c r="S547" s="252"/>
      <c r="T547" s="253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54" t="s">
        <v>149</v>
      </c>
      <c r="AU547" s="254" t="s">
        <v>82</v>
      </c>
      <c r="AV547" s="14" t="s">
        <v>82</v>
      </c>
      <c r="AW547" s="14" t="s">
        <v>33</v>
      </c>
      <c r="AX547" s="14" t="s">
        <v>80</v>
      </c>
      <c r="AY547" s="254" t="s">
        <v>139</v>
      </c>
    </row>
    <row r="548" spans="1:51" s="14" customFormat="1" ht="12">
      <c r="A548" s="14"/>
      <c r="B548" s="244"/>
      <c r="C548" s="245"/>
      <c r="D548" s="235" t="s">
        <v>149</v>
      </c>
      <c r="E548" s="245"/>
      <c r="F548" s="247" t="s">
        <v>1106</v>
      </c>
      <c r="G548" s="245"/>
      <c r="H548" s="248">
        <v>183.057</v>
      </c>
      <c r="I548" s="249"/>
      <c r="J548" s="245"/>
      <c r="K548" s="245"/>
      <c r="L548" s="250"/>
      <c r="M548" s="251"/>
      <c r="N548" s="252"/>
      <c r="O548" s="252"/>
      <c r="P548" s="252"/>
      <c r="Q548" s="252"/>
      <c r="R548" s="252"/>
      <c r="S548" s="252"/>
      <c r="T548" s="253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54" t="s">
        <v>149</v>
      </c>
      <c r="AU548" s="254" t="s">
        <v>82</v>
      </c>
      <c r="AV548" s="14" t="s">
        <v>82</v>
      </c>
      <c r="AW548" s="14" t="s">
        <v>4</v>
      </c>
      <c r="AX548" s="14" t="s">
        <v>80</v>
      </c>
      <c r="AY548" s="254" t="s">
        <v>139</v>
      </c>
    </row>
    <row r="549" spans="1:65" s="2" customFormat="1" ht="33" customHeight="1">
      <c r="A549" s="40"/>
      <c r="B549" s="41"/>
      <c r="C549" s="220" t="s">
        <v>1107</v>
      </c>
      <c r="D549" s="220" t="s">
        <v>142</v>
      </c>
      <c r="E549" s="221" t="s">
        <v>1108</v>
      </c>
      <c r="F549" s="222" t="s">
        <v>1109</v>
      </c>
      <c r="G549" s="223" t="s">
        <v>145</v>
      </c>
      <c r="H549" s="224">
        <v>158.49</v>
      </c>
      <c r="I549" s="225"/>
      <c r="J549" s="226">
        <f>ROUND(I549*H549,2)</f>
        <v>0</v>
      </c>
      <c r="K549" s="222" t="s">
        <v>146</v>
      </c>
      <c r="L549" s="46"/>
      <c r="M549" s="227" t="s">
        <v>19</v>
      </c>
      <c r="N549" s="228" t="s">
        <v>43</v>
      </c>
      <c r="O549" s="86"/>
      <c r="P549" s="229">
        <f>O549*H549</f>
        <v>0</v>
      </c>
      <c r="Q549" s="229">
        <v>0</v>
      </c>
      <c r="R549" s="229">
        <f>Q549*H549</f>
        <v>0</v>
      </c>
      <c r="S549" s="229">
        <v>0</v>
      </c>
      <c r="T549" s="230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31" t="s">
        <v>207</v>
      </c>
      <c r="AT549" s="231" t="s">
        <v>142</v>
      </c>
      <c r="AU549" s="231" t="s">
        <v>82</v>
      </c>
      <c r="AY549" s="19" t="s">
        <v>139</v>
      </c>
      <c r="BE549" s="232">
        <f>IF(N549="základní",J549,0)</f>
        <v>0</v>
      </c>
      <c r="BF549" s="232">
        <f>IF(N549="snížená",J549,0)</f>
        <v>0</v>
      </c>
      <c r="BG549" s="232">
        <f>IF(N549="zákl. přenesená",J549,0)</f>
        <v>0</v>
      </c>
      <c r="BH549" s="232">
        <f>IF(N549="sníž. přenesená",J549,0)</f>
        <v>0</v>
      </c>
      <c r="BI549" s="232">
        <f>IF(N549="nulová",J549,0)</f>
        <v>0</v>
      </c>
      <c r="BJ549" s="19" t="s">
        <v>80</v>
      </c>
      <c r="BK549" s="232">
        <f>ROUND(I549*H549,2)</f>
        <v>0</v>
      </c>
      <c r="BL549" s="19" t="s">
        <v>207</v>
      </c>
      <c r="BM549" s="231" t="s">
        <v>1110</v>
      </c>
    </row>
    <row r="550" spans="1:65" s="2" customFormat="1" ht="21.75" customHeight="1">
      <c r="A550" s="40"/>
      <c r="B550" s="41"/>
      <c r="C550" s="220" t="s">
        <v>1111</v>
      </c>
      <c r="D550" s="220" t="s">
        <v>142</v>
      </c>
      <c r="E550" s="221" t="s">
        <v>1112</v>
      </c>
      <c r="F550" s="222" t="s">
        <v>1113</v>
      </c>
      <c r="G550" s="223" t="s">
        <v>214</v>
      </c>
      <c r="H550" s="224">
        <v>50</v>
      </c>
      <c r="I550" s="225"/>
      <c r="J550" s="226">
        <f>ROUND(I550*H550,2)</f>
        <v>0</v>
      </c>
      <c r="K550" s="222" t="s">
        <v>146</v>
      </c>
      <c r="L550" s="46"/>
      <c r="M550" s="227" t="s">
        <v>19</v>
      </c>
      <c r="N550" s="228" t="s">
        <v>43</v>
      </c>
      <c r="O550" s="86"/>
      <c r="P550" s="229">
        <f>O550*H550</f>
        <v>0</v>
      </c>
      <c r="Q550" s="229">
        <v>0.00043</v>
      </c>
      <c r="R550" s="229">
        <f>Q550*H550</f>
        <v>0.0215</v>
      </c>
      <c r="S550" s="229">
        <v>0</v>
      </c>
      <c r="T550" s="230">
        <f>S550*H550</f>
        <v>0</v>
      </c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R550" s="231" t="s">
        <v>207</v>
      </c>
      <c r="AT550" s="231" t="s">
        <v>142</v>
      </c>
      <c r="AU550" s="231" t="s">
        <v>82</v>
      </c>
      <c r="AY550" s="19" t="s">
        <v>139</v>
      </c>
      <c r="BE550" s="232">
        <f>IF(N550="základní",J550,0)</f>
        <v>0</v>
      </c>
      <c r="BF550" s="232">
        <f>IF(N550="snížená",J550,0)</f>
        <v>0</v>
      </c>
      <c r="BG550" s="232">
        <f>IF(N550="zákl. přenesená",J550,0)</f>
        <v>0</v>
      </c>
      <c r="BH550" s="232">
        <f>IF(N550="sníž. přenesená",J550,0)</f>
        <v>0</v>
      </c>
      <c r="BI550" s="232">
        <f>IF(N550="nulová",J550,0)</f>
        <v>0</v>
      </c>
      <c r="BJ550" s="19" t="s">
        <v>80</v>
      </c>
      <c r="BK550" s="232">
        <f>ROUND(I550*H550,2)</f>
        <v>0</v>
      </c>
      <c r="BL550" s="19" t="s">
        <v>207</v>
      </c>
      <c r="BM550" s="231" t="s">
        <v>1114</v>
      </c>
    </row>
    <row r="551" spans="1:65" s="2" customFormat="1" ht="21.75" customHeight="1">
      <c r="A551" s="40"/>
      <c r="B551" s="41"/>
      <c r="C551" s="283" t="s">
        <v>1115</v>
      </c>
      <c r="D551" s="283" t="s">
        <v>549</v>
      </c>
      <c r="E551" s="284" t="s">
        <v>1116</v>
      </c>
      <c r="F551" s="285" t="s">
        <v>1117</v>
      </c>
      <c r="G551" s="286" t="s">
        <v>163</v>
      </c>
      <c r="H551" s="287">
        <v>152</v>
      </c>
      <c r="I551" s="288"/>
      <c r="J551" s="289">
        <f>ROUND(I551*H551,2)</f>
        <v>0</v>
      </c>
      <c r="K551" s="285" t="s">
        <v>146</v>
      </c>
      <c r="L551" s="290"/>
      <c r="M551" s="291" t="s">
        <v>19</v>
      </c>
      <c r="N551" s="292" t="s">
        <v>43</v>
      </c>
      <c r="O551" s="86"/>
      <c r="P551" s="229">
        <f>O551*H551</f>
        <v>0</v>
      </c>
      <c r="Q551" s="229">
        <v>0.00047</v>
      </c>
      <c r="R551" s="229">
        <f>Q551*H551</f>
        <v>0.07144</v>
      </c>
      <c r="S551" s="229">
        <v>0</v>
      </c>
      <c r="T551" s="230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31" t="s">
        <v>323</v>
      </c>
      <c r="AT551" s="231" t="s">
        <v>549</v>
      </c>
      <c r="AU551" s="231" t="s">
        <v>82</v>
      </c>
      <c r="AY551" s="19" t="s">
        <v>139</v>
      </c>
      <c r="BE551" s="232">
        <f>IF(N551="základní",J551,0)</f>
        <v>0</v>
      </c>
      <c r="BF551" s="232">
        <f>IF(N551="snížená",J551,0)</f>
        <v>0</v>
      </c>
      <c r="BG551" s="232">
        <f>IF(N551="zákl. přenesená",J551,0)</f>
        <v>0</v>
      </c>
      <c r="BH551" s="232">
        <f>IF(N551="sníž. přenesená",J551,0)</f>
        <v>0</v>
      </c>
      <c r="BI551" s="232">
        <f>IF(N551="nulová",J551,0)</f>
        <v>0</v>
      </c>
      <c r="BJ551" s="19" t="s">
        <v>80</v>
      </c>
      <c r="BK551" s="232">
        <f>ROUND(I551*H551,2)</f>
        <v>0</v>
      </c>
      <c r="BL551" s="19" t="s">
        <v>207</v>
      </c>
      <c r="BM551" s="231" t="s">
        <v>1118</v>
      </c>
    </row>
    <row r="552" spans="1:65" s="2" customFormat="1" ht="33" customHeight="1">
      <c r="A552" s="40"/>
      <c r="B552" s="41"/>
      <c r="C552" s="220" t="s">
        <v>1119</v>
      </c>
      <c r="D552" s="220" t="s">
        <v>142</v>
      </c>
      <c r="E552" s="221" t="s">
        <v>1120</v>
      </c>
      <c r="F552" s="222" t="s">
        <v>1121</v>
      </c>
      <c r="G552" s="223" t="s">
        <v>214</v>
      </c>
      <c r="H552" s="224">
        <v>200</v>
      </c>
      <c r="I552" s="225"/>
      <c r="J552" s="226">
        <f>ROUND(I552*H552,2)</f>
        <v>0</v>
      </c>
      <c r="K552" s="222" t="s">
        <v>146</v>
      </c>
      <c r="L552" s="46"/>
      <c r="M552" s="227" t="s">
        <v>19</v>
      </c>
      <c r="N552" s="228" t="s">
        <v>43</v>
      </c>
      <c r="O552" s="86"/>
      <c r="P552" s="229">
        <f>O552*H552</f>
        <v>0</v>
      </c>
      <c r="Q552" s="229">
        <v>0</v>
      </c>
      <c r="R552" s="229">
        <f>Q552*H552</f>
        <v>0</v>
      </c>
      <c r="S552" s="229">
        <v>0</v>
      </c>
      <c r="T552" s="230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31" t="s">
        <v>207</v>
      </c>
      <c r="AT552" s="231" t="s">
        <v>142</v>
      </c>
      <c r="AU552" s="231" t="s">
        <v>82</v>
      </c>
      <c r="AY552" s="19" t="s">
        <v>139</v>
      </c>
      <c r="BE552" s="232">
        <f>IF(N552="základní",J552,0)</f>
        <v>0</v>
      </c>
      <c r="BF552" s="232">
        <f>IF(N552="snížená",J552,0)</f>
        <v>0</v>
      </c>
      <c r="BG552" s="232">
        <f>IF(N552="zákl. přenesená",J552,0)</f>
        <v>0</v>
      </c>
      <c r="BH552" s="232">
        <f>IF(N552="sníž. přenesená",J552,0)</f>
        <v>0</v>
      </c>
      <c r="BI552" s="232">
        <f>IF(N552="nulová",J552,0)</f>
        <v>0</v>
      </c>
      <c r="BJ552" s="19" t="s">
        <v>80</v>
      </c>
      <c r="BK552" s="232">
        <f>ROUND(I552*H552,2)</f>
        <v>0</v>
      </c>
      <c r="BL552" s="19" t="s">
        <v>207</v>
      </c>
      <c r="BM552" s="231" t="s">
        <v>1122</v>
      </c>
    </row>
    <row r="553" spans="1:51" s="14" customFormat="1" ht="12">
      <c r="A553" s="14"/>
      <c r="B553" s="244"/>
      <c r="C553" s="245"/>
      <c r="D553" s="235" t="s">
        <v>149</v>
      </c>
      <c r="E553" s="246" t="s">
        <v>19</v>
      </c>
      <c r="F553" s="247" t="s">
        <v>1123</v>
      </c>
      <c r="G553" s="245"/>
      <c r="H553" s="248">
        <v>110</v>
      </c>
      <c r="I553" s="249"/>
      <c r="J553" s="245"/>
      <c r="K553" s="245"/>
      <c r="L553" s="250"/>
      <c r="M553" s="251"/>
      <c r="N553" s="252"/>
      <c r="O553" s="252"/>
      <c r="P553" s="252"/>
      <c r="Q553" s="252"/>
      <c r="R553" s="252"/>
      <c r="S553" s="252"/>
      <c r="T553" s="253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54" t="s">
        <v>149</v>
      </c>
      <c r="AU553" s="254" t="s">
        <v>82</v>
      </c>
      <c r="AV553" s="14" t="s">
        <v>82</v>
      </c>
      <c r="AW553" s="14" t="s">
        <v>33</v>
      </c>
      <c r="AX553" s="14" t="s">
        <v>72</v>
      </c>
      <c r="AY553" s="254" t="s">
        <v>139</v>
      </c>
    </row>
    <row r="554" spans="1:51" s="14" customFormat="1" ht="12">
      <c r="A554" s="14"/>
      <c r="B554" s="244"/>
      <c r="C554" s="245"/>
      <c r="D554" s="235" t="s">
        <v>149</v>
      </c>
      <c r="E554" s="246" t="s">
        <v>19</v>
      </c>
      <c r="F554" s="247" t="s">
        <v>1124</v>
      </c>
      <c r="G554" s="245"/>
      <c r="H554" s="248">
        <v>90</v>
      </c>
      <c r="I554" s="249"/>
      <c r="J554" s="245"/>
      <c r="K554" s="245"/>
      <c r="L554" s="250"/>
      <c r="M554" s="251"/>
      <c r="N554" s="252"/>
      <c r="O554" s="252"/>
      <c r="P554" s="252"/>
      <c r="Q554" s="252"/>
      <c r="R554" s="252"/>
      <c r="S554" s="252"/>
      <c r="T554" s="253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54" t="s">
        <v>149</v>
      </c>
      <c r="AU554" s="254" t="s">
        <v>82</v>
      </c>
      <c r="AV554" s="14" t="s">
        <v>82</v>
      </c>
      <c r="AW554" s="14" t="s">
        <v>33</v>
      </c>
      <c r="AX554" s="14" t="s">
        <v>72</v>
      </c>
      <c r="AY554" s="254" t="s">
        <v>139</v>
      </c>
    </row>
    <row r="555" spans="1:51" s="16" customFormat="1" ht="12">
      <c r="A555" s="16"/>
      <c r="B555" s="266"/>
      <c r="C555" s="267"/>
      <c r="D555" s="235" t="s">
        <v>149</v>
      </c>
      <c r="E555" s="268" t="s">
        <v>19</v>
      </c>
      <c r="F555" s="269" t="s">
        <v>158</v>
      </c>
      <c r="G555" s="267"/>
      <c r="H555" s="270">
        <v>200</v>
      </c>
      <c r="I555" s="271"/>
      <c r="J555" s="267"/>
      <c r="K555" s="267"/>
      <c r="L555" s="272"/>
      <c r="M555" s="273"/>
      <c r="N555" s="274"/>
      <c r="O555" s="274"/>
      <c r="P555" s="274"/>
      <c r="Q555" s="274"/>
      <c r="R555" s="274"/>
      <c r="S555" s="274"/>
      <c r="T555" s="275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T555" s="276" t="s">
        <v>149</v>
      </c>
      <c r="AU555" s="276" t="s">
        <v>82</v>
      </c>
      <c r="AV555" s="16" t="s">
        <v>147</v>
      </c>
      <c r="AW555" s="16" t="s">
        <v>33</v>
      </c>
      <c r="AX555" s="16" t="s">
        <v>80</v>
      </c>
      <c r="AY555" s="276" t="s">
        <v>139</v>
      </c>
    </row>
    <row r="556" spans="1:65" s="2" customFormat="1" ht="16.5" customHeight="1">
      <c r="A556" s="40"/>
      <c r="B556" s="41"/>
      <c r="C556" s="283" t="s">
        <v>1125</v>
      </c>
      <c r="D556" s="283" t="s">
        <v>549</v>
      </c>
      <c r="E556" s="284" t="s">
        <v>1126</v>
      </c>
      <c r="F556" s="285" t="s">
        <v>1127</v>
      </c>
      <c r="G556" s="286" t="s">
        <v>214</v>
      </c>
      <c r="H556" s="287">
        <v>220</v>
      </c>
      <c r="I556" s="288"/>
      <c r="J556" s="289">
        <f>ROUND(I556*H556,2)</f>
        <v>0</v>
      </c>
      <c r="K556" s="285" t="s">
        <v>146</v>
      </c>
      <c r="L556" s="290"/>
      <c r="M556" s="291" t="s">
        <v>19</v>
      </c>
      <c r="N556" s="292" t="s">
        <v>43</v>
      </c>
      <c r="O556" s="86"/>
      <c r="P556" s="229">
        <f>O556*H556</f>
        <v>0</v>
      </c>
      <c r="Q556" s="229">
        <v>5E-05</v>
      </c>
      <c r="R556" s="229">
        <f>Q556*H556</f>
        <v>0.011000000000000001</v>
      </c>
      <c r="S556" s="229">
        <v>0</v>
      </c>
      <c r="T556" s="230">
        <f>S556*H556</f>
        <v>0</v>
      </c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R556" s="231" t="s">
        <v>323</v>
      </c>
      <c r="AT556" s="231" t="s">
        <v>549</v>
      </c>
      <c r="AU556" s="231" t="s">
        <v>82</v>
      </c>
      <c r="AY556" s="19" t="s">
        <v>139</v>
      </c>
      <c r="BE556" s="232">
        <f>IF(N556="základní",J556,0)</f>
        <v>0</v>
      </c>
      <c r="BF556" s="232">
        <f>IF(N556="snížená",J556,0)</f>
        <v>0</v>
      </c>
      <c r="BG556" s="232">
        <f>IF(N556="zákl. přenesená",J556,0)</f>
        <v>0</v>
      </c>
      <c r="BH556" s="232">
        <f>IF(N556="sníž. přenesená",J556,0)</f>
        <v>0</v>
      </c>
      <c r="BI556" s="232">
        <f>IF(N556="nulová",J556,0)</f>
        <v>0</v>
      </c>
      <c r="BJ556" s="19" t="s">
        <v>80</v>
      </c>
      <c r="BK556" s="232">
        <f>ROUND(I556*H556,2)</f>
        <v>0</v>
      </c>
      <c r="BL556" s="19" t="s">
        <v>207</v>
      </c>
      <c r="BM556" s="231" t="s">
        <v>1128</v>
      </c>
    </row>
    <row r="557" spans="1:51" s="14" customFormat="1" ht="12">
      <c r="A557" s="14"/>
      <c r="B557" s="244"/>
      <c r="C557" s="245"/>
      <c r="D557" s="235" t="s">
        <v>149</v>
      </c>
      <c r="E557" s="245"/>
      <c r="F557" s="247" t="s">
        <v>1129</v>
      </c>
      <c r="G557" s="245"/>
      <c r="H557" s="248">
        <v>220</v>
      </c>
      <c r="I557" s="249"/>
      <c r="J557" s="245"/>
      <c r="K557" s="245"/>
      <c r="L557" s="250"/>
      <c r="M557" s="251"/>
      <c r="N557" s="252"/>
      <c r="O557" s="252"/>
      <c r="P557" s="252"/>
      <c r="Q557" s="252"/>
      <c r="R557" s="252"/>
      <c r="S557" s="252"/>
      <c r="T557" s="253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54" t="s">
        <v>149</v>
      </c>
      <c r="AU557" s="254" t="s">
        <v>82</v>
      </c>
      <c r="AV557" s="14" t="s">
        <v>82</v>
      </c>
      <c r="AW557" s="14" t="s">
        <v>4</v>
      </c>
      <c r="AX557" s="14" t="s">
        <v>80</v>
      </c>
      <c r="AY557" s="254" t="s">
        <v>139</v>
      </c>
    </row>
    <row r="558" spans="1:65" s="2" customFormat="1" ht="33" customHeight="1">
      <c r="A558" s="40"/>
      <c r="B558" s="41"/>
      <c r="C558" s="220" t="s">
        <v>1130</v>
      </c>
      <c r="D558" s="220" t="s">
        <v>142</v>
      </c>
      <c r="E558" s="221" t="s">
        <v>1131</v>
      </c>
      <c r="F558" s="222" t="s">
        <v>1132</v>
      </c>
      <c r="G558" s="223" t="s">
        <v>214</v>
      </c>
      <c r="H558" s="224">
        <v>19</v>
      </c>
      <c r="I558" s="225"/>
      <c r="J558" s="226">
        <f>ROUND(I558*H558,2)</f>
        <v>0</v>
      </c>
      <c r="K558" s="222" t="s">
        <v>146</v>
      </c>
      <c r="L558" s="46"/>
      <c r="M558" s="227" t="s">
        <v>19</v>
      </c>
      <c r="N558" s="228" t="s">
        <v>43</v>
      </c>
      <c r="O558" s="86"/>
      <c r="P558" s="229">
        <f>O558*H558</f>
        <v>0</v>
      </c>
      <c r="Q558" s="229">
        <v>0.0002</v>
      </c>
      <c r="R558" s="229">
        <f>Q558*H558</f>
        <v>0.0038</v>
      </c>
      <c r="S558" s="229">
        <v>0</v>
      </c>
      <c r="T558" s="230">
        <f>S558*H558</f>
        <v>0</v>
      </c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R558" s="231" t="s">
        <v>207</v>
      </c>
      <c r="AT558" s="231" t="s">
        <v>142</v>
      </c>
      <c r="AU558" s="231" t="s">
        <v>82</v>
      </c>
      <c r="AY558" s="19" t="s">
        <v>139</v>
      </c>
      <c r="BE558" s="232">
        <f>IF(N558="základní",J558,0)</f>
        <v>0</v>
      </c>
      <c r="BF558" s="232">
        <f>IF(N558="snížená",J558,0)</f>
        <v>0</v>
      </c>
      <c r="BG558" s="232">
        <f>IF(N558="zákl. přenesená",J558,0)</f>
        <v>0</v>
      </c>
      <c r="BH558" s="232">
        <f>IF(N558="sníž. přenesená",J558,0)</f>
        <v>0</v>
      </c>
      <c r="BI558" s="232">
        <f>IF(N558="nulová",J558,0)</f>
        <v>0</v>
      </c>
      <c r="BJ558" s="19" t="s">
        <v>80</v>
      </c>
      <c r="BK558" s="232">
        <f>ROUND(I558*H558,2)</f>
        <v>0</v>
      </c>
      <c r="BL558" s="19" t="s">
        <v>207</v>
      </c>
      <c r="BM558" s="231" t="s">
        <v>1133</v>
      </c>
    </row>
    <row r="559" spans="1:65" s="2" customFormat="1" ht="44.25" customHeight="1">
      <c r="A559" s="40"/>
      <c r="B559" s="41"/>
      <c r="C559" s="220" t="s">
        <v>1134</v>
      </c>
      <c r="D559" s="220" t="s">
        <v>142</v>
      </c>
      <c r="E559" s="221" t="s">
        <v>1135</v>
      </c>
      <c r="F559" s="222" t="s">
        <v>1136</v>
      </c>
      <c r="G559" s="223" t="s">
        <v>299</v>
      </c>
      <c r="H559" s="224">
        <v>7.585</v>
      </c>
      <c r="I559" s="225"/>
      <c r="J559" s="226">
        <f>ROUND(I559*H559,2)</f>
        <v>0</v>
      </c>
      <c r="K559" s="222" t="s">
        <v>146</v>
      </c>
      <c r="L559" s="46"/>
      <c r="M559" s="227" t="s">
        <v>19</v>
      </c>
      <c r="N559" s="228" t="s">
        <v>43</v>
      </c>
      <c r="O559" s="86"/>
      <c r="P559" s="229">
        <f>O559*H559</f>
        <v>0</v>
      </c>
      <c r="Q559" s="229">
        <v>0</v>
      </c>
      <c r="R559" s="229">
        <f>Q559*H559</f>
        <v>0</v>
      </c>
      <c r="S559" s="229">
        <v>0</v>
      </c>
      <c r="T559" s="230">
        <f>S559*H559</f>
        <v>0</v>
      </c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31" t="s">
        <v>207</v>
      </c>
      <c r="AT559" s="231" t="s">
        <v>142</v>
      </c>
      <c r="AU559" s="231" t="s">
        <v>82</v>
      </c>
      <c r="AY559" s="19" t="s">
        <v>139</v>
      </c>
      <c r="BE559" s="232">
        <f>IF(N559="základní",J559,0)</f>
        <v>0</v>
      </c>
      <c r="BF559" s="232">
        <f>IF(N559="snížená",J559,0)</f>
        <v>0</v>
      </c>
      <c r="BG559" s="232">
        <f>IF(N559="zákl. přenesená",J559,0)</f>
        <v>0</v>
      </c>
      <c r="BH559" s="232">
        <f>IF(N559="sníž. přenesená",J559,0)</f>
        <v>0</v>
      </c>
      <c r="BI559" s="232">
        <f>IF(N559="nulová",J559,0)</f>
        <v>0</v>
      </c>
      <c r="BJ559" s="19" t="s">
        <v>80</v>
      </c>
      <c r="BK559" s="232">
        <f>ROUND(I559*H559,2)</f>
        <v>0</v>
      </c>
      <c r="BL559" s="19" t="s">
        <v>207</v>
      </c>
      <c r="BM559" s="231" t="s">
        <v>1137</v>
      </c>
    </row>
    <row r="560" spans="1:63" s="12" customFormat="1" ht="22.8" customHeight="1">
      <c r="A560" s="12"/>
      <c r="B560" s="204"/>
      <c r="C560" s="205"/>
      <c r="D560" s="206" t="s">
        <v>71</v>
      </c>
      <c r="E560" s="218" t="s">
        <v>1138</v>
      </c>
      <c r="F560" s="218" t="s">
        <v>1139</v>
      </c>
      <c r="G560" s="205"/>
      <c r="H560" s="205"/>
      <c r="I560" s="208"/>
      <c r="J560" s="219">
        <f>BK560</f>
        <v>0</v>
      </c>
      <c r="K560" s="205"/>
      <c r="L560" s="210"/>
      <c r="M560" s="211"/>
      <c r="N560" s="212"/>
      <c r="O560" s="212"/>
      <c r="P560" s="213">
        <f>SUM(P561:P602)</f>
        <v>0</v>
      </c>
      <c r="Q560" s="212"/>
      <c r="R560" s="213">
        <f>SUM(R561:R602)</f>
        <v>8.313019199999998</v>
      </c>
      <c r="S560" s="212"/>
      <c r="T560" s="214">
        <f>SUM(T561:T602)</f>
        <v>0</v>
      </c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R560" s="215" t="s">
        <v>82</v>
      </c>
      <c r="AT560" s="216" t="s">
        <v>71</v>
      </c>
      <c r="AU560" s="216" t="s">
        <v>80</v>
      </c>
      <c r="AY560" s="215" t="s">
        <v>139</v>
      </c>
      <c r="BK560" s="217">
        <f>SUM(BK561:BK602)</f>
        <v>0</v>
      </c>
    </row>
    <row r="561" spans="1:65" s="2" customFormat="1" ht="21.75" customHeight="1">
      <c r="A561" s="40"/>
      <c r="B561" s="41"/>
      <c r="C561" s="220" t="s">
        <v>1140</v>
      </c>
      <c r="D561" s="220" t="s">
        <v>142</v>
      </c>
      <c r="E561" s="221" t="s">
        <v>1141</v>
      </c>
      <c r="F561" s="222" t="s">
        <v>1142</v>
      </c>
      <c r="G561" s="223" t="s">
        <v>145</v>
      </c>
      <c r="H561" s="224">
        <v>706.13</v>
      </c>
      <c r="I561" s="225"/>
      <c r="J561" s="226">
        <f>ROUND(I561*H561,2)</f>
        <v>0</v>
      </c>
      <c r="K561" s="222" t="s">
        <v>146</v>
      </c>
      <c r="L561" s="46"/>
      <c r="M561" s="227" t="s">
        <v>19</v>
      </c>
      <c r="N561" s="228" t="s">
        <v>43</v>
      </c>
      <c r="O561" s="86"/>
      <c r="P561" s="229">
        <f>O561*H561</f>
        <v>0</v>
      </c>
      <c r="Q561" s="229">
        <v>0</v>
      </c>
      <c r="R561" s="229">
        <f>Q561*H561</f>
        <v>0</v>
      </c>
      <c r="S561" s="229">
        <v>0</v>
      </c>
      <c r="T561" s="230">
        <f>S561*H561</f>
        <v>0</v>
      </c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R561" s="231" t="s">
        <v>207</v>
      </c>
      <c r="AT561" s="231" t="s">
        <v>142</v>
      </c>
      <c r="AU561" s="231" t="s">
        <v>82</v>
      </c>
      <c r="AY561" s="19" t="s">
        <v>139</v>
      </c>
      <c r="BE561" s="232">
        <f>IF(N561="základní",J561,0)</f>
        <v>0</v>
      </c>
      <c r="BF561" s="232">
        <f>IF(N561="snížená",J561,0)</f>
        <v>0</v>
      </c>
      <c r="BG561" s="232">
        <f>IF(N561="zákl. přenesená",J561,0)</f>
        <v>0</v>
      </c>
      <c r="BH561" s="232">
        <f>IF(N561="sníž. přenesená",J561,0)</f>
        <v>0</v>
      </c>
      <c r="BI561" s="232">
        <f>IF(N561="nulová",J561,0)</f>
        <v>0</v>
      </c>
      <c r="BJ561" s="19" t="s">
        <v>80</v>
      </c>
      <c r="BK561" s="232">
        <f>ROUND(I561*H561,2)</f>
        <v>0</v>
      </c>
      <c r="BL561" s="19" t="s">
        <v>207</v>
      </c>
      <c r="BM561" s="231" t="s">
        <v>1143</v>
      </c>
    </row>
    <row r="562" spans="1:51" s="14" customFormat="1" ht="12">
      <c r="A562" s="14"/>
      <c r="B562" s="244"/>
      <c r="C562" s="245"/>
      <c r="D562" s="235" t="s">
        <v>149</v>
      </c>
      <c r="E562" s="246" t="s">
        <v>19</v>
      </c>
      <c r="F562" s="247" t="s">
        <v>531</v>
      </c>
      <c r="G562" s="245"/>
      <c r="H562" s="248">
        <v>357.45</v>
      </c>
      <c r="I562" s="249"/>
      <c r="J562" s="245"/>
      <c r="K562" s="245"/>
      <c r="L562" s="250"/>
      <c r="M562" s="251"/>
      <c r="N562" s="252"/>
      <c r="O562" s="252"/>
      <c r="P562" s="252"/>
      <c r="Q562" s="252"/>
      <c r="R562" s="252"/>
      <c r="S562" s="252"/>
      <c r="T562" s="253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4" t="s">
        <v>149</v>
      </c>
      <c r="AU562" s="254" t="s">
        <v>82</v>
      </c>
      <c r="AV562" s="14" t="s">
        <v>82</v>
      </c>
      <c r="AW562" s="14" t="s">
        <v>33</v>
      </c>
      <c r="AX562" s="14" t="s">
        <v>72</v>
      </c>
      <c r="AY562" s="254" t="s">
        <v>139</v>
      </c>
    </row>
    <row r="563" spans="1:51" s="14" customFormat="1" ht="12">
      <c r="A563" s="14"/>
      <c r="B563" s="244"/>
      <c r="C563" s="245"/>
      <c r="D563" s="235" t="s">
        <v>149</v>
      </c>
      <c r="E563" s="246" t="s">
        <v>19</v>
      </c>
      <c r="F563" s="247" t="s">
        <v>535</v>
      </c>
      <c r="G563" s="245"/>
      <c r="H563" s="248">
        <v>348.68</v>
      </c>
      <c r="I563" s="249"/>
      <c r="J563" s="245"/>
      <c r="K563" s="245"/>
      <c r="L563" s="250"/>
      <c r="M563" s="251"/>
      <c r="N563" s="252"/>
      <c r="O563" s="252"/>
      <c r="P563" s="252"/>
      <c r="Q563" s="252"/>
      <c r="R563" s="252"/>
      <c r="S563" s="252"/>
      <c r="T563" s="253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4" t="s">
        <v>149</v>
      </c>
      <c r="AU563" s="254" t="s">
        <v>82</v>
      </c>
      <c r="AV563" s="14" t="s">
        <v>82</v>
      </c>
      <c r="AW563" s="14" t="s">
        <v>33</v>
      </c>
      <c r="AX563" s="14" t="s">
        <v>72</v>
      </c>
      <c r="AY563" s="254" t="s">
        <v>139</v>
      </c>
    </row>
    <row r="564" spans="1:51" s="16" customFormat="1" ht="12">
      <c r="A564" s="16"/>
      <c r="B564" s="266"/>
      <c r="C564" s="267"/>
      <c r="D564" s="235" t="s">
        <v>149</v>
      </c>
      <c r="E564" s="268" t="s">
        <v>19</v>
      </c>
      <c r="F564" s="269" t="s">
        <v>158</v>
      </c>
      <c r="G564" s="267"/>
      <c r="H564" s="270">
        <v>706.13</v>
      </c>
      <c r="I564" s="271"/>
      <c r="J564" s="267"/>
      <c r="K564" s="267"/>
      <c r="L564" s="272"/>
      <c r="M564" s="273"/>
      <c r="N564" s="274"/>
      <c r="O564" s="274"/>
      <c r="P564" s="274"/>
      <c r="Q564" s="274"/>
      <c r="R564" s="274"/>
      <c r="S564" s="274"/>
      <c r="T564" s="275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T564" s="276" t="s">
        <v>149</v>
      </c>
      <c r="AU564" s="276" t="s">
        <v>82</v>
      </c>
      <c r="AV564" s="16" t="s">
        <v>147</v>
      </c>
      <c r="AW564" s="16" t="s">
        <v>33</v>
      </c>
      <c r="AX564" s="16" t="s">
        <v>80</v>
      </c>
      <c r="AY564" s="276" t="s">
        <v>139</v>
      </c>
    </row>
    <row r="565" spans="1:65" s="2" customFormat="1" ht="16.5" customHeight="1">
      <c r="A565" s="40"/>
      <c r="B565" s="41"/>
      <c r="C565" s="220" t="s">
        <v>1144</v>
      </c>
      <c r="D565" s="220" t="s">
        <v>142</v>
      </c>
      <c r="E565" s="221" t="s">
        <v>1145</v>
      </c>
      <c r="F565" s="222" t="s">
        <v>1146</v>
      </c>
      <c r="G565" s="223" t="s">
        <v>145</v>
      </c>
      <c r="H565" s="224">
        <v>706.13</v>
      </c>
      <c r="I565" s="225"/>
      <c r="J565" s="226">
        <f>ROUND(I565*H565,2)</f>
        <v>0</v>
      </c>
      <c r="K565" s="222" t="s">
        <v>146</v>
      </c>
      <c r="L565" s="46"/>
      <c r="M565" s="227" t="s">
        <v>19</v>
      </c>
      <c r="N565" s="228" t="s">
        <v>43</v>
      </c>
      <c r="O565" s="86"/>
      <c r="P565" s="229">
        <f>O565*H565</f>
        <v>0</v>
      </c>
      <c r="Q565" s="229">
        <v>0</v>
      </c>
      <c r="R565" s="229">
        <f>Q565*H565</f>
        <v>0</v>
      </c>
      <c r="S565" s="229">
        <v>0</v>
      </c>
      <c r="T565" s="230">
        <f>S565*H565</f>
        <v>0</v>
      </c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31" t="s">
        <v>207</v>
      </c>
      <c r="AT565" s="231" t="s">
        <v>142</v>
      </c>
      <c r="AU565" s="231" t="s">
        <v>82</v>
      </c>
      <c r="AY565" s="19" t="s">
        <v>139</v>
      </c>
      <c r="BE565" s="232">
        <f>IF(N565="základní",J565,0)</f>
        <v>0</v>
      </c>
      <c r="BF565" s="232">
        <f>IF(N565="snížená",J565,0)</f>
        <v>0</v>
      </c>
      <c r="BG565" s="232">
        <f>IF(N565="zákl. přenesená",J565,0)</f>
        <v>0</v>
      </c>
      <c r="BH565" s="232">
        <f>IF(N565="sníž. přenesená",J565,0)</f>
        <v>0</v>
      </c>
      <c r="BI565" s="232">
        <f>IF(N565="nulová",J565,0)</f>
        <v>0</v>
      </c>
      <c r="BJ565" s="19" t="s">
        <v>80</v>
      </c>
      <c r="BK565" s="232">
        <f>ROUND(I565*H565,2)</f>
        <v>0</v>
      </c>
      <c r="BL565" s="19" t="s">
        <v>207</v>
      </c>
      <c r="BM565" s="231" t="s">
        <v>1147</v>
      </c>
    </row>
    <row r="566" spans="1:51" s="14" customFormat="1" ht="12">
      <c r="A566" s="14"/>
      <c r="B566" s="244"/>
      <c r="C566" s="245"/>
      <c r="D566" s="235" t="s">
        <v>149</v>
      </c>
      <c r="E566" s="246" t="s">
        <v>19</v>
      </c>
      <c r="F566" s="247" t="s">
        <v>531</v>
      </c>
      <c r="G566" s="245"/>
      <c r="H566" s="248">
        <v>357.45</v>
      </c>
      <c r="I566" s="249"/>
      <c r="J566" s="245"/>
      <c r="K566" s="245"/>
      <c r="L566" s="250"/>
      <c r="M566" s="251"/>
      <c r="N566" s="252"/>
      <c r="O566" s="252"/>
      <c r="P566" s="252"/>
      <c r="Q566" s="252"/>
      <c r="R566" s="252"/>
      <c r="S566" s="252"/>
      <c r="T566" s="253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54" t="s">
        <v>149</v>
      </c>
      <c r="AU566" s="254" t="s">
        <v>82</v>
      </c>
      <c r="AV566" s="14" t="s">
        <v>82</v>
      </c>
      <c r="AW566" s="14" t="s">
        <v>33</v>
      </c>
      <c r="AX566" s="14" t="s">
        <v>72</v>
      </c>
      <c r="AY566" s="254" t="s">
        <v>139</v>
      </c>
    </row>
    <row r="567" spans="1:51" s="14" customFormat="1" ht="12">
      <c r="A567" s="14"/>
      <c r="B567" s="244"/>
      <c r="C567" s="245"/>
      <c r="D567" s="235" t="s">
        <v>149</v>
      </c>
      <c r="E567" s="246" t="s">
        <v>19</v>
      </c>
      <c r="F567" s="247" t="s">
        <v>535</v>
      </c>
      <c r="G567" s="245"/>
      <c r="H567" s="248">
        <v>348.68</v>
      </c>
      <c r="I567" s="249"/>
      <c r="J567" s="245"/>
      <c r="K567" s="245"/>
      <c r="L567" s="250"/>
      <c r="M567" s="251"/>
      <c r="N567" s="252"/>
      <c r="O567" s="252"/>
      <c r="P567" s="252"/>
      <c r="Q567" s="252"/>
      <c r="R567" s="252"/>
      <c r="S567" s="252"/>
      <c r="T567" s="253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54" t="s">
        <v>149</v>
      </c>
      <c r="AU567" s="254" t="s">
        <v>82</v>
      </c>
      <c r="AV567" s="14" t="s">
        <v>82</v>
      </c>
      <c r="AW567" s="14" t="s">
        <v>33</v>
      </c>
      <c r="AX567" s="14" t="s">
        <v>72</v>
      </c>
      <c r="AY567" s="254" t="s">
        <v>139</v>
      </c>
    </row>
    <row r="568" spans="1:51" s="16" customFormat="1" ht="12">
      <c r="A568" s="16"/>
      <c r="B568" s="266"/>
      <c r="C568" s="267"/>
      <c r="D568" s="235" t="s">
        <v>149</v>
      </c>
      <c r="E568" s="268" t="s">
        <v>19</v>
      </c>
      <c r="F568" s="269" t="s">
        <v>158</v>
      </c>
      <c r="G568" s="267"/>
      <c r="H568" s="270">
        <v>706.13</v>
      </c>
      <c r="I568" s="271"/>
      <c r="J568" s="267"/>
      <c r="K568" s="267"/>
      <c r="L568" s="272"/>
      <c r="M568" s="273"/>
      <c r="N568" s="274"/>
      <c r="O568" s="274"/>
      <c r="P568" s="274"/>
      <c r="Q568" s="274"/>
      <c r="R568" s="274"/>
      <c r="S568" s="274"/>
      <c r="T568" s="275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T568" s="276" t="s">
        <v>149</v>
      </c>
      <c r="AU568" s="276" t="s">
        <v>82</v>
      </c>
      <c r="AV568" s="16" t="s">
        <v>147</v>
      </c>
      <c r="AW568" s="16" t="s">
        <v>33</v>
      </c>
      <c r="AX568" s="16" t="s">
        <v>80</v>
      </c>
      <c r="AY568" s="276" t="s">
        <v>139</v>
      </c>
    </row>
    <row r="569" spans="1:65" s="2" customFormat="1" ht="21.75" customHeight="1">
      <c r="A569" s="40"/>
      <c r="B569" s="41"/>
      <c r="C569" s="220" t="s">
        <v>1148</v>
      </c>
      <c r="D569" s="220" t="s">
        <v>142</v>
      </c>
      <c r="E569" s="221" t="s">
        <v>1149</v>
      </c>
      <c r="F569" s="222" t="s">
        <v>1150</v>
      </c>
      <c r="G569" s="223" t="s">
        <v>145</v>
      </c>
      <c r="H569" s="224">
        <v>706.13</v>
      </c>
      <c r="I569" s="225"/>
      <c r="J569" s="226">
        <f>ROUND(I569*H569,2)</f>
        <v>0</v>
      </c>
      <c r="K569" s="222" t="s">
        <v>146</v>
      </c>
      <c r="L569" s="46"/>
      <c r="M569" s="227" t="s">
        <v>19</v>
      </c>
      <c r="N569" s="228" t="s">
        <v>43</v>
      </c>
      <c r="O569" s="86"/>
      <c r="P569" s="229">
        <f>O569*H569</f>
        <v>0</v>
      </c>
      <c r="Q569" s="229">
        <v>3E-05</v>
      </c>
      <c r="R569" s="229">
        <f>Q569*H569</f>
        <v>0.021183900000000002</v>
      </c>
      <c r="S569" s="229">
        <v>0</v>
      </c>
      <c r="T569" s="230">
        <f>S569*H569</f>
        <v>0</v>
      </c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31" t="s">
        <v>207</v>
      </c>
      <c r="AT569" s="231" t="s">
        <v>142</v>
      </c>
      <c r="AU569" s="231" t="s">
        <v>82</v>
      </c>
      <c r="AY569" s="19" t="s">
        <v>139</v>
      </c>
      <c r="BE569" s="232">
        <f>IF(N569="základní",J569,0)</f>
        <v>0</v>
      </c>
      <c r="BF569" s="232">
        <f>IF(N569="snížená",J569,0)</f>
        <v>0</v>
      </c>
      <c r="BG569" s="232">
        <f>IF(N569="zákl. přenesená",J569,0)</f>
        <v>0</v>
      </c>
      <c r="BH569" s="232">
        <f>IF(N569="sníž. přenesená",J569,0)</f>
        <v>0</v>
      </c>
      <c r="BI569" s="232">
        <f>IF(N569="nulová",J569,0)</f>
        <v>0</v>
      </c>
      <c r="BJ569" s="19" t="s">
        <v>80</v>
      </c>
      <c r="BK569" s="232">
        <f>ROUND(I569*H569,2)</f>
        <v>0</v>
      </c>
      <c r="BL569" s="19" t="s">
        <v>207</v>
      </c>
      <c r="BM569" s="231" t="s">
        <v>1151</v>
      </c>
    </row>
    <row r="570" spans="1:51" s="14" customFormat="1" ht="12">
      <c r="A570" s="14"/>
      <c r="B570" s="244"/>
      <c r="C570" s="245"/>
      <c r="D570" s="235" t="s">
        <v>149</v>
      </c>
      <c r="E570" s="246" t="s">
        <v>19</v>
      </c>
      <c r="F570" s="247" t="s">
        <v>531</v>
      </c>
      <c r="G570" s="245"/>
      <c r="H570" s="248">
        <v>357.45</v>
      </c>
      <c r="I570" s="249"/>
      <c r="J570" s="245"/>
      <c r="K570" s="245"/>
      <c r="L570" s="250"/>
      <c r="M570" s="251"/>
      <c r="N570" s="252"/>
      <c r="O570" s="252"/>
      <c r="P570" s="252"/>
      <c r="Q570" s="252"/>
      <c r="R570" s="252"/>
      <c r="S570" s="252"/>
      <c r="T570" s="253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54" t="s">
        <v>149</v>
      </c>
      <c r="AU570" s="254" t="s">
        <v>82</v>
      </c>
      <c r="AV570" s="14" t="s">
        <v>82</v>
      </c>
      <c r="AW570" s="14" t="s">
        <v>33</v>
      </c>
      <c r="AX570" s="14" t="s">
        <v>72</v>
      </c>
      <c r="AY570" s="254" t="s">
        <v>139</v>
      </c>
    </row>
    <row r="571" spans="1:51" s="14" customFormat="1" ht="12">
      <c r="A571" s="14"/>
      <c r="B571" s="244"/>
      <c r="C571" s="245"/>
      <c r="D571" s="235" t="s">
        <v>149</v>
      </c>
      <c r="E571" s="246" t="s">
        <v>19</v>
      </c>
      <c r="F571" s="247" t="s">
        <v>535</v>
      </c>
      <c r="G571" s="245"/>
      <c r="H571" s="248">
        <v>348.68</v>
      </c>
      <c r="I571" s="249"/>
      <c r="J571" s="245"/>
      <c r="K571" s="245"/>
      <c r="L571" s="250"/>
      <c r="M571" s="251"/>
      <c r="N571" s="252"/>
      <c r="O571" s="252"/>
      <c r="P571" s="252"/>
      <c r="Q571" s="252"/>
      <c r="R571" s="252"/>
      <c r="S571" s="252"/>
      <c r="T571" s="253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54" t="s">
        <v>149</v>
      </c>
      <c r="AU571" s="254" t="s">
        <v>82</v>
      </c>
      <c r="AV571" s="14" t="s">
        <v>82</v>
      </c>
      <c r="AW571" s="14" t="s">
        <v>33</v>
      </c>
      <c r="AX571" s="14" t="s">
        <v>72</v>
      </c>
      <c r="AY571" s="254" t="s">
        <v>139</v>
      </c>
    </row>
    <row r="572" spans="1:51" s="16" customFormat="1" ht="12">
      <c r="A572" s="16"/>
      <c r="B572" s="266"/>
      <c r="C572" s="267"/>
      <c r="D572" s="235" t="s">
        <v>149</v>
      </c>
      <c r="E572" s="268" t="s">
        <v>19</v>
      </c>
      <c r="F572" s="269" t="s">
        <v>158</v>
      </c>
      <c r="G572" s="267"/>
      <c r="H572" s="270">
        <v>706.13</v>
      </c>
      <c r="I572" s="271"/>
      <c r="J572" s="267"/>
      <c r="K572" s="267"/>
      <c r="L572" s="272"/>
      <c r="M572" s="273"/>
      <c r="N572" s="274"/>
      <c r="O572" s="274"/>
      <c r="P572" s="274"/>
      <c r="Q572" s="274"/>
      <c r="R572" s="274"/>
      <c r="S572" s="274"/>
      <c r="T572" s="275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T572" s="276" t="s">
        <v>149</v>
      </c>
      <c r="AU572" s="276" t="s">
        <v>82</v>
      </c>
      <c r="AV572" s="16" t="s">
        <v>147</v>
      </c>
      <c r="AW572" s="16" t="s">
        <v>33</v>
      </c>
      <c r="AX572" s="16" t="s">
        <v>80</v>
      </c>
      <c r="AY572" s="276" t="s">
        <v>139</v>
      </c>
    </row>
    <row r="573" spans="1:65" s="2" customFormat="1" ht="21.75" customHeight="1">
      <c r="A573" s="40"/>
      <c r="B573" s="41"/>
      <c r="C573" s="220" t="s">
        <v>1152</v>
      </c>
      <c r="D573" s="220" t="s">
        <v>142</v>
      </c>
      <c r="E573" s="221" t="s">
        <v>1153</v>
      </c>
      <c r="F573" s="222" t="s">
        <v>1154</v>
      </c>
      <c r="G573" s="223" t="s">
        <v>145</v>
      </c>
      <c r="H573" s="224">
        <v>706.13</v>
      </c>
      <c r="I573" s="225"/>
      <c r="J573" s="226">
        <f>ROUND(I573*H573,2)</f>
        <v>0</v>
      </c>
      <c r="K573" s="222" t="s">
        <v>146</v>
      </c>
      <c r="L573" s="46"/>
      <c r="M573" s="227" t="s">
        <v>19</v>
      </c>
      <c r="N573" s="228" t="s">
        <v>43</v>
      </c>
      <c r="O573" s="86"/>
      <c r="P573" s="229">
        <f>O573*H573</f>
        <v>0</v>
      </c>
      <c r="Q573" s="229">
        <v>0.0075</v>
      </c>
      <c r="R573" s="229">
        <f>Q573*H573</f>
        <v>5.295974999999999</v>
      </c>
      <c r="S573" s="229">
        <v>0</v>
      </c>
      <c r="T573" s="230">
        <f>S573*H573</f>
        <v>0</v>
      </c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R573" s="231" t="s">
        <v>207</v>
      </c>
      <c r="AT573" s="231" t="s">
        <v>142</v>
      </c>
      <c r="AU573" s="231" t="s">
        <v>82</v>
      </c>
      <c r="AY573" s="19" t="s">
        <v>139</v>
      </c>
      <c r="BE573" s="232">
        <f>IF(N573="základní",J573,0)</f>
        <v>0</v>
      </c>
      <c r="BF573" s="232">
        <f>IF(N573="snížená",J573,0)</f>
        <v>0</v>
      </c>
      <c r="BG573" s="232">
        <f>IF(N573="zákl. přenesená",J573,0)</f>
        <v>0</v>
      </c>
      <c r="BH573" s="232">
        <f>IF(N573="sníž. přenesená",J573,0)</f>
        <v>0</v>
      </c>
      <c r="BI573" s="232">
        <f>IF(N573="nulová",J573,0)</f>
        <v>0</v>
      </c>
      <c r="BJ573" s="19" t="s">
        <v>80</v>
      </c>
      <c r="BK573" s="232">
        <f>ROUND(I573*H573,2)</f>
        <v>0</v>
      </c>
      <c r="BL573" s="19" t="s">
        <v>207</v>
      </c>
      <c r="BM573" s="231" t="s">
        <v>1155</v>
      </c>
    </row>
    <row r="574" spans="1:51" s="14" customFormat="1" ht="12">
      <c r="A574" s="14"/>
      <c r="B574" s="244"/>
      <c r="C574" s="245"/>
      <c r="D574" s="235" t="s">
        <v>149</v>
      </c>
      <c r="E574" s="246" t="s">
        <v>19</v>
      </c>
      <c r="F574" s="247" t="s">
        <v>531</v>
      </c>
      <c r="G574" s="245"/>
      <c r="H574" s="248">
        <v>357.45</v>
      </c>
      <c r="I574" s="249"/>
      <c r="J574" s="245"/>
      <c r="K574" s="245"/>
      <c r="L574" s="250"/>
      <c r="M574" s="251"/>
      <c r="N574" s="252"/>
      <c r="O574" s="252"/>
      <c r="P574" s="252"/>
      <c r="Q574" s="252"/>
      <c r="R574" s="252"/>
      <c r="S574" s="252"/>
      <c r="T574" s="253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54" t="s">
        <v>149</v>
      </c>
      <c r="AU574" s="254" t="s">
        <v>82</v>
      </c>
      <c r="AV574" s="14" t="s">
        <v>82</v>
      </c>
      <c r="AW574" s="14" t="s">
        <v>33</v>
      </c>
      <c r="AX574" s="14" t="s">
        <v>72</v>
      </c>
      <c r="AY574" s="254" t="s">
        <v>139</v>
      </c>
    </row>
    <row r="575" spans="1:51" s="14" customFormat="1" ht="12">
      <c r="A575" s="14"/>
      <c r="B575" s="244"/>
      <c r="C575" s="245"/>
      <c r="D575" s="235" t="s">
        <v>149</v>
      </c>
      <c r="E575" s="246" t="s">
        <v>19</v>
      </c>
      <c r="F575" s="247" t="s">
        <v>535</v>
      </c>
      <c r="G575" s="245"/>
      <c r="H575" s="248">
        <v>348.68</v>
      </c>
      <c r="I575" s="249"/>
      <c r="J575" s="245"/>
      <c r="K575" s="245"/>
      <c r="L575" s="250"/>
      <c r="M575" s="251"/>
      <c r="N575" s="252"/>
      <c r="O575" s="252"/>
      <c r="P575" s="252"/>
      <c r="Q575" s="252"/>
      <c r="R575" s="252"/>
      <c r="S575" s="252"/>
      <c r="T575" s="253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54" t="s">
        <v>149</v>
      </c>
      <c r="AU575" s="254" t="s">
        <v>82</v>
      </c>
      <c r="AV575" s="14" t="s">
        <v>82</v>
      </c>
      <c r="AW575" s="14" t="s">
        <v>33</v>
      </c>
      <c r="AX575" s="14" t="s">
        <v>72</v>
      </c>
      <c r="AY575" s="254" t="s">
        <v>139</v>
      </c>
    </row>
    <row r="576" spans="1:51" s="16" customFormat="1" ht="12">
      <c r="A576" s="16"/>
      <c r="B576" s="266"/>
      <c r="C576" s="267"/>
      <c r="D576" s="235" t="s">
        <v>149</v>
      </c>
      <c r="E576" s="268" t="s">
        <v>19</v>
      </c>
      <c r="F576" s="269" t="s">
        <v>158</v>
      </c>
      <c r="G576" s="267"/>
      <c r="H576" s="270">
        <v>706.13</v>
      </c>
      <c r="I576" s="271"/>
      <c r="J576" s="267"/>
      <c r="K576" s="267"/>
      <c r="L576" s="272"/>
      <c r="M576" s="273"/>
      <c r="N576" s="274"/>
      <c r="O576" s="274"/>
      <c r="P576" s="274"/>
      <c r="Q576" s="274"/>
      <c r="R576" s="274"/>
      <c r="S576" s="274"/>
      <c r="T576" s="275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T576" s="276" t="s">
        <v>149</v>
      </c>
      <c r="AU576" s="276" t="s">
        <v>82</v>
      </c>
      <c r="AV576" s="16" t="s">
        <v>147</v>
      </c>
      <c r="AW576" s="16" t="s">
        <v>33</v>
      </c>
      <c r="AX576" s="16" t="s">
        <v>80</v>
      </c>
      <c r="AY576" s="276" t="s">
        <v>139</v>
      </c>
    </row>
    <row r="577" spans="1:65" s="2" customFormat="1" ht="21.75" customHeight="1">
      <c r="A577" s="40"/>
      <c r="B577" s="41"/>
      <c r="C577" s="220" t="s">
        <v>1156</v>
      </c>
      <c r="D577" s="220" t="s">
        <v>142</v>
      </c>
      <c r="E577" s="221" t="s">
        <v>1157</v>
      </c>
      <c r="F577" s="222" t="s">
        <v>1158</v>
      </c>
      <c r="G577" s="223" t="s">
        <v>145</v>
      </c>
      <c r="H577" s="224">
        <v>706.13</v>
      </c>
      <c r="I577" s="225"/>
      <c r="J577" s="226">
        <f>ROUND(I577*H577,2)</f>
        <v>0</v>
      </c>
      <c r="K577" s="222" t="s">
        <v>146</v>
      </c>
      <c r="L577" s="46"/>
      <c r="M577" s="227" t="s">
        <v>19</v>
      </c>
      <c r="N577" s="228" t="s">
        <v>43</v>
      </c>
      <c r="O577" s="86"/>
      <c r="P577" s="229">
        <f>O577*H577</f>
        <v>0</v>
      </c>
      <c r="Q577" s="229">
        <v>0.0004</v>
      </c>
      <c r="R577" s="229">
        <f>Q577*H577</f>
        <v>0.28245200000000004</v>
      </c>
      <c r="S577" s="229">
        <v>0</v>
      </c>
      <c r="T577" s="230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31" t="s">
        <v>207</v>
      </c>
      <c r="AT577" s="231" t="s">
        <v>142</v>
      </c>
      <c r="AU577" s="231" t="s">
        <v>82</v>
      </c>
      <c r="AY577" s="19" t="s">
        <v>139</v>
      </c>
      <c r="BE577" s="232">
        <f>IF(N577="základní",J577,0)</f>
        <v>0</v>
      </c>
      <c r="BF577" s="232">
        <f>IF(N577="snížená",J577,0)</f>
        <v>0</v>
      </c>
      <c r="BG577" s="232">
        <f>IF(N577="zákl. přenesená",J577,0)</f>
        <v>0</v>
      </c>
      <c r="BH577" s="232">
        <f>IF(N577="sníž. přenesená",J577,0)</f>
        <v>0</v>
      </c>
      <c r="BI577" s="232">
        <f>IF(N577="nulová",J577,0)</f>
        <v>0</v>
      </c>
      <c r="BJ577" s="19" t="s">
        <v>80</v>
      </c>
      <c r="BK577" s="232">
        <f>ROUND(I577*H577,2)</f>
        <v>0</v>
      </c>
      <c r="BL577" s="19" t="s">
        <v>207</v>
      </c>
      <c r="BM577" s="231" t="s">
        <v>1159</v>
      </c>
    </row>
    <row r="578" spans="1:51" s="13" customFormat="1" ht="12">
      <c r="A578" s="13"/>
      <c r="B578" s="233"/>
      <c r="C578" s="234"/>
      <c r="D578" s="235" t="s">
        <v>149</v>
      </c>
      <c r="E578" s="236" t="s">
        <v>19</v>
      </c>
      <c r="F578" s="237" t="s">
        <v>1160</v>
      </c>
      <c r="G578" s="234"/>
      <c r="H578" s="236" t="s">
        <v>19</v>
      </c>
      <c r="I578" s="238"/>
      <c r="J578" s="234"/>
      <c r="K578" s="234"/>
      <c r="L578" s="239"/>
      <c r="M578" s="240"/>
      <c r="N578" s="241"/>
      <c r="O578" s="241"/>
      <c r="P578" s="241"/>
      <c r="Q578" s="241"/>
      <c r="R578" s="241"/>
      <c r="S578" s="241"/>
      <c r="T578" s="242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3" t="s">
        <v>149</v>
      </c>
      <c r="AU578" s="243" t="s">
        <v>82</v>
      </c>
      <c r="AV578" s="13" t="s">
        <v>80</v>
      </c>
      <c r="AW578" s="13" t="s">
        <v>33</v>
      </c>
      <c r="AX578" s="13" t="s">
        <v>72</v>
      </c>
      <c r="AY578" s="243" t="s">
        <v>139</v>
      </c>
    </row>
    <row r="579" spans="1:51" s="14" customFormat="1" ht="12">
      <c r="A579" s="14"/>
      <c r="B579" s="244"/>
      <c r="C579" s="245"/>
      <c r="D579" s="235" t="s">
        <v>149</v>
      </c>
      <c r="E579" s="246" t="s">
        <v>19</v>
      </c>
      <c r="F579" s="247" t="s">
        <v>1161</v>
      </c>
      <c r="G579" s="245"/>
      <c r="H579" s="248">
        <v>196.61</v>
      </c>
      <c r="I579" s="249"/>
      <c r="J579" s="245"/>
      <c r="K579" s="245"/>
      <c r="L579" s="250"/>
      <c r="M579" s="251"/>
      <c r="N579" s="252"/>
      <c r="O579" s="252"/>
      <c r="P579" s="252"/>
      <c r="Q579" s="252"/>
      <c r="R579" s="252"/>
      <c r="S579" s="252"/>
      <c r="T579" s="253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54" t="s">
        <v>149</v>
      </c>
      <c r="AU579" s="254" t="s">
        <v>82</v>
      </c>
      <c r="AV579" s="14" t="s">
        <v>82</v>
      </c>
      <c r="AW579" s="14" t="s">
        <v>33</v>
      </c>
      <c r="AX579" s="14" t="s">
        <v>72</v>
      </c>
      <c r="AY579" s="254" t="s">
        <v>139</v>
      </c>
    </row>
    <row r="580" spans="1:51" s="14" customFormat="1" ht="12">
      <c r="A580" s="14"/>
      <c r="B580" s="244"/>
      <c r="C580" s="245"/>
      <c r="D580" s="235" t="s">
        <v>149</v>
      </c>
      <c r="E580" s="246" t="s">
        <v>19</v>
      </c>
      <c r="F580" s="247" t="s">
        <v>1162</v>
      </c>
      <c r="G580" s="245"/>
      <c r="H580" s="248">
        <v>160.84</v>
      </c>
      <c r="I580" s="249"/>
      <c r="J580" s="245"/>
      <c r="K580" s="245"/>
      <c r="L580" s="250"/>
      <c r="M580" s="251"/>
      <c r="N580" s="252"/>
      <c r="O580" s="252"/>
      <c r="P580" s="252"/>
      <c r="Q580" s="252"/>
      <c r="R580" s="252"/>
      <c r="S580" s="252"/>
      <c r="T580" s="253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54" t="s">
        <v>149</v>
      </c>
      <c r="AU580" s="254" t="s">
        <v>82</v>
      </c>
      <c r="AV580" s="14" t="s">
        <v>82</v>
      </c>
      <c r="AW580" s="14" t="s">
        <v>33</v>
      </c>
      <c r="AX580" s="14" t="s">
        <v>72</v>
      </c>
      <c r="AY580" s="254" t="s">
        <v>139</v>
      </c>
    </row>
    <row r="581" spans="1:51" s="15" customFormat="1" ht="12">
      <c r="A581" s="15"/>
      <c r="B581" s="255"/>
      <c r="C581" s="256"/>
      <c r="D581" s="235" t="s">
        <v>149</v>
      </c>
      <c r="E581" s="257" t="s">
        <v>531</v>
      </c>
      <c r="F581" s="258" t="s">
        <v>153</v>
      </c>
      <c r="G581" s="256"/>
      <c r="H581" s="259">
        <v>357.45</v>
      </c>
      <c r="I581" s="260"/>
      <c r="J581" s="256"/>
      <c r="K581" s="256"/>
      <c r="L581" s="261"/>
      <c r="M581" s="262"/>
      <c r="N581" s="263"/>
      <c r="O581" s="263"/>
      <c r="P581" s="263"/>
      <c r="Q581" s="263"/>
      <c r="R581" s="263"/>
      <c r="S581" s="263"/>
      <c r="T581" s="264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T581" s="265" t="s">
        <v>149</v>
      </c>
      <c r="AU581" s="265" t="s">
        <v>82</v>
      </c>
      <c r="AV581" s="15" t="s">
        <v>154</v>
      </c>
      <c r="AW581" s="15" t="s">
        <v>33</v>
      </c>
      <c r="AX581" s="15" t="s">
        <v>72</v>
      </c>
      <c r="AY581" s="265" t="s">
        <v>139</v>
      </c>
    </row>
    <row r="582" spans="1:51" s="13" customFormat="1" ht="12">
      <c r="A582" s="13"/>
      <c r="B582" s="233"/>
      <c r="C582" s="234"/>
      <c r="D582" s="235" t="s">
        <v>149</v>
      </c>
      <c r="E582" s="236" t="s">
        <v>19</v>
      </c>
      <c r="F582" s="237" t="s">
        <v>1163</v>
      </c>
      <c r="G582" s="234"/>
      <c r="H582" s="236" t="s">
        <v>19</v>
      </c>
      <c r="I582" s="238"/>
      <c r="J582" s="234"/>
      <c r="K582" s="234"/>
      <c r="L582" s="239"/>
      <c r="M582" s="240"/>
      <c r="N582" s="241"/>
      <c r="O582" s="241"/>
      <c r="P582" s="241"/>
      <c r="Q582" s="241"/>
      <c r="R582" s="241"/>
      <c r="S582" s="241"/>
      <c r="T582" s="242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3" t="s">
        <v>149</v>
      </c>
      <c r="AU582" s="243" t="s">
        <v>82</v>
      </c>
      <c r="AV582" s="13" t="s">
        <v>80</v>
      </c>
      <c r="AW582" s="13" t="s">
        <v>33</v>
      </c>
      <c r="AX582" s="13" t="s">
        <v>72</v>
      </c>
      <c r="AY582" s="243" t="s">
        <v>139</v>
      </c>
    </row>
    <row r="583" spans="1:51" s="14" customFormat="1" ht="12">
      <c r="A583" s="14"/>
      <c r="B583" s="244"/>
      <c r="C583" s="245"/>
      <c r="D583" s="235" t="s">
        <v>149</v>
      </c>
      <c r="E583" s="246" t="s">
        <v>19</v>
      </c>
      <c r="F583" s="247" t="s">
        <v>1164</v>
      </c>
      <c r="G583" s="245"/>
      <c r="H583" s="248">
        <v>191.43</v>
      </c>
      <c r="I583" s="249"/>
      <c r="J583" s="245"/>
      <c r="K583" s="245"/>
      <c r="L583" s="250"/>
      <c r="M583" s="251"/>
      <c r="N583" s="252"/>
      <c r="O583" s="252"/>
      <c r="P583" s="252"/>
      <c r="Q583" s="252"/>
      <c r="R583" s="252"/>
      <c r="S583" s="252"/>
      <c r="T583" s="253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54" t="s">
        <v>149</v>
      </c>
      <c r="AU583" s="254" t="s">
        <v>82</v>
      </c>
      <c r="AV583" s="14" t="s">
        <v>82</v>
      </c>
      <c r="AW583" s="14" t="s">
        <v>33</v>
      </c>
      <c r="AX583" s="14" t="s">
        <v>72</v>
      </c>
      <c r="AY583" s="254" t="s">
        <v>139</v>
      </c>
    </row>
    <row r="584" spans="1:51" s="14" customFormat="1" ht="12">
      <c r="A584" s="14"/>
      <c r="B584" s="244"/>
      <c r="C584" s="245"/>
      <c r="D584" s="235" t="s">
        <v>149</v>
      </c>
      <c r="E584" s="246" t="s">
        <v>19</v>
      </c>
      <c r="F584" s="247" t="s">
        <v>1165</v>
      </c>
      <c r="G584" s="245"/>
      <c r="H584" s="248">
        <v>157.25</v>
      </c>
      <c r="I584" s="249"/>
      <c r="J584" s="245"/>
      <c r="K584" s="245"/>
      <c r="L584" s="250"/>
      <c r="M584" s="251"/>
      <c r="N584" s="252"/>
      <c r="O584" s="252"/>
      <c r="P584" s="252"/>
      <c r="Q584" s="252"/>
      <c r="R584" s="252"/>
      <c r="S584" s="252"/>
      <c r="T584" s="253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54" t="s">
        <v>149</v>
      </c>
      <c r="AU584" s="254" t="s">
        <v>82</v>
      </c>
      <c r="AV584" s="14" t="s">
        <v>82</v>
      </c>
      <c r="AW584" s="14" t="s">
        <v>33</v>
      </c>
      <c r="AX584" s="14" t="s">
        <v>72</v>
      </c>
      <c r="AY584" s="254" t="s">
        <v>139</v>
      </c>
    </row>
    <row r="585" spans="1:51" s="15" customFormat="1" ht="12">
      <c r="A585" s="15"/>
      <c r="B585" s="255"/>
      <c r="C585" s="256"/>
      <c r="D585" s="235" t="s">
        <v>149</v>
      </c>
      <c r="E585" s="257" t="s">
        <v>535</v>
      </c>
      <c r="F585" s="258" t="s">
        <v>153</v>
      </c>
      <c r="G585" s="256"/>
      <c r="H585" s="259">
        <v>348.68</v>
      </c>
      <c r="I585" s="260"/>
      <c r="J585" s="256"/>
      <c r="K585" s="256"/>
      <c r="L585" s="261"/>
      <c r="M585" s="262"/>
      <c r="N585" s="263"/>
      <c r="O585" s="263"/>
      <c r="P585" s="263"/>
      <c r="Q585" s="263"/>
      <c r="R585" s="263"/>
      <c r="S585" s="263"/>
      <c r="T585" s="264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T585" s="265" t="s">
        <v>149</v>
      </c>
      <c r="AU585" s="265" t="s">
        <v>82</v>
      </c>
      <c r="AV585" s="15" t="s">
        <v>154</v>
      </c>
      <c r="AW585" s="15" t="s">
        <v>33</v>
      </c>
      <c r="AX585" s="15" t="s">
        <v>72</v>
      </c>
      <c r="AY585" s="265" t="s">
        <v>139</v>
      </c>
    </row>
    <row r="586" spans="1:51" s="16" customFormat="1" ht="12">
      <c r="A586" s="16"/>
      <c r="B586" s="266"/>
      <c r="C586" s="267"/>
      <c r="D586" s="235" t="s">
        <v>149</v>
      </c>
      <c r="E586" s="268" t="s">
        <v>19</v>
      </c>
      <c r="F586" s="269" t="s">
        <v>158</v>
      </c>
      <c r="G586" s="267"/>
      <c r="H586" s="270">
        <v>706.13</v>
      </c>
      <c r="I586" s="271"/>
      <c r="J586" s="267"/>
      <c r="K586" s="267"/>
      <c r="L586" s="272"/>
      <c r="M586" s="273"/>
      <c r="N586" s="274"/>
      <c r="O586" s="274"/>
      <c r="P586" s="274"/>
      <c r="Q586" s="274"/>
      <c r="R586" s="274"/>
      <c r="S586" s="274"/>
      <c r="T586" s="275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T586" s="276" t="s">
        <v>149</v>
      </c>
      <c r="AU586" s="276" t="s">
        <v>82</v>
      </c>
      <c r="AV586" s="16" t="s">
        <v>147</v>
      </c>
      <c r="AW586" s="16" t="s">
        <v>33</v>
      </c>
      <c r="AX586" s="16" t="s">
        <v>80</v>
      </c>
      <c r="AY586" s="276" t="s">
        <v>139</v>
      </c>
    </row>
    <row r="587" spans="1:65" s="2" customFormat="1" ht="33" customHeight="1">
      <c r="A587" s="40"/>
      <c r="B587" s="41"/>
      <c r="C587" s="283" t="s">
        <v>1166</v>
      </c>
      <c r="D587" s="283" t="s">
        <v>549</v>
      </c>
      <c r="E587" s="284" t="s">
        <v>1167</v>
      </c>
      <c r="F587" s="285" t="s">
        <v>1168</v>
      </c>
      <c r="G587" s="286" t="s">
        <v>145</v>
      </c>
      <c r="H587" s="287">
        <v>854.417</v>
      </c>
      <c r="I587" s="288"/>
      <c r="J587" s="289">
        <f>ROUND(I587*H587,2)</f>
        <v>0</v>
      </c>
      <c r="K587" s="285" t="s">
        <v>146</v>
      </c>
      <c r="L587" s="290"/>
      <c r="M587" s="291" t="s">
        <v>19</v>
      </c>
      <c r="N587" s="292" t="s">
        <v>43</v>
      </c>
      <c r="O587" s="86"/>
      <c r="P587" s="229">
        <f>O587*H587</f>
        <v>0</v>
      </c>
      <c r="Q587" s="229">
        <v>0.0029</v>
      </c>
      <c r="R587" s="229">
        <f>Q587*H587</f>
        <v>2.4778093</v>
      </c>
      <c r="S587" s="229">
        <v>0</v>
      </c>
      <c r="T587" s="230">
        <f>S587*H587</f>
        <v>0</v>
      </c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R587" s="231" t="s">
        <v>323</v>
      </c>
      <c r="AT587" s="231" t="s">
        <v>549</v>
      </c>
      <c r="AU587" s="231" t="s">
        <v>82</v>
      </c>
      <c r="AY587" s="19" t="s">
        <v>139</v>
      </c>
      <c r="BE587" s="232">
        <f>IF(N587="základní",J587,0)</f>
        <v>0</v>
      </c>
      <c r="BF587" s="232">
        <f>IF(N587="snížená",J587,0)</f>
        <v>0</v>
      </c>
      <c r="BG587" s="232">
        <f>IF(N587="zákl. přenesená",J587,0)</f>
        <v>0</v>
      </c>
      <c r="BH587" s="232">
        <f>IF(N587="sníž. přenesená",J587,0)</f>
        <v>0</v>
      </c>
      <c r="BI587" s="232">
        <f>IF(N587="nulová",J587,0)</f>
        <v>0</v>
      </c>
      <c r="BJ587" s="19" t="s">
        <v>80</v>
      </c>
      <c r="BK587" s="232">
        <f>ROUND(I587*H587,2)</f>
        <v>0</v>
      </c>
      <c r="BL587" s="19" t="s">
        <v>207</v>
      </c>
      <c r="BM587" s="231" t="s">
        <v>1169</v>
      </c>
    </row>
    <row r="588" spans="1:51" s="14" customFormat="1" ht="12">
      <c r="A588" s="14"/>
      <c r="B588" s="244"/>
      <c r="C588" s="245"/>
      <c r="D588" s="235" t="s">
        <v>149</v>
      </c>
      <c r="E588" s="246" t="s">
        <v>19</v>
      </c>
      <c r="F588" s="247" t="s">
        <v>1170</v>
      </c>
      <c r="G588" s="245"/>
      <c r="H588" s="248">
        <v>776.743</v>
      </c>
      <c r="I588" s="249"/>
      <c r="J588" s="245"/>
      <c r="K588" s="245"/>
      <c r="L588" s="250"/>
      <c r="M588" s="251"/>
      <c r="N588" s="252"/>
      <c r="O588" s="252"/>
      <c r="P588" s="252"/>
      <c r="Q588" s="252"/>
      <c r="R588" s="252"/>
      <c r="S588" s="252"/>
      <c r="T588" s="253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54" t="s">
        <v>149</v>
      </c>
      <c r="AU588" s="254" t="s">
        <v>82</v>
      </c>
      <c r="AV588" s="14" t="s">
        <v>82</v>
      </c>
      <c r="AW588" s="14" t="s">
        <v>33</v>
      </c>
      <c r="AX588" s="14" t="s">
        <v>80</v>
      </c>
      <c r="AY588" s="254" t="s">
        <v>139</v>
      </c>
    </row>
    <row r="589" spans="1:51" s="14" customFormat="1" ht="12">
      <c r="A589" s="14"/>
      <c r="B589" s="244"/>
      <c r="C589" s="245"/>
      <c r="D589" s="235" t="s">
        <v>149</v>
      </c>
      <c r="E589" s="245"/>
      <c r="F589" s="247" t="s">
        <v>1171</v>
      </c>
      <c r="G589" s="245"/>
      <c r="H589" s="248">
        <v>854.417</v>
      </c>
      <c r="I589" s="249"/>
      <c r="J589" s="245"/>
      <c r="K589" s="245"/>
      <c r="L589" s="250"/>
      <c r="M589" s="251"/>
      <c r="N589" s="252"/>
      <c r="O589" s="252"/>
      <c r="P589" s="252"/>
      <c r="Q589" s="252"/>
      <c r="R589" s="252"/>
      <c r="S589" s="252"/>
      <c r="T589" s="253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4" t="s">
        <v>149</v>
      </c>
      <c r="AU589" s="254" t="s">
        <v>82</v>
      </c>
      <c r="AV589" s="14" t="s">
        <v>82</v>
      </c>
      <c r="AW589" s="14" t="s">
        <v>4</v>
      </c>
      <c r="AX589" s="14" t="s">
        <v>80</v>
      </c>
      <c r="AY589" s="254" t="s">
        <v>139</v>
      </c>
    </row>
    <row r="590" spans="1:65" s="2" customFormat="1" ht="16.5" customHeight="1">
      <c r="A590" s="40"/>
      <c r="B590" s="41"/>
      <c r="C590" s="220" t="s">
        <v>1172</v>
      </c>
      <c r="D590" s="220" t="s">
        <v>142</v>
      </c>
      <c r="E590" s="221" t="s">
        <v>1173</v>
      </c>
      <c r="F590" s="222" t="s">
        <v>1174</v>
      </c>
      <c r="G590" s="223" t="s">
        <v>214</v>
      </c>
      <c r="H590" s="224">
        <v>630</v>
      </c>
      <c r="I590" s="225"/>
      <c r="J590" s="226">
        <f>ROUND(I590*H590,2)</f>
        <v>0</v>
      </c>
      <c r="K590" s="222" t="s">
        <v>146</v>
      </c>
      <c r="L590" s="46"/>
      <c r="M590" s="227" t="s">
        <v>19</v>
      </c>
      <c r="N590" s="228" t="s">
        <v>43</v>
      </c>
      <c r="O590" s="86"/>
      <c r="P590" s="229">
        <f>O590*H590</f>
        <v>0</v>
      </c>
      <c r="Q590" s="229">
        <v>1E-05</v>
      </c>
      <c r="R590" s="229">
        <f>Q590*H590</f>
        <v>0.006300000000000001</v>
      </c>
      <c r="S590" s="229">
        <v>0</v>
      </c>
      <c r="T590" s="230">
        <f>S590*H590</f>
        <v>0</v>
      </c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R590" s="231" t="s">
        <v>207</v>
      </c>
      <c r="AT590" s="231" t="s">
        <v>142</v>
      </c>
      <c r="AU590" s="231" t="s">
        <v>82</v>
      </c>
      <c r="AY590" s="19" t="s">
        <v>139</v>
      </c>
      <c r="BE590" s="232">
        <f>IF(N590="základní",J590,0)</f>
        <v>0</v>
      </c>
      <c r="BF590" s="232">
        <f>IF(N590="snížená",J590,0)</f>
        <v>0</v>
      </c>
      <c r="BG590" s="232">
        <f>IF(N590="zákl. přenesená",J590,0)</f>
        <v>0</v>
      </c>
      <c r="BH590" s="232">
        <f>IF(N590="sníž. přenesená",J590,0)</f>
        <v>0</v>
      </c>
      <c r="BI590" s="232">
        <f>IF(N590="nulová",J590,0)</f>
        <v>0</v>
      </c>
      <c r="BJ590" s="19" t="s">
        <v>80</v>
      </c>
      <c r="BK590" s="232">
        <f>ROUND(I590*H590,2)</f>
        <v>0</v>
      </c>
      <c r="BL590" s="19" t="s">
        <v>207</v>
      </c>
      <c r="BM590" s="231" t="s">
        <v>1175</v>
      </c>
    </row>
    <row r="591" spans="1:51" s="14" customFormat="1" ht="12">
      <c r="A591" s="14"/>
      <c r="B591" s="244"/>
      <c r="C591" s="245"/>
      <c r="D591" s="235" t="s">
        <v>149</v>
      </c>
      <c r="E591" s="246" t="s">
        <v>19</v>
      </c>
      <c r="F591" s="247" t="s">
        <v>1176</v>
      </c>
      <c r="G591" s="245"/>
      <c r="H591" s="248">
        <v>320</v>
      </c>
      <c r="I591" s="249"/>
      <c r="J591" s="245"/>
      <c r="K591" s="245"/>
      <c r="L591" s="250"/>
      <c r="M591" s="251"/>
      <c r="N591" s="252"/>
      <c r="O591" s="252"/>
      <c r="P591" s="252"/>
      <c r="Q591" s="252"/>
      <c r="R591" s="252"/>
      <c r="S591" s="252"/>
      <c r="T591" s="253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54" t="s">
        <v>149</v>
      </c>
      <c r="AU591" s="254" t="s">
        <v>82</v>
      </c>
      <c r="AV591" s="14" t="s">
        <v>82</v>
      </c>
      <c r="AW591" s="14" t="s">
        <v>33</v>
      </c>
      <c r="AX591" s="14" t="s">
        <v>72</v>
      </c>
      <c r="AY591" s="254" t="s">
        <v>139</v>
      </c>
    </row>
    <row r="592" spans="1:51" s="14" customFormat="1" ht="12">
      <c r="A592" s="14"/>
      <c r="B592" s="244"/>
      <c r="C592" s="245"/>
      <c r="D592" s="235" t="s">
        <v>149</v>
      </c>
      <c r="E592" s="246" t="s">
        <v>19</v>
      </c>
      <c r="F592" s="247" t="s">
        <v>1177</v>
      </c>
      <c r="G592" s="245"/>
      <c r="H592" s="248">
        <v>310</v>
      </c>
      <c r="I592" s="249"/>
      <c r="J592" s="245"/>
      <c r="K592" s="245"/>
      <c r="L592" s="250"/>
      <c r="M592" s="251"/>
      <c r="N592" s="252"/>
      <c r="O592" s="252"/>
      <c r="P592" s="252"/>
      <c r="Q592" s="252"/>
      <c r="R592" s="252"/>
      <c r="S592" s="252"/>
      <c r="T592" s="253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54" t="s">
        <v>149</v>
      </c>
      <c r="AU592" s="254" t="s">
        <v>82</v>
      </c>
      <c r="AV592" s="14" t="s">
        <v>82</v>
      </c>
      <c r="AW592" s="14" t="s">
        <v>33</v>
      </c>
      <c r="AX592" s="14" t="s">
        <v>72</v>
      </c>
      <c r="AY592" s="254" t="s">
        <v>139</v>
      </c>
    </row>
    <row r="593" spans="1:51" s="16" customFormat="1" ht="12">
      <c r="A593" s="16"/>
      <c r="B593" s="266"/>
      <c r="C593" s="267"/>
      <c r="D593" s="235" t="s">
        <v>149</v>
      </c>
      <c r="E593" s="268" t="s">
        <v>19</v>
      </c>
      <c r="F593" s="269" t="s">
        <v>158</v>
      </c>
      <c r="G593" s="267"/>
      <c r="H593" s="270">
        <v>630</v>
      </c>
      <c r="I593" s="271"/>
      <c r="J593" s="267"/>
      <c r="K593" s="267"/>
      <c r="L593" s="272"/>
      <c r="M593" s="273"/>
      <c r="N593" s="274"/>
      <c r="O593" s="274"/>
      <c r="P593" s="274"/>
      <c r="Q593" s="274"/>
      <c r="R593" s="274"/>
      <c r="S593" s="274"/>
      <c r="T593" s="275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T593" s="276" t="s">
        <v>149</v>
      </c>
      <c r="AU593" s="276" t="s">
        <v>82</v>
      </c>
      <c r="AV593" s="16" t="s">
        <v>147</v>
      </c>
      <c r="AW593" s="16" t="s">
        <v>33</v>
      </c>
      <c r="AX593" s="16" t="s">
        <v>80</v>
      </c>
      <c r="AY593" s="276" t="s">
        <v>139</v>
      </c>
    </row>
    <row r="594" spans="1:65" s="2" customFormat="1" ht="16.5" customHeight="1">
      <c r="A594" s="40"/>
      <c r="B594" s="41"/>
      <c r="C594" s="283" t="s">
        <v>1178</v>
      </c>
      <c r="D594" s="283" t="s">
        <v>549</v>
      </c>
      <c r="E594" s="284" t="s">
        <v>1179</v>
      </c>
      <c r="F594" s="285" t="s">
        <v>1180</v>
      </c>
      <c r="G594" s="286" t="s">
        <v>214</v>
      </c>
      <c r="H594" s="287">
        <v>642.6</v>
      </c>
      <c r="I594" s="288"/>
      <c r="J594" s="289">
        <f>ROUND(I594*H594,2)</f>
        <v>0</v>
      </c>
      <c r="K594" s="285" t="s">
        <v>146</v>
      </c>
      <c r="L594" s="290"/>
      <c r="M594" s="291" t="s">
        <v>19</v>
      </c>
      <c r="N594" s="292" t="s">
        <v>43</v>
      </c>
      <c r="O594" s="86"/>
      <c r="P594" s="229">
        <f>O594*H594</f>
        <v>0</v>
      </c>
      <c r="Q594" s="229">
        <v>0.00035</v>
      </c>
      <c r="R594" s="229">
        <f>Q594*H594</f>
        <v>0.22491</v>
      </c>
      <c r="S594" s="229">
        <v>0</v>
      </c>
      <c r="T594" s="230">
        <f>S594*H594</f>
        <v>0</v>
      </c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R594" s="231" t="s">
        <v>323</v>
      </c>
      <c r="AT594" s="231" t="s">
        <v>549</v>
      </c>
      <c r="AU594" s="231" t="s">
        <v>82</v>
      </c>
      <c r="AY594" s="19" t="s">
        <v>139</v>
      </c>
      <c r="BE594" s="232">
        <f>IF(N594="základní",J594,0)</f>
        <v>0</v>
      </c>
      <c r="BF594" s="232">
        <f>IF(N594="snížená",J594,0)</f>
        <v>0</v>
      </c>
      <c r="BG594" s="232">
        <f>IF(N594="zákl. přenesená",J594,0)</f>
        <v>0</v>
      </c>
      <c r="BH594" s="232">
        <f>IF(N594="sníž. přenesená",J594,0)</f>
        <v>0</v>
      </c>
      <c r="BI594" s="232">
        <f>IF(N594="nulová",J594,0)</f>
        <v>0</v>
      </c>
      <c r="BJ594" s="19" t="s">
        <v>80</v>
      </c>
      <c r="BK594" s="232">
        <f>ROUND(I594*H594,2)</f>
        <v>0</v>
      </c>
      <c r="BL594" s="19" t="s">
        <v>207</v>
      </c>
      <c r="BM594" s="231" t="s">
        <v>1181</v>
      </c>
    </row>
    <row r="595" spans="1:51" s="14" customFormat="1" ht="12">
      <c r="A595" s="14"/>
      <c r="B595" s="244"/>
      <c r="C595" s="245"/>
      <c r="D595" s="235" t="s">
        <v>149</v>
      </c>
      <c r="E595" s="245"/>
      <c r="F595" s="247" t="s">
        <v>1182</v>
      </c>
      <c r="G595" s="245"/>
      <c r="H595" s="248">
        <v>642.6</v>
      </c>
      <c r="I595" s="249"/>
      <c r="J595" s="245"/>
      <c r="K595" s="245"/>
      <c r="L595" s="250"/>
      <c r="M595" s="251"/>
      <c r="N595" s="252"/>
      <c r="O595" s="252"/>
      <c r="P595" s="252"/>
      <c r="Q595" s="252"/>
      <c r="R595" s="252"/>
      <c r="S595" s="252"/>
      <c r="T595" s="253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54" t="s">
        <v>149</v>
      </c>
      <c r="AU595" s="254" t="s">
        <v>82</v>
      </c>
      <c r="AV595" s="14" t="s">
        <v>82</v>
      </c>
      <c r="AW595" s="14" t="s">
        <v>4</v>
      </c>
      <c r="AX595" s="14" t="s">
        <v>80</v>
      </c>
      <c r="AY595" s="254" t="s">
        <v>139</v>
      </c>
    </row>
    <row r="596" spans="1:65" s="2" customFormat="1" ht="16.5" customHeight="1">
      <c r="A596" s="40"/>
      <c r="B596" s="41"/>
      <c r="C596" s="220" t="s">
        <v>1183</v>
      </c>
      <c r="D596" s="220" t="s">
        <v>142</v>
      </c>
      <c r="E596" s="221" t="s">
        <v>1184</v>
      </c>
      <c r="F596" s="222" t="s">
        <v>1185</v>
      </c>
      <c r="G596" s="223" t="s">
        <v>214</v>
      </c>
      <c r="H596" s="224">
        <v>19</v>
      </c>
      <c r="I596" s="225"/>
      <c r="J596" s="226">
        <f>ROUND(I596*H596,2)</f>
        <v>0</v>
      </c>
      <c r="K596" s="222" t="s">
        <v>146</v>
      </c>
      <c r="L596" s="46"/>
      <c r="M596" s="227" t="s">
        <v>19</v>
      </c>
      <c r="N596" s="228" t="s">
        <v>43</v>
      </c>
      <c r="O596" s="86"/>
      <c r="P596" s="229">
        <f>O596*H596</f>
        <v>0</v>
      </c>
      <c r="Q596" s="229">
        <v>0</v>
      </c>
      <c r="R596" s="229">
        <f>Q596*H596</f>
        <v>0</v>
      </c>
      <c r="S596" s="229">
        <v>0</v>
      </c>
      <c r="T596" s="230">
        <f>S596*H596</f>
        <v>0</v>
      </c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R596" s="231" t="s">
        <v>207</v>
      </c>
      <c r="AT596" s="231" t="s">
        <v>142</v>
      </c>
      <c r="AU596" s="231" t="s">
        <v>82</v>
      </c>
      <c r="AY596" s="19" t="s">
        <v>139</v>
      </c>
      <c r="BE596" s="232">
        <f>IF(N596="základní",J596,0)</f>
        <v>0</v>
      </c>
      <c r="BF596" s="232">
        <f>IF(N596="snížená",J596,0)</f>
        <v>0</v>
      </c>
      <c r="BG596" s="232">
        <f>IF(N596="zákl. přenesená",J596,0)</f>
        <v>0</v>
      </c>
      <c r="BH596" s="232">
        <f>IF(N596="sníž. přenesená",J596,0)</f>
        <v>0</v>
      </c>
      <c r="BI596" s="232">
        <f>IF(N596="nulová",J596,0)</f>
        <v>0</v>
      </c>
      <c r="BJ596" s="19" t="s">
        <v>80</v>
      </c>
      <c r="BK596" s="232">
        <f>ROUND(I596*H596,2)</f>
        <v>0</v>
      </c>
      <c r="BL596" s="19" t="s">
        <v>207</v>
      </c>
      <c r="BM596" s="231" t="s">
        <v>1186</v>
      </c>
    </row>
    <row r="597" spans="1:51" s="14" customFormat="1" ht="12">
      <c r="A597" s="14"/>
      <c r="B597" s="244"/>
      <c r="C597" s="245"/>
      <c r="D597" s="235" t="s">
        <v>149</v>
      </c>
      <c r="E597" s="246" t="s">
        <v>19</v>
      </c>
      <c r="F597" s="247" t="s">
        <v>260</v>
      </c>
      <c r="G597" s="245"/>
      <c r="H597" s="248">
        <v>12</v>
      </c>
      <c r="I597" s="249"/>
      <c r="J597" s="245"/>
      <c r="K597" s="245"/>
      <c r="L597" s="250"/>
      <c r="M597" s="251"/>
      <c r="N597" s="252"/>
      <c r="O597" s="252"/>
      <c r="P597" s="252"/>
      <c r="Q597" s="252"/>
      <c r="R597" s="252"/>
      <c r="S597" s="252"/>
      <c r="T597" s="253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54" t="s">
        <v>149</v>
      </c>
      <c r="AU597" s="254" t="s">
        <v>82</v>
      </c>
      <c r="AV597" s="14" t="s">
        <v>82</v>
      </c>
      <c r="AW597" s="14" t="s">
        <v>33</v>
      </c>
      <c r="AX597" s="14" t="s">
        <v>72</v>
      </c>
      <c r="AY597" s="254" t="s">
        <v>139</v>
      </c>
    </row>
    <row r="598" spans="1:51" s="14" customFormat="1" ht="12">
      <c r="A598" s="14"/>
      <c r="B598" s="244"/>
      <c r="C598" s="245"/>
      <c r="D598" s="235" t="s">
        <v>149</v>
      </c>
      <c r="E598" s="246" t="s">
        <v>19</v>
      </c>
      <c r="F598" s="247" t="s">
        <v>1187</v>
      </c>
      <c r="G598" s="245"/>
      <c r="H598" s="248">
        <v>7</v>
      </c>
      <c r="I598" s="249"/>
      <c r="J598" s="245"/>
      <c r="K598" s="245"/>
      <c r="L598" s="250"/>
      <c r="M598" s="251"/>
      <c r="N598" s="252"/>
      <c r="O598" s="252"/>
      <c r="P598" s="252"/>
      <c r="Q598" s="252"/>
      <c r="R598" s="252"/>
      <c r="S598" s="252"/>
      <c r="T598" s="253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54" t="s">
        <v>149</v>
      </c>
      <c r="AU598" s="254" t="s">
        <v>82</v>
      </c>
      <c r="AV598" s="14" t="s">
        <v>82</v>
      </c>
      <c r="AW598" s="14" t="s">
        <v>33</v>
      </c>
      <c r="AX598" s="14" t="s">
        <v>72</v>
      </c>
      <c r="AY598" s="254" t="s">
        <v>139</v>
      </c>
    </row>
    <row r="599" spans="1:51" s="16" customFormat="1" ht="12">
      <c r="A599" s="16"/>
      <c r="B599" s="266"/>
      <c r="C599" s="267"/>
      <c r="D599" s="235" t="s">
        <v>149</v>
      </c>
      <c r="E599" s="268" t="s">
        <v>19</v>
      </c>
      <c r="F599" s="269" t="s">
        <v>158</v>
      </c>
      <c r="G599" s="267"/>
      <c r="H599" s="270">
        <v>19</v>
      </c>
      <c r="I599" s="271"/>
      <c r="J599" s="267"/>
      <c r="K599" s="267"/>
      <c r="L599" s="272"/>
      <c r="M599" s="273"/>
      <c r="N599" s="274"/>
      <c r="O599" s="274"/>
      <c r="P599" s="274"/>
      <c r="Q599" s="274"/>
      <c r="R599" s="274"/>
      <c r="S599" s="274"/>
      <c r="T599" s="275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T599" s="276" t="s">
        <v>149</v>
      </c>
      <c r="AU599" s="276" t="s">
        <v>82</v>
      </c>
      <c r="AV599" s="16" t="s">
        <v>147</v>
      </c>
      <c r="AW599" s="16" t="s">
        <v>33</v>
      </c>
      <c r="AX599" s="16" t="s">
        <v>80</v>
      </c>
      <c r="AY599" s="276" t="s">
        <v>139</v>
      </c>
    </row>
    <row r="600" spans="1:65" s="2" customFormat="1" ht="16.5" customHeight="1">
      <c r="A600" s="40"/>
      <c r="B600" s="41"/>
      <c r="C600" s="283" t="s">
        <v>1188</v>
      </c>
      <c r="D600" s="283" t="s">
        <v>549</v>
      </c>
      <c r="E600" s="284" t="s">
        <v>1189</v>
      </c>
      <c r="F600" s="285" t="s">
        <v>1190</v>
      </c>
      <c r="G600" s="286" t="s">
        <v>214</v>
      </c>
      <c r="H600" s="287">
        <v>20.9</v>
      </c>
      <c r="I600" s="288"/>
      <c r="J600" s="289">
        <f>ROUND(I600*H600,2)</f>
        <v>0</v>
      </c>
      <c r="K600" s="285" t="s">
        <v>19</v>
      </c>
      <c r="L600" s="290"/>
      <c r="M600" s="291" t="s">
        <v>19</v>
      </c>
      <c r="N600" s="292" t="s">
        <v>43</v>
      </c>
      <c r="O600" s="86"/>
      <c r="P600" s="229">
        <f>O600*H600</f>
        <v>0</v>
      </c>
      <c r="Q600" s="229">
        <v>0.00021</v>
      </c>
      <c r="R600" s="229">
        <f>Q600*H600</f>
        <v>0.004389</v>
      </c>
      <c r="S600" s="229">
        <v>0</v>
      </c>
      <c r="T600" s="230">
        <f>S600*H600</f>
        <v>0</v>
      </c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R600" s="231" t="s">
        <v>323</v>
      </c>
      <c r="AT600" s="231" t="s">
        <v>549</v>
      </c>
      <c r="AU600" s="231" t="s">
        <v>82</v>
      </c>
      <c r="AY600" s="19" t="s">
        <v>139</v>
      </c>
      <c r="BE600" s="232">
        <f>IF(N600="základní",J600,0)</f>
        <v>0</v>
      </c>
      <c r="BF600" s="232">
        <f>IF(N600="snížená",J600,0)</f>
        <v>0</v>
      </c>
      <c r="BG600" s="232">
        <f>IF(N600="zákl. přenesená",J600,0)</f>
        <v>0</v>
      </c>
      <c r="BH600" s="232">
        <f>IF(N600="sníž. přenesená",J600,0)</f>
        <v>0</v>
      </c>
      <c r="BI600" s="232">
        <f>IF(N600="nulová",J600,0)</f>
        <v>0</v>
      </c>
      <c r="BJ600" s="19" t="s">
        <v>80</v>
      </c>
      <c r="BK600" s="232">
        <f>ROUND(I600*H600,2)</f>
        <v>0</v>
      </c>
      <c r="BL600" s="19" t="s">
        <v>207</v>
      </c>
      <c r="BM600" s="231" t="s">
        <v>1191</v>
      </c>
    </row>
    <row r="601" spans="1:51" s="14" customFormat="1" ht="12">
      <c r="A601" s="14"/>
      <c r="B601" s="244"/>
      <c r="C601" s="245"/>
      <c r="D601" s="235" t="s">
        <v>149</v>
      </c>
      <c r="E601" s="245"/>
      <c r="F601" s="247" t="s">
        <v>1192</v>
      </c>
      <c r="G601" s="245"/>
      <c r="H601" s="248">
        <v>20.9</v>
      </c>
      <c r="I601" s="249"/>
      <c r="J601" s="245"/>
      <c r="K601" s="245"/>
      <c r="L601" s="250"/>
      <c r="M601" s="251"/>
      <c r="N601" s="252"/>
      <c r="O601" s="252"/>
      <c r="P601" s="252"/>
      <c r="Q601" s="252"/>
      <c r="R601" s="252"/>
      <c r="S601" s="252"/>
      <c r="T601" s="253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54" t="s">
        <v>149</v>
      </c>
      <c r="AU601" s="254" t="s">
        <v>82</v>
      </c>
      <c r="AV601" s="14" t="s">
        <v>82</v>
      </c>
      <c r="AW601" s="14" t="s">
        <v>4</v>
      </c>
      <c r="AX601" s="14" t="s">
        <v>80</v>
      </c>
      <c r="AY601" s="254" t="s">
        <v>139</v>
      </c>
    </row>
    <row r="602" spans="1:65" s="2" customFormat="1" ht="44.25" customHeight="1">
      <c r="A602" s="40"/>
      <c r="B602" s="41"/>
      <c r="C602" s="220" t="s">
        <v>1193</v>
      </c>
      <c r="D602" s="220" t="s">
        <v>142</v>
      </c>
      <c r="E602" s="221" t="s">
        <v>1194</v>
      </c>
      <c r="F602" s="222" t="s">
        <v>1195</v>
      </c>
      <c r="G602" s="223" t="s">
        <v>299</v>
      </c>
      <c r="H602" s="224">
        <v>8.313</v>
      </c>
      <c r="I602" s="225"/>
      <c r="J602" s="226">
        <f>ROUND(I602*H602,2)</f>
        <v>0</v>
      </c>
      <c r="K602" s="222" t="s">
        <v>146</v>
      </c>
      <c r="L602" s="46"/>
      <c r="M602" s="227" t="s">
        <v>19</v>
      </c>
      <c r="N602" s="228" t="s">
        <v>43</v>
      </c>
      <c r="O602" s="86"/>
      <c r="P602" s="229">
        <f>O602*H602</f>
        <v>0</v>
      </c>
      <c r="Q602" s="229">
        <v>0</v>
      </c>
      <c r="R602" s="229">
        <f>Q602*H602</f>
        <v>0</v>
      </c>
      <c r="S602" s="229">
        <v>0</v>
      </c>
      <c r="T602" s="230">
        <f>S602*H602</f>
        <v>0</v>
      </c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R602" s="231" t="s">
        <v>207</v>
      </c>
      <c r="AT602" s="231" t="s">
        <v>142</v>
      </c>
      <c r="AU602" s="231" t="s">
        <v>82</v>
      </c>
      <c r="AY602" s="19" t="s">
        <v>139</v>
      </c>
      <c r="BE602" s="232">
        <f>IF(N602="základní",J602,0)</f>
        <v>0</v>
      </c>
      <c r="BF602" s="232">
        <f>IF(N602="snížená",J602,0)</f>
        <v>0</v>
      </c>
      <c r="BG602" s="232">
        <f>IF(N602="zákl. přenesená",J602,0)</f>
        <v>0</v>
      </c>
      <c r="BH602" s="232">
        <f>IF(N602="sníž. přenesená",J602,0)</f>
        <v>0</v>
      </c>
      <c r="BI602" s="232">
        <f>IF(N602="nulová",J602,0)</f>
        <v>0</v>
      </c>
      <c r="BJ602" s="19" t="s">
        <v>80</v>
      </c>
      <c r="BK602" s="232">
        <f>ROUND(I602*H602,2)</f>
        <v>0</v>
      </c>
      <c r="BL602" s="19" t="s">
        <v>207</v>
      </c>
      <c r="BM602" s="231" t="s">
        <v>1196</v>
      </c>
    </row>
    <row r="603" spans="1:63" s="12" customFormat="1" ht="22.8" customHeight="1">
      <c r="A603" s="12"/>
      <c r="B603" s="204"/>
      <c r="C603" s="205"/>
      <c r="D603" s="206" t="s">
        <v>71</v>
      </c>
      <c r="E603" s="218" t="s">
        <v>1197</v>
      </c>
      <c r="F603" s="218" t="s">
        <v>1198</v>
      </c>
      <c r="G603" s="205"/>
      <c r="H603" s="205"/>
      <c r="I603" s="208"/>
      <c r="J603" s="219">
        <f>BK603</f>
        <v>0</v>
      </c>
      <c r="K603" s="205"/>
      <c r="L603" s="210"/>
      <c r="M603" s="211"/>
      <c r="N603" s="212"/>
      <c r="O603" s="212"/>
      <c r="P603" s="213">
        <f>SUM(P604:P668)</f>
        <v>0</v>
      </c>
      <c r="Q603" s="212"/>
      <c r="R603" s="213">
        <f>SUM(R604:R668)</f>
        <v>13.4996114</v>
      </c>
      <c r="S603" s="212"/>
      <c r="T603" s="214">
        <f>SUM(T604:T668)</f>
        <v>0</v>
      </c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R603" s="215" t="s">
        <v>82</v>
      </c>
      <c r="AT603" s="216" t="s">
        <v>71</v>
      </c>
      <c r="AU603" s="216" t="s">
        <v>80</v>
      </c>
      <c r="AY603" s="215" t="s">
        <v>139</v>
      </c>
      <c r="BK603" s="217">
        <f>SUM(BK604:BK668)</f>
        <v>0</v>
      </c>
    </row>
    <row r="604" spans="1:65" s="2" customFormat="1" ht="21.75" customHeight="1">
      <c r="A604" s="40"/>
      <c r="B604" s="41"/>
      <c r="C604" s="220" t="s">
        <v>1199</v>
      </c>
      <c r="D604" s="220" t="s">
        <v>142</v>
      </c>
      <c r="E604" s="221" t="s">
        <v>1200</v>
      </c>
      <c r="F604" s="222" t="s">
        <v>1201</v>
      </c>
      <c r="G604" s="223" t="s">
        <v>145</v>
      </c>
      <c r="H604" s="224">
        <v>453.702</v>
      </c>
      <c r="I604" s="225"/>
      <c r="J604" s="226">
        <f>ROUND(I604*H604,2)</f>
        <v>0</v>
      </c>
      <c r="K604" s="222" t="s">
        <v>146</v>
      </c>
      <c r="L604" s="46"/>
      <c r="M604" s="227" t="s">
        <v>19</v>
      </c>
      <c r="N604" s="228" t="s">
        <v>43</v>
      </c>
      <c r="O604" s="86"/>
      <c r="P604" s="229">
        <f>O604*H604</f>
        <v>0</v>
      </c>
      <c r="Q604" s="229">
        <v>0.0015</v>
      </c>
      <c r="R604" s="229">
        <f>Q604*H604</f>
        <v>0.680553</v>
      </c>
      <c r="S604" s="229">
        <v>0</v>
      </c>
      <c r="T604" s="230">
        <f>S604*H604</f>
        <v>0</v>
      </c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R604" s="231" t="s">
        <v>207</v>
      </c>
      <c r="AT604" s="231" t="s">
        <v>142</v>
      </c>
      <c r="AU604" s="231" t="s">
        <v>82</v>
      </c>
      <c r="AY604" s="19" t="s">
        <v>139</v>
      </c>
      <c r="BE604" s="232">
        <f>IF(N604="základní",J604,0)</f>
        <v>0</v>
      </c>
      <c r="BF604" s="232">
        <f>IF(N604="snížená",J604,0)</f>
        <v>0</v>
      </c>
      <c r="BG604" s="232">
        <f>IF(N604="zákl. přenesená",J604,0)</f>
        <v>0</v>
      </c>
      <c r="BH604" s="232">
        <f>IF(N604="sníž. přenesená",J604,0)</f>
        <v>0</v>
      </c>
      <c r="BI604" s="232">
        <f>IF(N604="nulová",J604,0)</f>
        <v>0</v>
      </c>
      <c r="BJ604" s="19" t="s">
        <v>80</v>
      </c>
      <c r="BK604" s="232">
        <f>ROUND(I604*H604,2)</f>
        <v>0</v>
      </c>
      <c r="BL604" s="19" t="s">
        <v>207</v>
      </c>
      <c r="BM604" s="231" t="s">
        <v>1202</v>
      </c>
    </row>
    <row r="605" spans="1:51" s="14" customFormat="1" ht="12">
      <c r="A605" s="14"/>
      <c r="B605" s="244"/>
      <c r="C605" s="245"/>
      <c r="D605" s="235" t="s">
        <v>149</v>
      </c>
      <c r="E605" s="246" t="s">
        <v>19</v>
      </c>
      <c r="F605" s="247" t="s">
        <v>519</v>
      </c>
      <c r="G605" s="245"/>
      <c r="H605" s="248">
        <v>209.062</v>
      </c>
      <c r="I605" s="249"/>
      <c r="J605" s="245"/>
      <c r="K605" s="245"/>
      <c r="L605" s="250"/>
      <c r="M605" s="251"/>
      <c r="N605" s="252"/>
      <c r="O605" s="252"/>
      <c r="P605" s="252"/>
      <c r="Q605" s="252"/>
      <c r="R605" s="252"/>
      <c r="S605" s="252"/>
      <c r="T605" s="253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54" t="s">
        <v>149</v>
      </c>
      <c r="AU605" s="254" t="s">
        <v>82</v>
      </c>
      <c r="AV605" s="14" t="s">
        <v>82</v>
      </c>
      <c r="AW605" s="14" t="s">
        <v>33</v>
      </c>
      <c r="AX605" s="14" t="s">
        <v>72</v>
      </c>
      <c r="AY605" s="254" t="s">
        <v>139</v>
      </c>
    </row>
    <row r="606" spans="1:51" s="14" customFormat="1" ht="12">
      <c r="A606" s="14"/>
      <c r="B606" s="244"/>
      <c r="C606" s="245"/>
      <c r="D606" s="235" t="s">
        <v>149</v>
      </c>
      <c r="E606" s="246" t="s">
        <v>19</v>
      </c>
      <c r="F606" s="247" t="s">
        <v>522</v>
      </c>
      <c r="G606" s="245"/>
      <c r="H606" s="248">
        <v>244.64</v>
      </c>
      <c r="I606" s="249"/>
      <c r="J606" s="245"/>
      <c r="K606" s="245"/>
      <c r="L606" s="250"/>
      <c r="M606" s="251"/>
      <c r="N606" s="252"/>
      <c r="O606" s="252"/>
      <c r="P606" s="252"/>
      <c r="Q606" s="252"/>
      <c r="R606" s="252"/>
      <c r="S606" s="252"/>
      <c r="T606" s="253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54" t="s">
        <v>149</v>
      </c>
      <c r="AU606" s="254" t="s">
        <v>82</v>
      </c>
      <c r="AV606" s="14" t="s">
        <v>82</v>
      </c>
      <c r="AW606" s="14" t="s">
        <v>33</v>
      </c>
      <c r="AX606" s="14" t="s">
        <v>72</v>
      </c>
      <c r="AY606" s="254" t="s">
        <v>139</v>
      </c>
    </row>
    <row r="607" spans="1:51" s="16" customFormat="1" ht="12">
      <c r="A607" s="16"/>
      <c r="B607" s="266"/>
      <c r="C607" s="267"/>
      <c r="D607" s="235" t="s">
        <v>149</v>
      </c>
      <c r="E607" s="268" t="s">
        <v>19</v>
      </c>
      <c r="F607" s="269" t="s">
        <v>158</v>
      </c>
      <c r="G607" s="267"/>
      <c r="H607" s="270">
        <v>453.702</v>
      </c>
      <c r="I607" s="271"/>
      <c r="J607" s="267"/>
      <c r="K607" s="267"/>
      <c r="L607" s="272"/>
      <c r="M607" s="273"/>
      <c r="N607" s="274"/>
      <c r="O607" s="274"/>
      <c r="P607" s="274"/>
      <c r="Q607" s="274"/>
      <c r="R607" s="274"/>
      <c r="S607" s="274"/>
      <c r="T607" s="275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T607" s="276" t="s">
        <v>149</v>
      </c>
      <c r="AU607" s="276" t="s">
        <v>82</v>
      </c>
      <c r="AV607" s="16" t="s">
        <v>147</v>
      </c>
      <c r="AW607" s="16" t="s">
        <v>33</v>
      </c>
      <c r="AX607" s="16" t="s">
        <v>80</v>
      </c>
      <c r="AY607" s="276" t="s">
        <v>139</v>
      </c>
    </row>
    <row r="608" spans="1:65" s="2" customFormat="1" ht="33" customHeight="1">
      <c r="A608" s="40"/>
      <c r="B608" s="41"/>
      <c r="C608" s="220" t="s">
        <v>1203</v>
      </c>
      <c r="D608" s="220" t="s">
        <v>142</v>
      </c>
      <c r="E608" s="221" t="s">
        <v>1204</v>
      </c>
      <c r="F608" s="222" t="s">
        <v>1205</v>
      </c>
      <c r="G608" s="223" t="s">
        <v>145</v>
      </c>
      <c r="H608" s="224">
        <v>453.702</v>
      </c>
      <c r="I608" s="225"/>
      <c r="J608" s="226">
        <f>ROUND(I608*H608,2)</f>
        <v>0</v>
      </c>
      <c r="K608" s="222" t="s">
        <v>146</v>
      </c>
      <c r="L608" s="46"/>
      <c r="M608" s="227" t="s">
        <v>19</v>
      </c>
      <c r="N608" s="228" t="s">
        <v>43</v>
      </c>
      <c r="O608" s="86"/>
      <c r="P608" s="229">
        <f>O608*H608</f>
        <v>0</v>
      </c>
      <c r="Q608" s="229">
        <v>0.009</v>
      </c>
      <c r="R608" s="229">
        <f>Q608*H608</f>
        <v>4.083317999999999</v>
      </c>
      <c r="S608" s="229">
        <v>0</v>
      </c>
      <c r="T608" s="230">
        <f>S608*H608</f>
        <v>0</v>
      </c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R608" s="231" t="s">
        <v>207</v>
      </c>
      <c r="AT608" s="231" t="s">
        <v>142</v>
      </c>
      <c r="AU608" s="231" t="s">
        <v>82</v>
      </c>
      <c r="AY608" s="19" t="s">
        <v>139</v>
      </c>
      <c r="BE608" s="232">
        <f>IF(N608="základní",J608,0)</f>
        <v>0</v>
      </c>
      <c r="BF608" s="232">
        <f>IF(N608="snížená",J608,0)</f>
        <v>0</v>
      </c>
      <c r="BG608" s="232">
        <f>IF(N608="zákl. přenesená",J608,0)</f>
        <v>0</v>
      </c>
      <c r="BH608" s="232">
        <f>IF(N608="sníž. přenesená",J608,0)</f>
        <v>0</v>
      </c>
      <c r="BI608" s="232">
        <f>IF(N608="nulová",J608,0)</f>
        <v>0</v>
      </c>
      <c r="BJ608" s="19" t="s">
        <v>80</v>
      </c>
      <c r="BK608" s="232">
        <f>ROUND(I608*H608,2)</f>
        <v>0</v>
      </c>
      <c r="BL608" s="19" t="s">
        <v>207</v>
      </c>
      <c r="BM608" s="231" t="s">
        <v>1206</v>
      </c>
    </row>
    <row r="609" spans="1:51" s="13" customFormat="1" ht="12">
      <c r="A609" s="13"/>
      <c r="B609" s="233"/>
      <c r="C609" s="234"/>
      <c r="D609" s="235" t="s">
        <v>149</v>
      </c>
      <c r="E609" s="236" t="s">
        <v>19</v>
      </c>
      <c r="F609" s="237" t="s">
        <v>632</v>
      </c>
      <c r="G609" s="234"/>
      <c r="H609" s="236" t="s">
        <v>19</v>
      </c>
      <c r="I609" s="238"/>
      <c r="J609" s="234"/>
      <c r="K609" s="234"/>
      <c r="L609" s="239"/>
      <c r="M609" s="240"/>
      <c r="N609" s="241"/>
      <c r="O609" s="241"/>
      <c r="P609" s="241"/>
      <c r="Q609" s="241"/>
      <c r="R609" s="241"/>
      <c r="S609" s="241"/>
      <c r="T609" s="242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3" t="s">
        <v>149</v>
      </c>
      <c r="AU609" s="243" t="s">
        <v>82</v>
      </c>
      <c r="AV609" s="13" t="s">
        <v>80</v>
      </c>
      <c r="AW609" s="13" t="s">
        <v>33</v>
      </c>
      <c r="AX609" s="13" t="s">
        <v>72</v>
      </c>
      <c r="AY609" s="243" t="s">
        <v>139</v>
      </c>
    </row>
    <row r="610" spans="1:51" s="14" customFormat="1" ht="12">
      <c r="A610" s="14"/>
      <c r="B610" s="244"/>
      <c r="C610" s="245"/>
      <c r="D610" s="235" t="s">
        <v>149</v>
      </c>
      <c r="E610" s="246" t="s">
        <v>19</v>
      </c>
      <c r="F610" s="247" t="s">
        <v>701</v>
      </c>
      <c r="G610" s="245"/>
      <c r="H610" s="248">
        <v>17.724</v>
      </c>
      <c r="I610" s="249"/>
      <c r="J610" s="245"/>
      <c r="K610" s="245"/>
      <c r="L610" s="250"/>
      <c r="M610" s="251"/>
      <c r="N610" s="252"/>
      <c r="O610" s="252"/>
      <c r="P610" s="252"/>
      <c r="Q610" s="252"/>
      <c r="R610" s="252"/>
      <c r="S610" s="252"/>
      <c r="T610" s="253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4" t="s">
        <v>149</v>
      </c>
      <c r="AU610" s="254" t="s">
        <v>82</v>
      </c>
      <c r="AV610" s="14" t="s">
        <v>82</v>
      </c>
      <c r="AW610" s="14" t="s">
        <v>33</v>
      </c>
      <c r="AX610" s="14" t="s">
        <v>72</v>
      </c>
      <c r="AY610" s="254" t="s">
        <v>139</v>
      </c>
    </row>
    <row r="611" spans="1:51" s="14" customFormat="1" ht="12">
      <c r="A611" s="14"/>
      <c r="B611" s="244"/>
      <c r="C611" s="245"/>
      <c r="D611" s="235" t="s">
        <v>149</v>
      </c>
      <c r="E611" s="246" t="s">
        <v>19</v>
      </c>
      <c r="F611" s="247" t="s">
        <v>702</v>
      </c>
      <c r="G611" s="245"/>
      <c r="H611" s="248">
        <v>9.45</v>
      </c>
      <c r="I611" s="249"/>
      <c r="J611" s="245"/>
      <c r="K611" s="245"/>
      <c r="L611" s="250"/>
      <c r="M611" s="251"/>
      <c r="N611" s="252"/>
      <c r="O611" s="252"/>
      <c r="P611" s="252"/>
      <c r="Q611" s="252"/>
      <c r="R611" s="252"/>
      <c r="S611" s="252"/>
      <c r="T611" s="253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54" t="s">
        <v>149</v>
      </c>
      <c r="AU611" s="254" t="s">
        <v>82</v>
      </c>
      <c r="AV611" s="14" t="s">
        <v>82</v>
      </c>
      <c r="AW611" s="14" t="s">
        <v>33</v>
      </c>
      <c r="AX611" s="14" t="s">
        <v>72</v>
      </c>
      <c r="AY611" s="254" t="s">
        <v>139</v>
      </c>
    </row>
    <row r="612" spans="1:51" s="14" customFormat="1" ht="12">
      <c r="A612" s="14"/>
      <c r="B612" s="244"/>
      <c r="C612" s="245"/>
      <c r="D612" s="235" t="s">
        <v>149</v>
      </c>
      <c r="E612" s="246" t="s">
        <v>19</v>
      </c>
      <c r="F612" s="247" t="s">
        <v>703</v>
      </c>
      <c r="G612" s="245"/>
      <c r="H612" s="248">
        <v>14.023</v>
      </c>
      <c r="I612" s="249"/>
      <c r="J612" s="245"/>
      <c r="K612" s="245"/>
      <c r="L612" s="250"/>
      <c r="M612" s="251"/>
      <c r="N612" s="252"/>
      <c r="O612" s="252"/>
      <c r="P612" s="252"/>
      <c r="Q612" s="252"/>
      <c r="R612" s="252"/>
      <c r="S612" s="252"/>
      <c r="T612" s="253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54" t="s">
        <v>149</v>
      </c>
      <c r="AU612" s="254" t="s">
        <v>82</v>
      </c>
      <c r="AV612" s="14" t="s">
        <v>82</v>
      </c>
      <c r="AW612" s="14" t="s">
        <v>33</v>
      </c>
      <c r="AX612" s="14" t="s">
        <v>72</v>
      </c>
      <c r="AY612" s="254" t="s">
        <v>139</v>
      </c>
    </row>
    <row r="613" spans="1:51" s="14" customFormat="1" ht="12">
      <c r="A613" s="14"/>
      <c r="B613" s="244"/>
      <c r="C613" s="245"/>
      <c r="D613" s="235" t="s">
        <v>149</v>
      </c>
      <c r="E613" s="246" t="s">
        <v>19</v>
      </c>
      <c r="F613" s="247" t="s">
        <v>704</v>
      </c>
      <c r="G613" s="245"/>
      <c r="H613" s="248">
        <v>3.15</v>
      </c>
      <c r="I613" s="249"/>
      <c r="J613" s="245"/>
      <c r="K613" s="245"/>
      <c r="L613" s="250"/>
      <c r="M613" s="251"/>
      <c r="N613" s="252"/>
      <c r="O613" s="252"/>
      <c r="P613" s="252"/>
      <c r="Q613" s="252"/>
      <c r="R613" s="252"/>
      <c r="S613" s="252"/>
      <c r="T613" s="253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4" t="s">
        <v>149</v>
      </c>
      <c r="AU613" s="254" t="s">
        <v>82</v>
      </c>
      <c r="AV613" s="14" t="s">
        <v>82</v>
      </c>
      <c r="AW613" s="14" t="s">
        <v>33</v>
      </c>
      <c r="AX613" s="14" t="s">
        <v>72</v>
      </c>
      <c r="AY613" s="254" t="s">
        <v>139</v>
      </c>
    </row>
    <row r="614" spans="1:51" s="14" customFormat="1" ht="12">
      <c r="A614" s="14"/>
      <c r="B614" s="244"/>
      <c r="C614" s="245"/>
      <c r="D614" s="235" t="s">
        <v>149</v>
      </c>
      <c r="E614" s="246" t="s">
        <v>19</v>
      </c>
      <c r="F614" s="247" t="s">
        <v>705</v>
      </c>
      <c r="G614" s="245"/>
      <c r="H614" s="248">
        <v>3.15</v>
      </c>
      <c r="I614" s="249"/>
      <c r="J614" s="245"/>
      <c r="K614" s="245"/>
      <c r="L614" s="250"/>
      <c r="M614" s="251"/>
      <c r="N614" s="252"/>
      <c r="O614" s="252"/>
      <c r="P614" s="252"/>
      <c r="Q614" s="252"/>
      <c r="R614" s="252"/>
      <c r="S614" s="252"/>
      <c r="T614" s="253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54" t="s">
        <v>149</v>
      </c>
      <c r="AU614" s="254" t="s">
        <v>82</v>
      </c>
      <c r="AV614" s="14" t="s">
        <v>82</v>
      </c>
      <c r="AW614" s="14" t="s">
        <v>33</v>
      </c>
      <c r="AX614" s="14" t="s">
        <v>72</v>
      </c>
      <c r="AY614" s="254" t="s">
        <v>139</v>
      </c>
    </row>
    <row r="615" spans="1:51" s="14" customFormat="1" ht="12">
      <c r="A615" s="14"/>
      <c r="B615" s="244"/>
      <c r="C615" s="245"/>
      <c r="D615" s="235" t="s">
        <v>149</v>
      </c>
      <c r="E615" s="246" t="s">
        <v>19</v>
      </c>
      <c r="F615" s="247" t="s">
        <v>706</v>
      </c>
      <c r="G615" s="245"/>
      <c r="H615" s="248">
        <v>16.61</v>
      </c>
      <c r="I615" s="249"/>
      <c r="J615" s="245"/>
      <c r="K615" s="245"/>
      <c r="L615" s="250"/>
      <c r="M615" s="251"/>
      <c r="N615" s="252"/>
      <c r="O615" s="252"/>
      <c r="P615" s="252"/>
      <c r="Q615" s="252"/>
      <c r="R615" s="252"/>
      <c r="S615" s="252"/>
      <c r="T615" s="253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54" t="s">
        <v>149</v>
      </c>
      <c r="AU615" s="254" t="s">
        <v>82</v>
      </c>
      <c r="AV615" s="14" t="s">
        <v>82</v>
      </c>
      <c r="AW615" s="14" t="s">
        <v>33</v>
      </c>
      <c r="AX615" s="14" t="s">
        <v>72</v>
      </c>
      <c r="AY615" s="254" t="s">
        <v>139</v>
      </c>
    </row>
    <row r="616" spans="1:51" s="14" customFormat="1" ht="12">
      <c r="A616" s="14"/>
      <c r="B616" s="244"/>
      <c r="C616" s="245"/>
      <c r="D616" s="235" t="s">
        <v>149</v>
      </c>
      <c r="E616" s="246" t="s">
        <v>19</v>
      </c>
      <c r="F616" s="247" t="s">
        <v>707</v>
      </c>
      <c r="G616" s="245"/>
      <c r="H616" s="248">
        <v>9.205</v>
      </c>
      <c r="I616" s="249"/>
      <c r="J616" s="245"/>
      <c r="K616" s="245"/>
      <c r="L616" s="250"/>
      <c r="M616" s="251"/>
      <c r="N616" s="252"/>
      <c r="O616" s="252"/>
      <c r="P616" s="252"/>
      <c r="Q616" s="252"/>
      <c r="R616" s="252"/>
      <c r="S616" s="252"/>
      <c r="T616" s="253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54" t="s">
        <v>149</v>
      </c>
      <c r="AU616" s="254" t="s">
        <v>82</v>
      </c>
      <c r="AV616" s="14" t="s">
        <v>82</v>
      </c>
      <c r="AW616" s="14" t="s">
        <v>33</v>
      </c>
      <c r="AX616" s="14" t="s">
        <v>72</v>
      </c>
      <c r="AY616" s="254" t="s">
        <v>139</v>
      </c>
    </row>
    <row r="617" spans="1:51" s="14" customFormat="1" ht="12">
      <c r="A617" s="14"/>
      <c r="B617" s="244"/>
      <c r="C617" s="245"/>
      <c r="D617" s="235" t="s">
        <v>149</v>
      </c>
      <c r="E617" s="246" t="s">
        <v>19</v>
      </c>
      <c r="F617" s="247" t="s">
        <v>708</v>
      </c>
      <c r="G617" s="245"/>
      <c r="H617" s="248">
        <v>0.235</v>
      </c>
      <c r="I617" s="249"/>
      <c r="J617" s="245"/>
      <c r="K617" s="245"/>
      <c r="L617" s="250"/>
      <c r="M617" s="251"/>
      <c r="N617" s="252"/>
      <c r="O617" s="252"/>
      <c r="P617" s="252"/>
      <c r="Q617" s="252"/>
      <c r="R617" s="252"/>
      <c r="S617" s="252"/>
      <c r="T617" s="253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54" t="s">
        <v>149</v>
      </c>
      <c r="AU617" s="254" t="s">
        <v>82</v>
      </c>
      <c r="AV617" s="14" t="s">
        <v>82</v>
      </c>
      <c r="AW617" s="14" t="s">
        <v>33</v>
      </c>
      <c r="AX617" s="14" t="s">
        <v>72</v>
      </c>
      <c r="AY617" s="254" t="s">
        <v>139</v>
      </c>
    </row>
    <row r="618" spans="1:51" s="14" customFormat="1" ht="12">
      <c r="A618" s="14"/>
      <c r="B618" s="244"/>
      <c r="C618" s="245"/>
      <c r="D618" s="235" t="s">
        <v>149</v>
      </c>
      <c r="E618" s="246" t="s">
        <v>19</v>
      </c>
      <c r="F618" s="247" t="s">
        <v>709</v>
      </c>
      <c r="G618" s="245"/>
      <c r="H618" s="248">
        <v>4.2</v>
      </c>
      <c r="I618" s="249"/>
      <c r="J618" s="245"/>
      <c r="K618" s="245"/>
      <c r="L618" s="250"/>
      <c r="M618" s="251"/>
      <c r="N618" s="252"/>
      <c r="O618" s="252"/>
      <c r="P618" s="252"/>
      <c r="Q618" s="252"/>
      <c r="R618" s="252"/>
      <c r="S618" s="252"/>
      <c r="T618" s="253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54" t="s">
        <v>149</v>
      </c>
      <c r="AU618" s="254" t="s">
        <v>82</v>
      </c>
      <c r="AV618" s="14" t="s">
        <v>82</v>
      </c>
      <c r="AW618" s="14" t="s">
        <v>33</v>
      </c>
      <c r="AX618" s="14" t="s">
        <v>72</v>
      </c>
      <c r="AY618" s="254" t="s">
        <v>139</v>
      </c>
    </row>
    <row r="619" spans="1:51" s="14" customFormat="1" ht="12">
      <c r="A619" s="14"/>
      <c r="B619" s="244"/>
      <c r="C619" s="245"/>
      <c r="D619" s="235" t="s">
        <v>149</v>
      </c>
      <c r="E619" s="246" t="s">
        <v>19</v>
      </c>
      <c r="F619" s="247" t="s">
        <v>710</v>
      </c>
      <c r="G619" s="245"/>
      <c r="H619" s="248">
        <v>7.35</v>
      </c>
      <c r="I619" s="249"/>
      <c r="J619" s="245"/>
      <c r="K619" s="245"/>
      <c r="L619" s="250"/>
      <c r="M619" s="251"/>
      <c r="N619" s="252"/>
      <c r="O619" s="252"/>
      <c r="P619" s="252"/>
      <c r="Q619" s="252"/>
      <c r="R619" s="252"/>
      <c r="S619" s="252"/>
      <c r="T619" s="253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54" t="s">
        <v>149</v>
      </c>
      <c r="AU619" s="254" t="s">
        <v>82</v>
      </c>
      <c r="AV619" s="14" t="s">
        <v>82</v>
      </c>
      <c r="AW619" s="14" t="s">
        <v>33</v>
      </c>
      <c r="AX619" s="14" t="s">
        <v>72</v>
      </c>
      <c r="AY619" s="254" t="s">
        <v>139</v>
      </c>
    </row>
    <row r="620" spans="1:51" s="14" customFormat="1" ht="12">
      <c r="A620" s="14"/>
      <c r="B620" s="244"/>
      <c r="C620" s="245"/>
      <c r="D620" s="235" t="s">
        <v>149</v>
      </c>
      <c r="E620" s="246" t="s">
        <v>19</v>
      </c>
      <c r="F620" s="247" t="s">
        <v>711</v>
      </c>
      <c r="G620" s="245"/>
      <c r="H620" s="248">
        <v>4.2</v>
      </c>
      <c r="I620" s="249"/>
      <c r="J620" s="245"/>
      <c r="K620" s="245"/>
      <c r="L620" s="250"/>
      <c r="M620" s="251"/>
      <c r="N620" s="252"/>
      <c r="O620" s="252"/>
      <c r="P620" s="252"/>
      <c r="Q620" s="252"/>
      <c r="R620" s="252"/>
      <c r="S620" s="252"/>
      <c r="T620" s="253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54" t="s">
        <v>149</v>
      </c>
      <c r="AU620" s="254" t="s">
        <v>82</v>
      </c>
      <c r="AV620" s="14" t="s">
        <v>82</v>
      </c>
      <c r="AW620" s="14" t="s">
        <v>33</v>
      </c>
      <c r="AX620" s="14" t="s">
        <v>72</v>
      </c>
      <c r="AY620" s="254" t="s">
        <v>139</v>
      </c>
    </row>
    <row r="621" spans="1:51" s="14" customFormat="1" ht="12">
      <c r="A621" s="14"/>
      <c r="B621" s="244"/>
      <c r="C621" s="245"/>
      <c r="D621" s="235" t="s">
        <v>149</v>
      </c>
      <c r="E621" s="246" t="s">
        <v>19</v>
      </c>
      <c r="F621" s="247" t="s">
        <v>712</v>
      </c>
      <c r="G621" s="245"/>
      <c r="H621" s="248">
        <v>3.15</v>
      </c>
      <c r="I621" s="249"/>
      <c r="J621" s="245"/>
      <c r="K621" s="245"/>
      <c r="L621" s="250"/>
      <c r="M621" s="251"/>
      <c r="N621" s="252"/>
      <c r="O621" s="252"/>
      <c r="P621" s="252"/>
      <c r="Q621" s="252"/>
      <c r="R621" s="252"/>
      <c r="S621" s="252"/>
      <c r="T621" s="253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54" t="s">
        <v>149</v>
      </c>
      <c r="AU621" s="254" t="s">
        <v>82</v>
      </c>
      <c r="AV621" s="14" t="s">
        <v>82</v>
      </c>
      <c r="AW621" s="14" t="s">
        <v>33</v>
      </c>
      <c r="AX621" s="14" t="s">
        <v>72</v>
      </c>
      <c r="AY621" s="254" t="s">
        <v>139</v>
      </c>
    </row>
    <row r="622" spans="1:51" s="14" customFormat="1" ht="12">
      <c r="A622" s="14"/>
      <c r="B622" s="244"/>
      <c r="C622" s="245"/>
      <c r="D622" s="235" t="s">
        <v>149</v>
      </c>
      <c r="E622" s="246" t="s">
        <v>19</v>
      </c>
      <c r="F622" s="247" t="s">
        <v>713</v>
      </c>
      <c r="G622" s="245"/>
      <c r="H622" s="248">
        <v>4.2</v>
      </c>
      <c r="I622" s="249"/>
      <c r="J622" s="245"/>
      <c r="K622" s="245"/>
      <c r="L622" s="250"/>
      <c r="M622" s="251"/>
      <c r="N622" s="252"/>
      <c r="O622" s="252"/>
      <c r="P622" s="252"/>
      <c r="Q622" s="252"/>
      <c r="R622" s="252"/>
      <c r="S622" s="252"/>
      <c r="T622" s="253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54" t="s">
        <v>149</v>
      </c>
      <c r="AU622" s="254" t="s">
        <v>82</v>
      </c>
      <c r="AV622" s="14" t="s">
        <v>82</v>
      </c>
      <c r="AW622" s="14" t="s">
        <v>33</v>
      </c>
      <c r="AX622" s="14" t="s">
        <v>72</v>
      </c>
      <c r="AY622" s="254" t="s">
        <v>139</v>
      </c>
    </row>
    <row r="623" spans="1:51" s="14" customFormat="1" ht="12">
      <c r="A623" s="14"/>
      <c r="B623" s="244"/>
      <c r="C623" s="245"/>
      <c r="D623" s="235" t="s">
        <v>149</v>
      </c>
      <c r="E623" s="246" t="s">
        <v>19</v>
      </c>
      <c r="F623" s="247" t="s">
        <v>714</v>
      </c>
      <c r="G623" s="245"/>
      <c r="H623" s="248">
        <v>4.2</v>
      </c>
      <c r="I623" s="249"/>
      <c r="J623" s="245"/>
      <c r="K623" s="245"/>
      <c r="L623" s="250"/>
      <c r="M623" s="251"/>
      <c r="N623" s="252"/>
      <c r="O623" s="252"/>
      <c r="P623" s="252"/>
      <c r="Q623" s="252"/>
      <c r="R623" s="252"/>
      <c r="S623" s="252"/>
      <c r="T623" s="253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54" t="s">
        <v>149</v>
      </c>
      <c r="AU623" s="254" t="s">
        <v>82</v>
      </c>
      <c r="AV623" s="14" t="s">
        <v>82</v>
      </c>
      <c r="AW623" s="14" t="s">
        <v>33</v>
      </c>
      <c r="AX623" s="14" t="s">
        <v>72</v>
      </c>
      <c r="AY623" s="254" t="s">
        <v>139</v>
      </c>
    </row>
    <row r="624" spans="1:51" s="14" customFormat="1" ht="12">
      <c r="A624" s="14"/>
      <c r="B624" s="244"/>
      <c r="C624" s="245"/>
      <c r="D624" s="235" t="s">
        <v>149</v>
      </c>
      <c r="E624" s="246" t="s">
        <v>19</v>
      </c>
      <c r="F624" s="247" t="s">
        <v>715</v>
      </c>
      <c r="G624" s="245"/>
      <c r="H624" s="248">
        <v>3.15</v>
      </c>
      <c r="I624" s="249"/>
      <c r="J624" s="245"/>
      <c r="K624" s="245"/>
      <c r="L624" s="250"/>
      <c r="M624" s="251"/>
      <c r="N624" s="252"/>
      <c r="O624" s="252"/>
      <c r="P624" s="252"/>
      <c r="Q624" s="252"/>
      <c r="R624" s="252"/>
      <c r="S624" s="252"/>
      <c r="T624" s="253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54" t="s">
        <v>149</v>
      </c>
      <c r="AU624" s="254" t="s">
        <v>82</v>
      </c>
      <c r="AV624" s="14" t="s">
        <v>82</v>
      </c>
      <c r="AW624" s="14" t="s">
        <v>33</v>
      </c>
      <c r="AX624" s="14" t="s">
        <v>72</v>
      </c>
      <c r="AY624" s="254" t="s">
        <v>139</v>
      </c>
    </row>
    <row r="625" spans="1:51" s="14" customFormat="1" ht="12">
      <c r="A625" s="14"/>
      <c r="B625" s="244"/>
      <c r="C625" s="245"/>
      <c r="D625" s="235" t="s">
        <v>149</v>
      </c>
      <c r="E625" s="246" t="s">
        <v>19</v>
      </c>
      <c r="F625" s="247" t="s">
        <v>716</v>
      </c>
      <c r="G625" s="245"/>
      <c r="H625" s="248">
        <v>26.542</v>
      </c>
      <c r="I625" s="249"/>
      <c r="J625" s="245"/>
      <c r="K625" s="245"/>
      <c r="L625" s="250"/>
      <c r="M625" s="251"/>
      <c r="N625" s="252"/>
      <c r="O625" s="252"/>
      <c r="P625" s="252"/>
      <c r="Q625" s="252"/>
      <c r="R625" s="252"/>
      <c r="S625" s="252"/>
      <c r="T625" s="253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54" t="s">
        <v>149</v>
      </c>
      <c r="AU625" s="254" t="s">
        <v>82</v>
      </c>
      <c r="AV625" s="14" t="s">
        <v>82</v>
      </c>
      <c r="AW625" s="14" t="s">
        <v>33</v>
      </c>
      <c r="AX625" s="14" t="s">
        <v>72</v>
      </c>
      <c r="AY625" s="254" t="s">
        <v>139</v>
      </c>
    </row>
    <row r="626" spans="1:51" s="14" customFormat="1" ht="12">
      <c r="A626" s="14"/>
      <c r="B626" s="244"/>
      <c r="C626" s="245"/>
      <c r="D626" s="235" t="s">
        <v>149</v>
      </c>
      <c r="E626" s="246" t="s">
        <v>19</v>
      </c>
      <c r="F626" s="247" t="s">
        <v>717</v>
      </c>
      <c r="G626" s="245"/>
      <c r="H626" s="248">
        <v>8.393</v>
      </c>
      <c r="I626" s="249"/>
      <c r="J626" s="245"/>
      <c r="K626" s="245"/>
      <c r="L626" s="250"/>
      <c r="M626" s="251"/>
      <c r="N626" s="252"/>
      <c r="O626" s="252"/>
      <c r="P626" s="252"/>
      <c r="Q626" s="252"/>
      <c r="R626" s="252"/>
      <c r="S626" s="252"/>
      <c r="T626" s="253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54" t="s">
        <v>149</v>
      </c>
      <c r="AU626" s="254" t="s">
        <v>82</v>
      </c>
      <c r="AV626" s="14" t="s">
        <v>82</v>
      </c>
      <c r="AW626" s="14" t="s">
        <v>33</v>
      </c>
      <c r="AX626" s="14" t="s">
        <v>72</v>
      </c>
      <c r="AY626" s="254" t="s">
        <v>139</v>
      </c>
    </row>
    <row r="627" spans="1:51" s="14" customFormat="1" ht="12">
      <c r="A627" s="14"/>
      <c r="B627" s="244"/>
      <c r="C627" s="245"/>
      <c r="D627" s="235" t="s">
        <v>149</v>
      </c>
      <c r="E627" s="246" t="s">
        <v>19</v>
      </c>
      <c r="F627" s="247" t="s">
        <v>718</v>
      </c>
      <c r="G627" s="245"/>
      <c r="H627" s="248">
        <v>13.853</v>
      </c>
      <c r="I627" s="249"/>
      <c r="J627" s="245"/>
      <c r="K627" s="245"/>
      <c r="L627" s="250"/>
      <c r="M627" s="251"/>
      <c r="N627" s="252"/>
      <c r="O627" s="252"/>
      <c r="P627" s="252"/>
      <c r="Q627" s="252"/>
      <c r="R627" s="252"/>
      <c r="S627" s="252"/>
      <c r="T627" s="253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54" t="s">
        <v>149</v>
      </c>
      <c r="AU627" s="254" t="s">
        <v>82</v>
      </c>
      <c r="AV627" s="14" t="s">
        <v>82</v>
      </c>
      <c r="AW627" s="14" t="s">
        <v>33</v>
      </c>
      <c r="AX627" s="14" t="s">
        <v>72</v>
      </c>
      <c r="AY627" s="254" t="s">
        <v>139</v>
      </c>
    </row>
    <row r="628" spans="1:51" s="14" customFormat="1" ht="12">
      <c r="A628" s="14"/>
      <c r="B628" s="244"/>
      <c r="C628" s="245"/>
      <c r="D628" s="235" t="s">
        <v>149</v>
      </c>
      <c r="E628" s="246" t="s">
        <v>19</v>
      </c>
      <c r="F628" s="247" t="s">
        <v>719</v>
      </c>
      <c r="G628" s="245"/>
      <c r="H628" s="248">
        <v>4.926</v>
      </c>
      <c r="I628" s="249"/>
      <c r="J628" s="245"/>
      <c r="K628" s="245"/>
      <c r="L628" s="250"/>
      <c r="M628" s="251"/>
      <c r="N628" s="252"/>
      <c r="O628" s="252"/>
      <c r="P628" s="252"/>
      <c r="Q628" s="252"/>
      <c r="R628" s="252"/>
      <c r="S628" s="252"/>
      <c r="T628" s="253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54" t="s">
        <v>149</v>
      </c>
      <c r="AU628" s="254" t="s">
        <v>82</v>
      </c>
      <c r="AV628" s="14" t="s">
        <v>82</v>
      </c>
      <c r="AW628" s="14" t="s">
        <v>33</v>
      </c>
      <c r="AX628" s="14" t="s">
        <v>72</v>
      </c>
      <c r="AY628" s="254" t="s">
        <v>139</v>
      </c>
    </row>
    <row r="629" spans="1:51" s="14" customFormat="1" ht="12">
      <c r="A629" s="14"/>
      <c r="B629" s="244"/>
      <c r="C629" s="245"/>
      <c r="D629" s="235" t="s">
        <v>149</v>
      </c>
      <c r="E629" s="246" t="s">
        <v>19</v>
      </c>
      <c r="F629" s="247" t="s">
        <v>720</v>
      </c>
      <c r="G629" s="245"/>
      <c r="H629" s="248">
        <v>4.95</v>
      </c>
      <c r="I629" s="249"/>
      <c r="J629" s="245"/>
      <c r="K629" s="245"/>
      <c r="L629" s="250"/>
      <c r="M629" s="251"/>
      <c r="N629" s="252"/>
      <c r="O629" s="252"/>
      <c r="P629" s="252"/>
      <c r="Q629" s="252"/>
      <c r="R629" s="252"/>
      <c r="S629" s="252"/>
      <c r="T629" s="253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54" t="s">
        <v>149</v>
      </c>
      <c r="AU629" s="254" t="s">
        <v>82</v>
      </c>
      <c r="AV629" s="14" t="s">
        <v>82</v>
      </c>
      <c r="AW629" s="14" t="s">
        <v>33</v>
      </c>
      <c r="AX629" s="14" t="s">
        <v>72</v>
      </c>
      <c r="AY629" s="254" t="s">
        <v>139</v>
      </c>
    </row>
    <row r="630" spans="1:51" s="14" customFormat="1" ht="12">
      <c r="A630" s="14"/>
      <c r="B630" s="244"/>
      <c r="C630" s="245"/>
      <c r="D630" s="235" t="s">
        <v>149</v>
      </c>
      <c r="E630" s="246" t="s">
        <v>19</v>
      </c>
      <c r="F630" s="247" t="s">
        <v>721</v>
      </c>
      <c r="G630" s="245"/>
      <c r="H630" s="248">
        <v>13.321</v>
      </c>
      <c r="I630" s="249"/>
      <c r="J630" s="245"/>
      <c r="K630" s="245"/>
      <c r="L630" s="250"/>
      <c r="M630" s="251"/>
      <c r="N630" s="252"/>
      <c r="O630" s="252"/>
      <c r="P630" s="252"/>
      <c r="Q630" s="252"/>
      <c r="R630" s="252"/>
      <c r="S630" s="252"/>
      <c r="T630" s="253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54" t="s">
        <v>149</v>
      </c>
      <c r="AU630" s="254" t="s">
        <v>82</v>
      </c>
      <c r="AV630" s="14" t="s">
        <v>82</v>
      </c>
      <c r="AW630" s="14" t="s">
        <v>33</v>
      </c>
      <c r="AX630" s="14" t="s">
        <v>72</v>
      </c>
      <c r="AY630" s="254" t="s">
        <v>139</v>
      </c>
    </row>
    <row r="631" spans="1:51" s="14" customFormat="1" ht="12">
      <c r="A631" s="14"/>
      <c r="B631" s="244"/>
      <c r="C631" s="245"/>
      <c r="D631" s="235" t="s">
        <v>149</v>
      </c>
      <c r="E631" s="246" t="s">
        <v>19</v>
      </c>
      <c r="F631" s="247" t="s">
        <v>722</v>
      </c>
      <c r="G631" s="245"/>
      <c r="H631" s="248">
        <v>18.618</v>
      </c>
      <c r="I631" s="249"/>
      <c r="J631" s="245"/>
      <c r="K631" s="245"/>
      <c r="L631" s="250"/>
      <c r="M631" s="251"/>
      <c r="N631" s="252"/>
      <c r="O631" s="252"/>
      <c r="P631" s="252"/>
      <c r="Q631" s="252"/>
      <c r="R631" s="252"/>
      <c r="S631" s="252"/>
      <c r="T631" s="253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54" t="s">
        <v>149</v>
      </c>
      <c r="AU631" s="254" t="s">
        <v>82</v>
      </c>
      <c r="AV631" s="14" t="s">
        <v>82</v>
      </c>
      <c r="AW631" s="14" t="s">
        <v>33</v>
      </c>
      <c r="AX631" s="14" t="s">
        <v>72</v>
      </c>
      <c r="AY631" s="254" t="s">
        <v>139</v>
      </c>
    </row>
    <row r="632" spans="1:51" s="14" customFormat="1" ht="12">
      <c r="A632" s="14"/>
      <c r="B632" s="244"/>
      <c r="C632" s="245"/>
      <c r="D632" s="235" t="s">
        <v>149</v>
      </c>
      <c r="E632" s="246" t="s">
        <v>19</v>
      </c>
      <c r="F632" s="247" t="s">
        <v>723</v>
      </c>
      <c r="G632" s="245"/>
      <c r="H632" s="248">
        <v>9.212</v>
      </c>
      <c r="I632" s="249"/>
      <c r="J632" s="245"/>
      <c r="K632" s="245"/>
      <c r="L632" s="250"/>
      <c r="M632" s="251"/>
      <c r="N632" s="252"/>
      <c r="O632" s="252"/>
      <c r="P632" s="252"/>
      <c r="Q632" s="252"/>
      <c r="R632" s="252"/>
      <c r="S632" s="252"/>
      <c r="T632" s="253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4" t="s">
        <v>149</v>
      </c>
      <c r="AU632" s="254" t="s">
        <v>82</v>
      </c>
      <c r="AV632" s="14" t="s">
        <v>82</v>
      </c>
      <c r="AW632" s="14" t="s">
        <v>33</v>
      </c>
      <c r="AX632" s="14" t="s">
        <v>72</v>
      </c>
      <c r="AY632" s="254" t="s">
        <v>139</v>
      </c>
    </row>
    <row r="633" spans="1:51" s="14" customFormat="1" ht="12">
      <c r="A633" s="14"/>
      <c r="B633" s="244"/>
      <c r="C633" s="245"/>
      <c r="D633" s="235" t="s">
        <v>149</v>
      </c>
      <c r="E633" s="246" t="s">
        <v>19</v>
      </c>
      <c r="F633" s="247" t="s">
        <v>724</v>
      </c>
      <c r="G633" s="245"/>
      <c r="H633" s="248">
        <v>5.25</v>
      </c>
      <c r="I633" s="249"/>
      <c r="J633" s="245"/>
      <c r="K633" s="245"/>
      <c r="L633" s="250"/>
      <c r="M633" s="251"/>
      <c r="N633" s="252"/>
      <c r="O633" s="252"/>
      <c r="P633" s="252"/>
      <c r="Q633" s="252"/>
      <c r="R633" s="252"/>
      <c r="S633" s="252"/>
      <c r="T633" s="253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54" t="s">
        <v>149</v>
      </c>
      <c r="AU633" s="254" t="s">
        <v>82</v>
      </c>
      <c r="AV633" s="14" t="s">
        <v>82</v>
      </c>
      <c r="AW633" s="14" t="s">
        <v>33</v>
      </c>
      <c r="AX633" s="14" t="s">
        <v>72</v>
      </c>
      <c r="AY633" s="254" t="s">
        <v>139</v>
      </c>
    </row>
    <row r="634" spans="1:51" s="15" customFormat="1" ht="12">
      <c r="A634" s="15"/>
      <c r="B634" s="255"/>
      <c r="C634" s="256"/>
      <c r="D634" s="235" t="s">
        <v>149</v>
      </c>
      <c r="E634" s="257" t="s">
        <v>519</v>
      </c>
      <c r="F634" s="258" t="s">
        <v>153</v>
      </c>
      <c r="G634" s="256"/>
      <c r="H634" s="259">
        <v>209.062</v>
      </c>
      <c r="I634" s="260"/>
      <c r="J634" s="256"/>
      <c r="K634" s="256"/>
      <c r="L634" s="261"/>
      <c r="M634" s="262"/>
      <c r="N634" s="263"/>
      <c r="O634" s="263"/>
      <c r="P634" s="263"/>
      <c r="Q634" s="263"/>
      <c r="R634" s="263"/>
      <c r="S634" s="263"/>
      <c r="T634" s="264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T634" s="265" t="s">
        <v>149</v>
      </c>
      <c r="AU634" s="265" t="s">
        <v>82</v>
      </c>
      <c r="AV634" s="15" t="s">
        <v>154</v>
      </c>
      <c r="AW634" s="15" t="s">
        <v>33</v>
      </c>
      <c r="AX634" s="15" t="s">
        <v>72</v>
      </c>
      <c r="AY634" s="265" t="s">
        <v>139</v>
      </c>
    </row>
    <row r="635" spans="1:51" s="14" customFormat="1" ht="12">
      <c r="A635" s="14"/>
      <c r="B635" s="244"/>
      <c r="C635" s="245"/>
      <c r="D635" s="235" t="s">
        <v>149</v>
      </c>
      <c r="E635" s="246" t="s">
        <v>19</v>
      </c>
      <c r="F635" s="247" t="s">
        <v>726</v>
      </c>
      <c r="G635" s="245"/>
      <c r="H635" s="248">
        <v>1.59</v>
      </c>
      <c r="I635" s="249"/>
      <c r="J635" s="245"/>
      <c r="K635" s="245"/>
      <c r="L635" s="250"/>
      <c r="M635" s="251"/>
      <c r="N635" s="252"/>
      <c r="O635" s="252"/>
      <c r="P635" s="252"/>
      <c r="Q635" s="252"/>
      <c r="R635" s="252"/>
      <c r="S635" s="252"/>
      <c r="T635" s="253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54" t="s">
        <v>149</v>
      </c>
      <c r="AU635" s="254" t="s">
        <v>82</v>
      </c>
      <c r="AV635" s="14" t="s">
        <v>82</v>
      </c>
      <c r="AW635" s="14" t="s">
        <v>33</v>
      </c>
      <c r="AX635" s="14" t="s">
        <v>72</v>
      </c>
      <c r="AY635" s="254" t="s">
        <v>139</v>
      </c>
    </row>
    <row r="636" spans="1:51" s="14" customFormat="1" ht="12">
      <c r="A636" s="14"/>
      <c r="B636" s="244"/>
      <c r="C636" s="245"/>
      <c r="D636" s="235" t="s">
        <v>149</v>
      </c>
      <c r="E636" s="246" t="s">
        <v>19</v>
      </c>
      <c r="F636" s="247" t="s">
        <v>727</v>
      </c>
      <c r="G636" s="245"/>
      <c r="H636" s="248">
        <v>3.15</v>
      </c>
      <c r="I636" s="249"/>
      <c r="J636" s="245"/>
      <c r="K636" s="245"/>
      <c r="L636" s="250"/>
      <c r="M636" s="251"/>
      <c r="N636" s="252"/>
      <c r="O636" s="252"/>
      <c r="P636" s="252"/>
      <c r="Q636" s="252"/>
      <c r="R636" s="252"/>
      <c r="S636" s="252"/>
      <c r="T636" s="253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54" t="s">
        <v>149</v>
      </c>
      <c r="AU636" s="254" t="s">
        <v>82</v>
      </c>
      <c r="AV636" s="14" t="s">
        <v>82</v>
      </c>
      <c r="AW636" s="14" t="s">
        <v>33</v>
      </c>
      <c r="AX636" s="14" t="s">
        <v>72</v>
      </c>
      <c r="AY636" s="254" t="s">
        <v>139</v>
      </c>
    </row>
    <row r="637" spans="1:51" s="14" customFormat="1" ht="12">
      <c r="A637" s="14"/>
      <c r="B637" s="244"/>
      <c r="C637" s="245"/>
      <c r="D637" s="235" t="s">
        <v>149</v>
      </c>
      <c r="E637" s="246" t="s">
        <v>19</v>
      </c>
      <c r="F637" s="247" t="s">
        <v>728</v>
      </c>
      <c r="G637" s="245"/>
      <c r="H637" s="248">
        <v>3.15</v>
      </c>
      <c r="I637" s="249"/>
      <c r="J637" s="245"/>
      <c r="K637" s="245"/>
      <c r="L637" s="250"/>
      <c r="M637" s="251"/>
      <c r="N637" s="252"/>
      <c r="O637" s="252"/>
      <c r="P637" s="252"/>
      <c r="Q637" s="252"/>
      <c r="R637" s="252"/>
      <c r="S637" s="252"/>
      <c r="T637" s="253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54" t="s">
        <v>149</v>
      </c>
      <c r="AU637" s="254" t="s">
        <v>82</v>
      </c>
      <c r="AV637" s="14" t="s">
        <v>82</v>
      </c>
      <c r="AW637" s="14" t="s">
        <v>33</v>
      </c>
      <c r="AX637" s="14" t="s">
        <v>72</v>
      </c>
      <c r="AY637" s="254" t="s">
        <v>139</v>
      </c>
    </row>
    <row r="638" spans="1:51" s="14" customFormat="1" ht="12">
      <c r="A638" s="14"/>
      <c r="B638" s="244"/>
      <c r="C638" s="245"/>
      <c r="D638" s="235" t="s">
        <v>149</v>
      </c>
      <c r="E638" s="246" t="s">
        <v>19</v>
      </c>
      <c r="F638" s="247" t="s">
        <v>729</v>
      </c>
      <c r="G638" s="245"/>
      <c r="H638" s="248">
        <v>28.567</v>
      </c>
      <c r="I638" s="249"/>
      <c r="J638" s="245"/>
      <c r="K638" s="245"/>
      <c r="L638" s="250"/>
      <c r="M638" s="251"/>
      <c r="N638" s="252"/>
      <c r="O638" s="252"/>
      <c r="P638" s="252"/>
      <c r="Q638" s="252"/>
      <c r="R638" s="252"/>
      <c r="S638" s="252"/>
      <c r="T638" s="253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54" t="s">
        <v>149</v>
      </c>
      <c r="AU638" s="254" t="s">
        <v>82</v>
      </c>
      <c r="AV638" s="14" t="s">
        <v>82</v>
      </c>
      <c r="AW638" s="14" t="s">
        <v>33</v>
      </c>
      <c r="AX638" s="14" t="s">
        <v>72</v>
      </c>
      <c r="AY638" s="254" t="s">
        <v>139</v>
      </c>
    </row>
    <row r="639" spans="1:51" s="14" customFormat="1" ht="12">
      <c r="A639" s="14"/>
      <c r="B639" s="244"/>
      <c r="C639" s="245"/>
      <c r="D639" s="235" t="s">
        <v>149</v>
      </c>
      <c r="E639" s="246" t="s">
        <v>19</v>
      </c>
      <c r="F639" s="247" t="s">
        <v>730</v>
      </c>
      <c r="G639" s="245"/>
      <c r="H639" s="248">
        <v>3.15</v>
      </c>
      <c r="I639" s="249"/>
      <c r="J639" s="245"/>
      <c r="K639" s="245"/>
      <c r="L639" s="250"/>
      <c r="M639" s="251"/>
      <c r="N639" s="252"/>
      <c r="O639" s="252"/>
      <c r="P639" s="252"/>
      <c r="Q639" s="252"/>
      <c r="R639" s="252"/>
      <c r="S639" s="252"/>
      <c r="T639" s="253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4" t="s">
        <v>149</v>
      </c>
      <c r="AU639" s="254" t="s">
        <v>82</v>
      </c>
      <c r="AV639" s="14" t="s">
        <v>82</v>
      </c>
      <c r="AW639" s="14" t="s">
        <v>33</v>
      </c>
      <c r="AX639" s="14" t="s">
        <v>72</v>
      </c>
      <c r="AY639" s="254" t="s">
        <v>139</v>
      </c>
    </row>
    <row r="640" spans="1:51" s="14" customFormat="1" ht="12">
      <c r="A640" s="14"/>
      <c r="B640" s="244"/>
      <c r="C640" s="245"/>
      <c r="D640" s="235" t="s">
        <v>149</v>
      </c>
      <c r="E640" s="246" t="s">
        <v>19</v>
      </c>
      <c r="F640" s="247" t="s">
        <v>731</v>
      </c>
      <c r="G640" s="245"/>
      <c r="H640" s="248">
        <v>45.556</v>
      </c>
      <c r="I640" s="249"/>
      <c r="J640" s="245"/>
      <c r="K640" s="245"/>
      <c r="L640" s="250"/>
      <c r="M640" s="251"/>
      <c r="N640" s="252"/>
      <c r="O640" s="252"/>
      <c r="P640" s="252"/>
      <c r="Q640" s="252"/>
      <c r="R640" s="252"/>
      <c r="S640" s="252"/>
      <c r="T640" s="253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54" t="s">
        <v>149</v>
      </c>
      <c r="AU640" s="254" t="s">
        <v>82</v>
      </c>
      <c r="AV640" s="14" t="s">
        <v>82</v>
      </c>
      <c r="AW640" s="14" t="s">
        <v>33</v>
      </c>
      <c r="AX640" s="14" t="s">
        <v>72</v>
      </c>
      <c r="AY640" s="254" t="s">
        <v>139</v>
      </c>
    </row>
    <row r="641" spans="1:51" s="14" customFormat="1" ht="12">
      <c r="A641" s="14"/>
      <c r="B641" s="244"/>
      <c r="C641" s="245"/>
      <c r="D641" s="235" t="s">
        <v>149</v>
      </c>
      <c r="E641" s="246" t="s">
        <v>19</v>
      </c>
      <c r="F641" s="247" t="s">
        <v>732</v>
      </c>
      <c r="G641" s="245"/>
      <c r="H641" s="248">
        <v>4.2</v>
      </c>
      <c r="I641" s="249"/>
      <c r="J641" s="245"/>
      <c r="K641" s="245"/>
      <c r="L641" s="250"/>
      <c r="M641" s="251"/>
      <c r="N641" s="252"/>
      <c r="O641" s="252"/>
      <c r="P641" s="252"/>
      <c r="Q641" s="252"/>
      <c r="R641" s="252"/>
      <c r="S641" s="252"/>
      <c r="T641" s="253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54" t="s">
        <v>149</v>
      </c>
      <c r="AU641" s="254" t="s">
        <v>82</v>
      </c>
      <c r="AV641" s="14" t="s">
        <v>82</v>
      </c>
      <c r="AW641" s="14" t="s">
        <v>33</v>
      </c>
      <c r="AX641" s="14" t="s">
        <v>72</v>
      </c>
      <c r="AY641" s="254" t="s">
        <v>139</v>
      </c>
    </row>
    <row r="642" spans="1:51" s="14" customFormat="1" ht="12">
      <c r="A642" s="14"/>
      <c r="B642" s="244"/>
      <c r="C642" s="245"/>
      <c r="D642" s="235" t="s">
        <v>149</v>
      </c>
      <c r="E642" s="246" t="s">
        <v>19</v>
      </c>
      <c r="F642" s="247" t="s">
        <v>733</v>
      </c>
      <c r="G642" s="245"/>
      <c r="H642" s="248">
        <v>4.98</v>
      </c>
      <c r="I642" s="249"/>
      <c r="J642" s="245"/>
      <c r="K642" s="245"/>
      <c r="L642" s="250"/>
      <c r="M642" s="251"/>
      <c r="N642" s="252"/>
      <c r="O642" s="252"/>
      <c r="P642" s="252"/>
      <c r="Q642" s="252"/>
      <c r="R642" s="252"/>
      <c r="S642" s="252"/>
      <c r="T642" s="253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54" t="s">
        <v>149</v>
      </c>
      <c r="AU642" s="254" t="s">
        <v>82</v>
      </c>
      <c r="AV642" s="14" t="s">
        <v>82</v>
      </c>
      <c r="AW642" s="14" t="s">
        <v>33</v>
      </c>
      <c r="AX642" s="14" t="s">
        <v>72</v>
      </c>
      <c r="AY642" s="254" t="s">
        <v>139</v>
      </c>
    </row>
    <row r="643" spans="1:51" s="14" customFormat="1" ht="12">
      <c r="A643" s="14"/>
      <c r="B643" s="244"/>
      <c r="C643" s="245"/>
      <c r="D643" s="235" t="s">
        <v>149</v>
      </c>
      <c r="E643" s="246" t="s">
        <v>19</v>
      </c>
      <c r="F643" s="247" t="s">
        <v>734</v>
      </c>
      <c r="G643" s="245"/>
      <c r="H643" s="248">
        <v>4.35</v>
      </c>
      <c r="I643" s="249"/>
      <c r="J643" s="245"/>
      <c r="K643" s="245"/>
      <c r="L643" s="250"/>
      <c r="M643" s="251"/>
      <c r="N643" s="252"/>
      <c r="O643" s="252"/>
      <c r="P643" s="252"/>
      <c r="Q643" s="252"/>
      <c r="R643" s="252"/>
      <c r="S643" s="252"/>
      <c r="T643" s="253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54" t="s">
        <v>149</v>
      </c>
      <c r="AU643" s="254" t="s">
        <v>82</v>
      </c>
      <c r="AV643" s="14" t="s">
        <v>82</v>
      </c>
      <c r="AW643" s="14" t="s">
        <v>33</v>
      </c>
      <c r="AX643" s="14" t="s">
        <v>72</v>
      </c>
      <c r="AY643" s="254" t="s">
        <v>139</v>
      </c>
    </row>
    <row r="644" spans="1:51" s="14" customFormat="1" ht="12">
      <c r="A644" s="14"/>
      <c r="B644" s="244"/>
      <c r="C644" s="245"/>
      <c r="D644" s="235" t="s">
        <v>149</v>
      </c>
      <c r="E644" s="246" t="s">
        <v>19</v>
      </c>
      <c r="F644" s="247" t="s">
        <v>735</v>
      </c>
      <c r="G644" s="245"/>
      <c r="H644" s="248">
        <v>5.7</v>
      </c>
      <c r="I644" s="249"/>
      <c r="J644" s="245"/>
      <c r="K644" s="245"/>
      <c r="L644" s="250"/>
      <c r="M644" s="251"/>
      <c r="N644" s="252"/>
      <c r="O644" s="252"/>
      <c r="P644" s="252"/>
      <c r="Q644" s="252"/>
      <c r="R644" s="252"/>
      <c r="S644" s="252"/>
      <c r="T644" s="253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54" t="s">
        <v>149</v>
      </c>
      <c r="AU644" s="254" t="s">
        <v>82</v>
      </c>
      <c r="AV644" s="14" t="s">
        <v>82</v>
      </c>
      <c r="AW644" s="14" t="s">
        <v>33</v>
      </c>
      <c r="AX644" s="14" t="s">
        <v>72</v>
      </c>
      <c r="AY644" s="254" t="s">
        <v>139</v>
      </c>
    </row>
    <row r="645" spans="1:51" s="14" customFormat="1" ht="12">
      <c r="A645" s="14"/>
      <c r="B645" s="244"/>
      <c r="C645" s="245"/>
      <c r="D645" s="235" t="s">
        <v>149</v>
      </c>
      <c r="E645" s="246" t="s">
        <v>19</v>
      </c>
      <c r="F645" s="247" t="s">
        <v>736</v>
      </c>
      <c r="G645" s="245"/>
      <c r="H645" s="248">
        <v>1.8</v>
      </c>
      <c r="I645" s="249"/>
      <c r="J645" s="245"/>
      <c r="K645" s="245"/>
      <c r="L645" s="250"/>
      <c r="M645" s="251"/>
      <c r="N645" s="252"/>
      <c r="O645" s="252"/>
      <c r="P645" s="252"/>
      <c r="Q645" s="252"/>
      <c r="R645" s="252"/>
      <c r="S645" s="252"/>
      <c r="T645" s="253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54" t="s">
        <v>149</v>
      </c>
      <c r="AU645" s="254" t="s">
        <v>82</v>
      </c>
      <c r="AV645" s="14" t="s">
        <v>82</v>
      </c>
      <c r="AW645" s="14" t="s">
        <v>33</v>
      </c>
      <c r="AX645" s="14" t="s">
        <v>72</v>
      </c>
      <c r="AY645" s="254" t="s">
        <v>139</v>
      </c>
    </row>
    <row r="646" spans="1:51" s="14" customFormat="1" ht="12">
      <c r="A646" s="14"/>
      <c r="B646" s="244"/>
      <c r="C646" s="245"/>
      <c r="D646" s="235" t="s">
        <v>149</v>
      </c>
      <c r="E646" s="246" t="s">
        <v>19</v>
      </c>
      <c r="F646" s="247" t="s">
        <v>737</v>
      </c>
      <c r="G646" s="245"/>
      <c r="H646" s="248">
        <v>9.36</v>
      </c>
      <c r="I646" s="249"/>
      <c r="J646" s="245"/>
      <c r="K646" s="245"/>
      <c r="L646" s="250"/>
      <c r="M646" s="251"/>
      <c r="N646" s="252"/>
      <c r="O646" s="252"/>
      <c r="P646" s="252"/>
      <c r="Q646" s="252"/>
      <c r="R646" s="252"/>
      <c r="S646" s="252"/>
      <c r="T646" s="253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54" t="s">
        <v>149</v>
      </c>
      <c r="AU646" s="254" t="s">
        <v>82</v>
      </c>
      <c r="AV646" s="14" t="s">
        <v>82</v>
      </c>
      <c r="AW646" s="14" t="s">
        <v>33</v>
      </c>
      <c r="AX646" s="14" t="s">
        <v>72</v>
      </c>
      <c r="AY646" s="254" t="s">
        <v>139</v>
      </c>
    </row>
    <row r="647" spans="1:51" s="14" customFormat="1" ht="12">
      <c r="A647" s="14"/>
      <c r="B647" s="244"/>
      <c r="C647" s="245"/>
      <c r="D647" s="235" t="s">
        <v>149</v>
      </c>
      <c r="E647" s="246" t="s">
        <v>19</v>
      </c>
      <c r="F647" s="247" t="s">
        <v>738</v>
      </c>
      <c r="G647" s="245"/>
      <c r="H647" s="248">
        <v>7.952</v>
      </c>
      <c r="I647" s="249"/>
      <c r="J647" s="245"/>
      <c r="K647" s="245"/>
      <c r="L647" s="250"/>
      <c r="M647" s="251"/>
      <c r="N647" s="252"/>
      <c r="O647" s="252"/>
      <c r="P647" s="252"/>
      <c r="Q647" s="252"/>
      <c r="R647" s="252"/>
      <c r="S647" s="252"/>
      <c r="T647" s="253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54" t="s">
        <v>149</v>
      </c>
      <c r="AU647" s="254" t="s">
        <v>82</v>
      </c>
      <c r="AV647" s="14" t="s">
        <v>82</v>
      </c>
      <c r="AW647" s="14" t="s">
        <v>33</v>
      </c>
      <c r="AX647" s="14" t="s">
        <v>72</v>
      </c>
      <c r="AY647" s="254" t="s">
        <v>139</v>
      </c>
    </row>
    <row r="648" spans="1:51" s="14" customFormat="1" ht="12">
      <c r="A648" s="14"/>
      <c r="B648" s="244"/>
      <c r="C648" s="245"/>
      <c r="D648" s="235" t="s">
        <v>149</v>
      </c>
      <c r="E648" s="246" t="s">
        <v>19</v>
      </c>
      <c r="F648" s="247" t="s">
        <v>739</v>
      </c>
      <c r="G648" s="245"/>
      <c r="H648" s="248">
        <v>14.581</v>
      </c>
      <c r="I648" s="249"/>
      <c r="J648" s="245"/>
      <c r="K648" s="245"/>
      <c r="L648" s="250"/>
      <c r="M648" s="251"/>
      <c r="N648" s="252"/>
      <c r="O648" s="252"/>
      <c r="P648" s="252"/>
      <c r="Q648" s="252"/>
      <c r="R648" s="252"/>
      <c r="S648" s="252"/>
      <c r="T648" s="253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54" t="s">
        <v>149</v>
      </c>
      <c r="AU648" s="254" t="s">
        <v>82</v>
      </c>
      <c r="AV648" s="14" t="s">
        <v>82</v>
      </c>
      <c r="AW648" s="14" t="s">
        <v>33</v>
      </c>
      <c r="AX648" s="14" t="s">
        <v>72</v>
      </c>
      <c r="AY648" s="254" t="s">
        <v>139</v>
      </c>
    </row>
    <row r="649" spans="1:51" s="14" customFormat="1" ht="12">
      <c r="A649" s="14"/>
      <c r="B649" s="244"/>
      <c r="C649" s="245"/>
      <c r="D649" s="235" t="s">
        <v>149</v>
      </c>
      <c r="E649" s="246" t="s">
        <v>19</v>
      </c>
      <c r="F649" s="247" t="s">
        <v>740</v>
      </c>
      <c r="G649" s="245"/>
      <c r="H649" s="248">
        <v>9.569</v>
      </c>
      <c r="I649" s="249"/>
      <c r="J649" s="245"/>
      <c r="K649" s="245"/>
      <c r="L649" s="250"/>
      <c r="M649" s="251"/>
      <c r="N649" s="252"/>
      <c r="O649" s="252"/>
      <c r="P649" s="252"/>
      <c r="Q649" s="252"/>
      <c r="R649" s="252"/>
      <c r="S649" s="252"/>
      <c r="T649" s="253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54" t="s">
        <v>149</v>
      </c>
      <c r="AU649" s="254" t="s">
        <v>82</v>
      </c>
      <c r="AV649" s="14" t="s">
        <v>82</v>
      </c>
      <c r="AW649" s="14" t="s">
        <v>33</v>
      </c>
      <c r="AX649" s="14" t="s">
        <v>72</v>
      </c>
      <c r="AY649" s="254" t="s">
        <v>139</v>
      </c>
    </row>
    <row r="650" spans="1:51" s="14" customFormat="1" ht="12">
      <c r="A650" s="14"/>
      <c r="B650" s="244"/>
      <c r="C650" s="245"/>
      <c r="D650" s="235" t="s">
        <v>149</v>
      </c>
      <c r="E650" s="246" t="s">
        <v>19</v>
      </c>
      <c r="F650" s="247" t="s">
        <v>741</v>
      </c>
      <c r="G650" s="245"/>
      <c r="H650" s="248">
        <v>9.688</v>
      </c>
      <c r="I650" s="249"/>
      <c r="J650" s="245"/>
      <c r="K650" s="245"/>
      <c r="L650" s="250"/>
      <c r="M650" s="251"/>
      <c r="N650" s="252"/>
      <c r="O650" s="252"/>
      <c r="P650" s="252"/>
      <c r="Q650" s="252"/>
      <c r="R650" s="252"/>
      <c r="S650" s="252"/>
      <c r="T650" s="253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54" t="s">
        <v>149</v>
      </c>
      <c r="AU650" s="254" t="s">
        <v>82</v>
      </c>
      <c r="AV650" s="14" t="s">
        <v>82</v>
      </c>
      <c r="AW650" s="14" t="s">
        <v>33</v>
      </c>
      <c r="AX650" s="14" t="s">
        <v>72</v>
      </c>
      <c r="AY650" s="254" t="s">
        <v>139</v>
      </c>
    </row>
    <row r="651" spans="1:51" s="14" customFormat="1" ht="12">
      <c r="A651" s="14"/>
      <c r="B651" s="244"/>
      <c r="C651" s="245"/>
      <c r="D651" s="235" t="s">
        <v>149</v>
      </c>
      <c r="E651" s="246" t="s">
        <v>19</v>
      </c>
      <c r="F651" s="247" t="s">
        <v>742</v>
      </c>
      <c r="G651" s="245"/>
      <c r="H651" s="248">
        <v>47.388</v>
      </c>
      <c r="I651" s="249"/>
      <c r="J651" s="245"/>
      <c r="K651" s="245"/>
      <c r="L651" s="250"/>
      <c r="M651" s="251"/>
      <c r="N651" s="252"/>
      <c r="O651" s="252"/>
      <c r="P651" s="252"/>
      <c r="Q651" s="252"/>
      <c r="R651" s="252"/>
      <c r="S651" s="252"/>
      <c r="T651" s="253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54" t="s">
        <v>149</v>
      </c>
      <c r="AU651" s="254" t="s">
        <v>82</v>
      </c>
      <c r="AV651" s="14" t="s">
        <v>82</v>
      </c>
      <c r="AW651" s="14" t="s">
        <v>33</v>
      </c>
      <c r="AX651" s="14" t="s">
        <v>72</v>
      </c>
      <c r="AY651" s="254" t="s">
        <v>139</v>
      </c>
    </row>
    <row r="652" spans="1:51" s="14" customFormat="1" ht="12">
      <c r="A652" s="14"/>
      <c r="B652" s="244"/>
      <c r="C652" s="245"/>
      <c r="D652" s="235" t="s">
        <v>149</v>
      </c>
      <c r="E652" s="246" t="s">
        <v>19</v>
      </c>
      <c r="F652" s="247" t="s">
        <v>743</v>
      </c>
      <c r="G652" s="245"/>
      <c r="H652" s="248">
        <v>39.909</v>
      </c>
      <c r="I652" s="249"/>
      <c r="J652" s="245"/>
      <c r="K652" s="245"/>
      <c r="L652" s="250"/>
      <c r="M652" s="251"/>
      <c r="N652" s="252"/>
      <c r="O652" s="252"/>
      <c r="P652" s="252"/>
      <c r="Q652" s="252"/>
      <c r="R652" s="252"/>
      <c r="S652" s="252"/>
      <c r="T652" s="253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54" t="s">
        <v>149</v>
      </c>
      <c r="AU652" s="254" t="s">
        <v>82</v>
      </c>
      <c r="AV652" s="14" t="s">
        <v>82</v>
      </c>
      <c r="AW652" s="14" t="s">
        <v>33</v>
      </c>
      <c r="AX652" s="14" t="s">
        <v>72</v>
      </c>
      <c r="AY652" s="254" t="s">
        <v>139</v>
      </c>
    </row>
    <row r="653" spans="1:51" s="15" customFormat="1" ht="12">
      <c r="A653" s="15"/>
      <c r="B653" s="255"/>
      <c r="C653" s="256"/>
      <c r="D653" s="235" t="s">
        <v>149</v>
      </c>
      <c r="E653" s="257" t="s">
        <v>522</v>
      </c>
      <c r="F653" s="258" t="s">
        <v>153</v>
      </c>
      <c r="G653" s="256"/>
      <c r="H653" s="259">
        <v>244.64</v>
      </c>
      <c r="I653" s="260"/>
      <c r="J653" s="256"/>
      <c r="K653" s="256"/>
      <c r="L653" s="261"/>
      <c r="M653" s="262"/>
      <c r="N653" s="263"/>
      <c r="O653" s="263"/>
      <c r="P653" s="263"/>
      <c r="Q653" s="263"/>
      <c r="R653" s="263"/>
      <c r="S653" s="263"/>
      <c r="T653" s="264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T653" s="265" t="s">
        <v>149</v>
      </c>
      <c r="AU653" s="265" t="s">
        <v>82</v>
      </c>
      <c r="AV653" s="15" t="s">
        <v>154</v>
      </c>
      <c r="AW653" s="15" t="s">
        <v>33</v>
      </c>
      <c r="AX653" s="15" t="s">
        <v>72</v>
      </c>
      <c r="AY653" s="265" t="s">
        <v>139</v>
      </c>
    </row>
    <row r="654" spans="1:51" s="16" customFormat="1" ht="12">
      <c r="A654" s="16"/>
      <c r="B654" s="266"/>
      <c r="C654" s="267"/>
      <c r="D654" s="235" t="s">
        <v>149</v>
      </c>
      <c r="E654" s="268" t="s">
        <v>19</v>
      </c>
      <c r="F654" s="269" t="s">
        <v>158</v>
      </c>
      <c r="G654" s="267"/>
      <c r="H654" s="270">
        <v>453.702</v>
      </c>
      <c r="I654" s="271"/>
      <c r="J654" s="267"/>
      <c r="K654" s="267"/>
      <c r="L654" s="272"/>
      <c r="M654" s="273"/>
      <c r="N654" s="274"/>
      <c r="O654" s="274"/>
      <c r="P654" s="274"/>
      <c r="Q654" s="274"/>
      <c r="R654" s="274"/>
      <c r="S654" s="274"/>
      <c r="T654" s="275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T654" s="276" t="s">
        <v>149</v>
      </c>
      <c r="AU654" s="276" t="s">
        <v>82</v>
      </c>
      <c r="AV654" s="16" t="s">
        <v>147</v>
      </c>
      <c r="AW654" s="16" t="s">
        <v>33</v>
      </c>
      <c r="AX654" s="16" t="s">
        <v>80</v>
      </c>
      <c r="AY654" s="276" t="s">
        <v>139</v>
      </c>
    </row>
    <row r="655" spans="1:65" s="2" customFormat="1" ht="21.75" customHeight="1">
      <c r="A655" s="40"/>
      <c r="B655" s="41"/>
      <c r="C655" s="283" t="s">
        <v>1207</v>
      </c>
      <c r="D655" s="283" t="s">
        <v>549</v>
      </c>
      <c r="E655" s="284" t="s">
        <v>1208</v>
      </c>
      <c r="F655" s="285" t="s">
        <v>1209</v>
      </c>
      <c r="G655" s="286" t="s">
        <v>145</v>
      </c>
      <c r="H655" s="287">
        <v>626.108</v>
      </c>
      <c r="I655" s="288"/>
      <c r="J655" s="289">
        <f>ROUND(I655*H655,2)</f>
        <v>0</v>
      </c>
      <c r="K655" s="285" t="s">
        <v>146</v>
      </c>
      <c r="L655" s="290"/>
      <c r="M655" s="291" t="s">
        <v>19</v>
      </c>
      <c r="N655" s="292" t="s">
        <v>43</v>
      </c>
      <c r="O655" s="86"/>
      <c r="P655" s="229">
        <f>O655*H655</f>
        <v>0</v>
      </c>
      <c r="Q655" s="229">
        <v>0.0138</v>
      </c>
      <c r="R655" s="229">
        <f>Q655*H655</f>
        <v>8.6402904</v>
      </c>
      <c r="S655" s="229">
        <v>0</v>
      </c>
      <c r="T655" s="230">
        <f>S655*H655</f>
        <v>0</v>
      </c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R655" s="231" t="s">
        <v>323</v>
      </c>
      <c r="AT655" s="231" t="s">
        <v>549</v>
      </c>
      <c r="AU655" s="231" t="s">
        <v>82</v>
      </c>
      <c r="AY655" s="19" t="s">
        <v>139</v>
      </c>
      <c r="BE655" s="232">
        <f>IF(N655="základní",J655,0)</f>
        <v>0</v>
      </c>
      <c r="BF655" s="232">
        <f>IF(N655="snížená",J655,0)</f>
        <v>0</v>
      </c>
      <c r="BG655" s="232">
        <f>IF(N655="zákl. přenesená",J655,0)</f>
        <v>0</v>
      </c>
      <c r="BH655" s="232">
        <f>IF(N655="sníž. přenesená",J655,0)</f>
        <v>0</v>
      </c>
      <c r="BI655" s="232">
        <f>IF(N655="nulová",J655,0)</f>
        <v>0</v>
      </c>
      <c r="BJ655" s="19" t="s">
        <v>80</v>
      </c>
      <c r="BK655" s="232">
        <f>ROUND(I655*H655,2)</f>
        <v>0</v>
      </c>
      <c r="BL655" s="19" t="s">
        <v>207</v>
      </c>
      <c r="BM655" s="231" t="s">
        <v>1210</v>
      </c>
    </row>
    <row r="656" spans="1:51" s="14" customFormat="1" ht="12">
      <c r="A656" s="14"/>
      <c r="B656" s="244"/>
      <c r="C656" s="245"/>
      <c r="D656" s="235" t="s">
        <v>149</v>
      </c>
      <c r="E656" s="246" t="s">
        <v>19</v>
      </c>
      <c r="F656" s="247" t="s">
        <v>1211</v>
      </c>
      <c r="G656" s="245"/>
      <c r="H656" s="248">
        <v>544.442</v>
      </c>
      <c r="I656" s="249"/>
      <c r="J656" s="245"/>
      <c r="K656" s="245"/>
      <c r="L656" s="250"/>
      <c r="M656" s="251"/>
      <c r="N656" s="252"/>
      <c r="O656" s="252"/>
      <c r="P656" s="252"/>
      <c r="Q656" s="252"/>
      <c r="R656" s="252"/>
      <c r="S656" s="252"/>
      <c r="T656" s="253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54" t="s">
        <v>149</v>
      </c>
      <c r="AU656" s="254" t="s">
        <v>82</v>
      </c>
      <c r="AV656" s="14" t="s">
        <v>82</v>
      </c>
      <c r="AW656" s="14" t="s">
        <v>33</v>
      </c>
      <c r="AX656" s="14" t="s">
        <v>72</v>
      </c>
      <c r="AY656" s="254" t="s">
        <v>139</v>
      </c>
    </row>
    <row r="657" spans="1:51" s="16" customFormat="1" ht="12">
      <c r="A657" s="16"/>
      <c r="B657" s="266"/>
      <c r="C657" s="267"/>
      <c r="D657" s="235" t="s">
        <v>149</v>
      </c>
      <c r="E657" s="268" t="s">
        <v>19</v>
      </c>
      <c r="F657" s="269" t="s">
        <v>158</v>
      </c>
      <c r="G657" s="267"/>
      <c r="H657" s="270">
        <v>544.442</v>
      </c>
      <c r="I657" s="271"/>
      <c r="J657" s="267"/>
      <c r="K657" s="267"/>
      <c r="L657" s="272"/>
      <c r="M657" s="273"/>
      <c r="N657" s="274"/>
      <c r="O657" s="274"/>
      <c r="P657" s="274"/>
      <c r="Q657" s="274"/>
      <c r="R657" s="274"/>
      <c r="S657" s="274"/>
      <c r="T657" s="275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T657" s="276" t="s">
        <v>149</v>
      </c>
      <c r="AU657" s="276" t="s">
        <v>82</v>
      </c>
      <c r="AV657" s="16" t="s">
        <v>147</v>
      </c>
      <c r="AW657" s="16" t="s">
        <v>33</v>
      </c>
      <c r="AX657" s="16" t="s">
        <v>80</v>
      </c>
      <c r="AY657" s="276" t="s">
        <v>139</v>
      </c>
    </row>
    <row r="658" spans="1:51" s="14" customFormat="1" ht="12">
      <c r="A658" s="14"/>
      <c r="B658" s="244"/>
      <c r="C658" s="245"/>
      <c r="D658" s="235" t="s">
        <v>149</v>
      </c>
      <c r="E658" s="245"/>
      <c r="F658" s="247" t="s">
        <v>1212</v>
      </c>
      <c r="G658" s="245"/>
      <c r="H658" s="248">
        <v>626.108</v>
      </c>
      <c r="I658" s="249"/>
      <c r="J658" s="245"/>
      <c r="K658" s="245"/>
      <c r="L658" s="250"/>
      <c r="M658" s="251"/>
      <c r="N658" s="252"/>
      <c r="O658" s="252"/>
      <c r="P658" s="252"/>
      <c r="Q658" s="252"/>
      <c r="R658" s="252"/>
      <c r="S658" s="252"/>
      <c r="T658" s="253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54" t="s">
        <v>149</v>
      </c>
      <c r="AU658" s="254" t="s">
        <v>82</v>
      </c>
      <c r="AV658" s="14" t="s">
        <v>82</v>
      </c>
      <c r="AW658" s="14" t="s">
        <v>4</v>
      </c>
      <c r="AX658" s="14" t="s">
        <v>80</v>
      </c>
      <c r="AY658" s="254" t="s">
        <v>139</v>
      </c>
    </row>
    <row r="659" spans="1:65" s="2" customFormat="1" ht="21.75" customHeight="1">
      <c r="A659" s="40"/>
      <c r="B659" s="41"/>
      <c r="C659" s="220" t="s">
        <v>1213</v>
      </c>
      <c r="D659" s="220" t="s">
        <v>142</v>
      </c>
      <c r="E659" s="221" t="s">
        <v>1214</v>
      </c>
      <c r="F659" s="222" t="s">
        <v>1215</v>
      </c>
      <c r="G659" s="223" t="s">
        <v>145</v>
      </c>
      <c r="H659" s="224">
        <v>453.702</v>
      </c>
      <c r="I659" s="225"/>
      <c r="J659" s="226">
        <f>ROUND(I659*H659,2)</f>
        <v>0</v>
      </c>
      <c r="K659" s="222" t="s">
        <v>146</v>
      </c>
      <c r="L659" s="46"/>
      <c r="M659" s="227" t="s">
        <v>19</v>
      </c>
      <c r="N659" s="228" t="s">
        <v>43</v>
      </c>
      <c r="O659" s="86"/>
      <c r="P659" s="229">
        <f>O659*H659</f>
        <v>0</v>
      </c>
      <c r="Q659" s="229">
        <v>0</v>
      </c>
      <c r="R659" s="229">
        <f>Q659*H659</f>
        <v>0</v>
      </c>
      <c r="S659" s="229">
        <v>0</v>
      </c>
      <c r="T659" s="230">
        <f>S659*H659</f>
        <v>0</v>
      </c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R659" s="231" t="s">
        <v>207</v>
      </c>
      <c r="AT659" s="231" t="s">
        <v>142</v>
      </c>
      <c r="AU659" s="231" t="s">
        <v>82</v>
      </c>
      <c r="AY659" s="19" t="s">
        <v>139</v>
      </c>
      <c r="BE659" s="232">
        <f>IF(N659="základní",J659,0)</f>
        <v>0</v>
      </c>
      <c r="BF659" s="232">
        <f>IF(N659="snížená",J659,0)</f>
        <v>0</v>
      </c>
      <c r="BG659" s="232">
        <f>IF(N659="zákl. přenesená",J659,0)</f>
        <v>0</v>
      </c>
      <c r="BH659" s="232">
        <f>IF(N659="sníž. přenesená",J659,0)</f>
        <v>0</v>
      </c>
      <c r="BI659" s="232">
        <f>IF(N659="nulová",J659,0)</f>
        <v>0</v>
      </c>
      <c r="BJ659" s="19" t="s">
        <v>80</v>
      </c>
      <c r="BK659" s="232">
        <f>ROUND(I659*H659,2)</f>
        <v>0</v>
      </c>
      <c r="BL659" s="19" t="s">
        <v>207</v>
      </c>
      <c r="BM659" s="231" t="s">
        <v>1216</v>
      </c>
    </row>
    <row r="660" spans="1:65" s="2" customFormat="1" ht="21.75" customHeight="1">
      <c r="A660" s="40"/>
      <c r="B660" s="41"/>
      <c r="C660" s="220" t="s">
        <v>1217</v>
      </c>
      <c r="D660" s="220" t="s">
        <v>142</v>
      </c>
      <c r="E660" s="221" t="s">
        <v>1218</v>
      </c>
      <c r="F660" s="222" t="s">
        <v>1219</v>
      </c>
      <c r="G660" s="223" t="s">
        <v>214</v>
      </c>
      <c r="H660" s="224">
        <v>115</v>
      </c>
      <c r="I660" s="225"/>
      <c r="J660" s="226">
        <f>ROUND(I660*H660,2)</f>
        <v>0</v>
      </c>
      <c r="K660" s="222" t="s">
        <v>146</v>
      </c>
      <c r="L660" s="46"/>
      <c r="M660" s="227" t="s">
        <v>19</v>
      </c>
      <c r="N660" s="228" t="s">
        <v>43</v>
      </c>
      <c r="O660" s="86"/>
      <c r="P660" s="229">
        <f>O660*H660</f>
        <v>0</v>
      </c>
      <c r="Q660" s="229">
        <v>0.00031</v>
      </c>
      <c r="R660" s="229">
        <f>Q660*H660</f>
        <v>0.03565</v>
      </c>
      <c r="S660" s="229">
        <v>0</v>
      </c>
      <c r="T660" s="230">
        <f>S660*H660</f>
        <v>0</v>
      </c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R660" s="231" t="s">
        <v>207</v>
      </c>
      <c r="AT660" s="231" t="s">
        <v>142</v>
      </c>
      <c r="AU660" s="231" t="s">
        <v>82</v>
      </c>
      <c r="AY660" s="19" t="s">
        <v>139</v>
      </c>
      <c r="BE660" s="232">
        <f>IF(N660="základní",J660,0)</f>
        <v>0</v>
      </c>
      <c r="BF660" s="232">
        <f>IF(N660="snížená",J660,0)</f>
        <v>0</v>
      </c>
      <c r="BG660" s="232">
        <f>IF(N660="zákl. přenesená",J660,0)</f>
        <v>0</v>
      </c>
      <c r="BH660" s="232">
        <f>IF(N660="sníž. přenesená",J660,0)</f>
        <v>0</v>
      </c>
      <c r="BI660" s="232">
        <f>IF(N660="nulová",J660,0)</f>
        <v>0</v>
      </c>
      <c r="BJ660" s="19" t="s">
        <v>80</v>
      </c>
      <c r="BK660" s="232">
        <f>ROUND(I660*H660,2)</f>
        <v>0</v>
      </c>
      <c r="BL660" s="19" t="s">
        <v>207</v>
      </c>
      <c r="BM660" s="231" t="s">
        <v>1220</v>
      </c>
    </row>
    <row r="661" spans="1:51" s="14" customFormat="1" ht="12">
      <c r="A661" s="14"/>
      <c r="B661" s="244"/>
      <c r="C661" s="245"/>
      <c r="D661" s="235" t="s">
        <v>149</v>
      </c>
      <c r="E661" s="246" t="s">
        <v>19</v>
      </c>
      <c r="F661" s="247" t="s">
        <v>1221</v>
      </c>
      <c r="G661" s="245"/>
      <c r="H661" s="248">
        <v>55</v>
      </c>
      <c r="I661" s="249"/>
      <c r="J661" s="245"/>
      <c r="K661" s="245"/>
      <c r="L661" s="250"/>
      <c r="M661" s="251"/>
      <c r="N661" s="252"/>
      <c r="O661" s="252"/>
      <c r="P661" s="252"/>
      <c r="Q661" s="252"/>
      <c r="R661" s="252"/>
      <c r="S661" s="252"/>
      <c r="T661" s="253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54" t="s">
        <v>149</v>
      </c>
      <c r="AU661" s="254" t="s">
        <v>82</v>
      </c>
      <c r="AV661" s="14" t="s">
        <v>82</v>
      </c>
      <c r="AW661" s="14" t="s">
        <v>33</v>
      </c>
      <c r="AX661" s="14" t="s">
        <v>72</v>
      </c>
      <c r="AY661" s="254" t="s">
        <v>139</v>
      </c>
    </row>
    <row r="662" spans="1:51" s="14" customFormat="1" ht="12">
      <c r="A662" s="14"/>
      <c r="B662" s="244"/>
      <c r="C662" s="245"/>
      <c r="D662" s="235" t="s">
        <v>149</v>
      </c>
      <c r="E662" s="246" t="s">
        <v>19</v>
      </c>
      <c r="F662" s="247" t="s">
        <v>1222</v>
      </c>
      <c r="G662" s="245"/>
      <c r="H662" s="248">
        <v>60</v>
      </c>
      <c r="I662" s="249"/>
      <c r="J662" s="245"/>
      <c r="K662" s="245"/>
      <c r="L662" s="250"/>
      <c r="M662" s="251"/>
      <c r="N662" s="252"/>
      <c r="O662" s="252"/>
      <c r="P662" s="252"/>
      <c r="Q662" s="252"/>
      <c r="R662" s="252"/>
      <c r="S662" s="252"/>
      <c r="T662" s="253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54" t="s">
        <v>149</v>
      </c>
      <c r="AU662" s="254" t="s">
        <v>82</v>
      </c>
      <c r="AV662" s="14" t="s">
        <v>82</v>
      </c>
      <c r="AW662" s="14" t="s">
        <v>33</v>
      </c>
      <c r="AX662" s="14" t="s">
        <v>72</v>
      </c>
      <c r="AY662" s="254" t="s">
        <v>139</v>
      </c>
    </row>
    <row r="663" spans="1:51" s="16" customFormat="1" ht="12">
      <c r="A663" s="16"/>
      <c r="B663" s="266"/>
      <c r="C663" s="267"/>
      <c r="D663" s="235" t="s">
        <v>149</v>
      </c>
      <c r="E663" s="268" t="s">
        <v>19</v>
      </c>
      <c r="F663" s="269" t="s">
        <v>158</v>
      </c>
      <c r="G663" s="267"/>
      <c r="H663" s="270">
        <v>115</v>
      </c>
      <c r="I663" s="271"/>
      <c r="J663" s="267"/>
      <c r="K663" s="267"/>
      <c r="L663" s="272"/>
      <c r="M663" s="273"/>
      <c r="N663" s="274"/>
      <c r="O663" s="274"/>
      <c r="P663" s="274"/>
      <c r="Q663" s="274"/>
      <c r="R663" s="274"/>
      <c r="S663" s="274"/>
      <c r="T663" s="275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T663" s="276" t="s">
        <v>149</v>
      </c>
      <c r="AU663" s="276" t="s">
        <v>82</v>
      </c>
      <c r="AV663" s="16" t="s">
        <v>147</v>
      </c>
      <c r="AW663" s="16" t="s">
        <v>33</v>
      </c>
      <c r="AX663" s="16" t="s">
        <v>80</v>
      </c>
      <c r="AY663" s="276" t="s">
        <v>139</v>
      </c>
    </row>
    <row r="664" spans="1:65" s="2" customFormat="1" ht="21.75" customHeight="1">
      <c r="A664" s="40"/>
      <c r="B664" s="41"/>
      <c r="C664" s="220" t="s">
        <v>1223</v>
      </c>
      <c r="D664" s="220" t="s">
        <v>142</v>
      </c>
      <c r="E664" s="221" t="s">
        <v>1224</v>
      </c>
      <c r="F664" s="222" t="s">
        <v>1225</v>
      </c>
      <c r="G664" s="223" t="s">
        <v>214</v>
      </c>
      <c r="H664" s="224">
        <v>230</v>
      </c>
      <c r="I664" s="225"/>
      <c r="J664" s="226">
        <f>ROUND(I664*H664,2)</f>
        <v>0</v>
      </c>
      <c r="K664" s="222" t="s">
        <v>146</v>
      </c>
      <c r="L664" s="46"/>
      <c r="M664" s="227" t="s">
        <v>19</v>
      </c>
      <c r="N664" s="228" t="s">
        <v>43</v>
      </c>
      <c r="O664" s="86"/>
      <c r="P664" s="229">
        <f>O664*H664</f>
        <v>0</v>
      </c>
      <c r="Q664" s="229">
        <v>0.00026</v>
      </c>
      <c r="R664" s="229">
        <f>Q664*H664</f>
        <v>0.05979999999999999</v>
      </c>
      <c r="S664" s="229">
        <v>0</v>
      </c>
      <c r="T664" s="230">
        <f>S664*H664</f>
        <v>0</v>
      </c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R664" s="231" t="s">
        <v>207</v>
      </c>
      <c r="AT664" s="231" t="s">
        <v>142</v>
      </c>
      <c r="AU664" s="231" t="s">
        <v>82</v>
      </c>
      <c r="AY664" s="19" t="s">
        <v>139</v>
      </c>
      <c r="BE664" s="232">
        <f>IF(N664="základní",J664,0)</f>
        <v>0</v>
      </c>
      <c r="BF664" s="232">
        <f>IF(N664="snížená",J664,0)</f>
        <v>0</v>
      </c>
      <c r="BG664" s="232">
        <f>IF(N664="zákl. přenesená",J664,0)</f>
        <v>0</v>
      </c>
      <c r="BH664" s="232">
        <f>IF(N664="sníž. přenesená",J664,0)</f>
        <v>0</v>
      </c>
      <c r="BI664" s="232">
        <f>IF(N664="nulová",J664,0)</f>
        <v>0</v>
      </c>
      <c r="BJ664" s="19" t="s">
        <v>80</v>
      </c>
      <c r="BK664" s="232">
        <f>ROUND(I664*H664,2)</f>
        <v>0</v>
      </c>
      <c r="BL664" s="19" t="s">
        <v>207</v>
      </c>
      <c r="BM664" s="231" t="s">
        <v>1226</v>
      </c>
    </row>
    <row r="665" spans="1:51" s="14" customFormat="1" ht="12">
      <c r="A665" s="14"/>
      <c r="B665" s="244"/>
      <c r="C665" s="245"/>
      <c r="D665" s="235" t="s">
        <v>149</v>
      </c>
      <c r="E665" s="246" t="s">
        <v>19</v>
      </c>
      <c r="F665" s="247" t="s">
        <v>1227</v>
      </c>
      <c r="G665" s="245"/>
      <c r="H665" s="248">
        <v>100</v>
      </c>
      <c r="I665" s="249"/>
      <c r="J665" s="245"/>
      <c r="K665" s="245"/>
      <c r="L665" s="250"/>
      <c r="M665" s="251"/>
      <c r="N665" s="252"/>
      <c r="O665" s="252"/>
      <c r="P665" s="252"/>
      <c r="Q665" s="252"/>
      <c r="R665" s="252"/>
      <c r="S665" s="252"/>
      <c r="T665" s="253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54" t="s">
        <v>149</v>
      </c>
      <c r="AU665" s="254" t="s">
        <v>82</v>
      </c>
      <c r="AV665" s="14" t="s">
        <v>82</v>
      </c>
      <c r="AW665" s="14" t="s">
        <v>33</v>
      </c>
      <c r="AX665" s="14" t="s">
        <v>72</v>
      </c>
      <c r="AY665" s="254" t="s">
        <v>139</v>
      </c>
    </row>
    <row r="666" spans="1:51" s="14" customFormat="1" ht="12">
      <c r="A666" s="14"/>
      <c r="B666" s="244"/>
      <c r="C666" s="245"/>
      <c r="D666" s="235" t="s">
        <v>149</v>
      </c>
      <c r="E666" s="246" t="s">
        <v>19</v>
      </c>
      <c r="F666" s="247" t="s">
        <v>1228</v>
      </c>
      <c r="G666" s="245"/>
      <c r="H666" s="248">
        <v>130</v>
      </c>
      <c r="I666" s="249"/>
      <c r="J666" s="245"/>
      <c r="K666" s="245"/>
      <c r="L666" s="250"/>
      <c r="M666" s="251"/>
      <c r="N666" s="252"/>
      <c r="O666" s="252"/>
      <c r="P666" s="252"/>
      <c r="Q666" s="252"/>
      <c r="R666" s="252"/>
      <c r="S666" s="252"/>
      <c r="T666" s="253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54" t="s">
        <v>149</v>
      </c>
      <c r="AU666" s="254" t="s">
        <v>82</v>
      </c>
      <c r="AV666" s="14" t="s">
        <v>82</v>
      </c>
      <c r="AW666" s="14" t="s">
        <v>33</v>
      </c>
      <c r="AX666" s="14" t="s">
        <v>72</v>
      </c>
      <c r="AY666" s="254" t="s">
        <v>139</v>
      </c>
    </row>
    <row r="667" spans="1:51" s="16" customFormat="1" ht="12">
      <c r="A667" s="16"/>
      <c r="B667" s="266"/>
      <c r="C667" s="267"/>
      <c r="D667" s="235" t="s">
        <v>149</v>
      </c>
      <c r="E667" s="268" t="s">
        <v>19</v>
      </c>
      <c r="F667" s="269" t="s">
        <v>158</v>
      </c>
      <c r="G667" s="267"/>
      <c r="H667" s="270">
        <v>230</v>
      </c>
      <c r="I667" s="271"/>
      <c r="J667" s="267"/>
      <c r="K667" s="267"/>
      <c r="L667" s="272"/>
      <c r="M667" s="273"/>
      <c r="N667" s="274"/>
      <c r="O667" s="274"/>
      <c r="P667" s="274"/>
      <c r="Q667" s="274"/>
      <c r="R667" s="274"/>
      <c r="S667" s="274"/>
      <c r="T667" s="275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T667" s="276" t="s">
        <v>149</v>
      </c>
      <c r="AU667" s="276" t="s">
        <v>82</v>
      </c>
      <c r="AV667" s="16" t="s">
        <v>147</v>
      </c>
      <c r="AW667" s="16" t="s">
        <v>33</v>
      </c>
      <c r="AX667" s="16" t="s">
        <v>80</v>
      </c>
      <c r="AY667" s="276" t="s">
        <v>139</v>
      </c>
    </row>
    <row r="668" spans="1:65" s="2" customFormat="1" ht="44.25" customHeight="1">
      <c r="A668" s="40"/>
      <c r="B668" s="41"/>
      <c r="C668" s="220" t="s">
        <v>1229</v>
      </c>
      <c r="D668" s="220" t="s">
        <v>142</v>
      </c>
      <c r="E668" s="221" t="s">
        <v>1230</v>
      </c>
      <c r="F668" s="222" t="s">
        <v>1231</v>
      </c>
      <c r="G668" s="223" t="s">
        <v>299</v>
      </c>
      <c r="H668" s="224">
        <v>13.5</v>
      </c>
      <c r="I668" s="225"/>
      <c r="J668" s="226">
        <f>ROUND(I668*H668,2)</f>
        <v>0</v>
      </c>
      <c r="K668" s="222" t="s">
        <v>146</v>
      </c>
      <c r="L668" s="46"/>
      <c r="M668" s="227" t="s">
        <v>19</v>
      </c>
      <c r="N668" s="228" t="s">
        <v>43</v>
      </c>
      <c r="O668" s="86"/>
      <c r="P668" s="229">
        <f>O668*H668</f>
        <v>0</v>
      </c>
      <c r="Q668" s="229">
        <v>0</v>
      </c>
      <c r="R668" s="229">
        <f>Q668*H668</f>
        <v>0</v>
      </c>
      <c r="S668" s="229">
        <v>0</v>
      </c>
      <c r="T668" s="230">
        <f>S668*H668</f>
        <v>0</v>
      </c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R668" s="231" t="s">
        <v>207</v>
      </c>
      <c r="AT668" s="231" t="s">
        <v>142</v>
      </c>
      <c r="AU668" s="231" t="s">
        <v>82</v>
      </c>
      <c r="AY668" s="19" t="s">
        <v>139</v>
      </c>
      <c r="BE668" s="232">
        <f>IF(N668="základní",J668,0)</f>
        <v>0</v>
      </c>
      <c r="BF668" s="232">
        <f>IF(N668="snížená",J668,0)</f>
        <v>0</v>
      </c>
      <c r="BG668" s="232">
        <f>IF(N668="zákl. přenesená",J668,0)</f>
        <v>0</v>
      </c>
      <c r="BH668" s="232">
        <f>IF(N668="sníž. přenesená",J668,0)</f>
        <v>0</v>
      </c>
      <c r="BI668" s="232">
        <f>IF(N668="nulová",J668,0)</f>
        <v>0</v>
      </c>
      <c r="BJ668" s="19" t="s">
        <v>80</v>
      </c>
      <c r="BK668" s="232">
        <f>ROUND(I668*H668,2)</f>
        <v>0</v>
      </c>
      <c r="BL668" s="19" t="s">
        <v>207</v>
      </c>
      <c r="BM668" s="231" t="s">
        <v>1232</v>
      </c>
    </row>
    <row r="669" spans="1:63" s="12" customFormat="1" ht="22.8" customHeight="1">
      <c r="A669" s="12"/>
      <c r="B669" s="204"/>
      <c r="C669" s="205"/>
      <c r="D669" s="206" t="s">
        <v>71</v>
      </c>
      <c r="E669" s="218" t="s">
        <v>1233</v>
      </c>
      <c r="F669" s="218" t="s">
        <v>1234</v>
      </c>
      <c r="G669" s="205"/>
      <c r="H669" s="205"/>
      <c r="I669" s="208"/>
      <c r="J669" s="219">
        <f>BK669</f>
        <v>0</v>
      </c>
      <c r="K669" s="205"/>
      <c r="L669" s="210"/>
      <c r="M669" s="211"/>
      <c r="N669" s="212"/>
      <c r="O669" s="212"/>
      <c r="P669" s="213">
        <f>SUM(P670:P682)</f>
        <v>0</v>
      </c>
      <c r="Q669" s="212"/>
      <c r="R669" s="213">
        <f>SUM(R670:R682)</f>
        <v>1.84720648</v>
      </c>
      <c r="S669" s="212"/>
      <c r="T669" s="214">
        <f>SUM(T670:T682)</f>
        <v>0</v>
      </c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R669" s="215" t="s">
        <v>82</v>
      </c>
      <c r="AT669" s="216" t="s">
        <v>71</v>
      </c>
      <c r="AU669" s="216" t="s">
        <v>80</v>
      </c>
      <c r="AY669" s="215" t="s">
        <v>139</v>
      </c>
      <c r="BK669" s="217">
        <f>SUM(BK670:BK682)</f>
        <v>0</v>
      </c>
    </row>
    <row r="670" spans="1:65" s="2" customFormat="1" ht="21.75" customHeight="1">
      <c r="A670" s="40"/>
      <c r="B670" s="41"/>
      <c r="C670" s="220" t="s">
        <v>1235</v>
      </c>
      <c r="D670" s="220" t="s">
        <v>142</v>
      </c>
      <c r="E670" s="221" t="s">
        <v>1236</v>
      </c>
      <c r="F670" s="222" t="s">
        <v>1237</v>
      </c>
      <c r="G670" s="223" t="s">
        <v>145</v>
      </c>
      <c r="H670" s="224">
        <v>1213.089</v>
      </c>
      <c r="I670" s="225"/>
      <c r="J670" s="226">
        <f>ROUND(I670*H670,2)</f>
        <v>0</v>
      </c>
      <c r="K670" s="222" t="s">
        <v>146</v>
      </c>
      <c r="L670" s="46"/>
      <c r="M670" s="227" t="s">
        <v>19</v>
      </c>
      <c r="N670" s="228" t="s">
        <v>43</v>
      </c>
      <c r="O670" s="86"/>
      <c r="P670" s="229">
        <f>O670*H670</f>
        <v>0</v>
      </c>
      <c r="Q670" s="229">
        <v>0.00021</v>
      </c>
      <c r="R670" s="229">
        <f>Q670*H670</f>
        <v>0.25474869</v>
      </c>
      <c r="S670" s="229">
        <v>0</v>
      </c>
      <c r="T670" s="230">
        <f>S670*H670</f>
        <v>0</v>
      </c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R670" s="231" t="s">
        <v>207</v>
      </c>
      <c r="AT670" s="231" t="s">
        <v>142</v>
      </c>
      <c r="AU670" s="231" t="s">
        <v>82</v>
      </c>
      <c r="AY670" s="19" t="s">
        <v>139</v>
      </c>
      <c r="BE670" s="232">
        <f>IF(N670="základní",J670,0)</f>
        <v>0</v>
      </c>
      <c r="BF670" s="232">
        <f>IF(N670="snížená",J670,0)</f>
        <v>0</v>
      </c>
      <c r="BG670" s="232">
        <f>IF(N670="zákl. přenesená",J670,0)</f>
        <v>0</v>
      </c>
      <c r="BH670" s="232">
        <f>IF(N670="sníž. přenesená",J670,0)</f>
        <v>0</v>
      </c>
      <c r="BI670" s="232">
        <f>IF(N670="nulová",J670,0)</f>
        <v>0</v>
      </c>
      <c r="BJ670" s="19" t="s">
        <v>80</v>
      </c>
      <c r="BK670" s="232">
        <f>ROUND(I670*H670,2)</f>
        <v>0</v>
      </c>
      <c r="BL670" s="19" t="s">
        <v>207</v>
      </c>
      <c r="BM670" s="231" t="s">
        <v>1238</v>
      </c>
    </row>
    <row r="671" spans="1:51" s="14" customFormat="1" ht="12">
      <c r="A671" s="14"/>
      <c r="B671" s="244"/>
      <c r="C671" s="245"/>
      <c r="D671" s="235" t="s">
        <v>149</v>
      </c>
      <c r="E671" s="246" t="s">
        <v>19</v>
      </c>
      <c r="F671" s="247" t="s">
        <v>528</v>
      </c>
      <c r="G671" s="245"/>
      <c r="H671" s="248">
        <v>1213.089</v>
      </c>
      <c r="I671" s="249"/>
      <c r="J671" s="245"/>
      <c r="K671" s="245"/>
      <c r="L671" s="250"/>
      <c r="M671" s="251"/>
      <c r="N671" s="252"/>
      <c r="O671" s="252"/>
      <c r="P671" s="252"/>
      <c r="Q671" s="252"/>
      <c r="R671" s="252"/>
      <c r="S671" s="252"/>
      <c r="T671" s="253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54" t="s">
        <v>149</v>
      </c>
      <c r="AU671" s="254" t="s">
        <v>82</v>
      </c>
      <c r="AV671" s="14" t="s">
        <v>82</v>
      </c>
      <c r="AW671" s="14" t="s">
        <v>33</v>
      </c>
      <c r="AX671" s="14" t="s">
        <v>80</v>
      </c>
      <c r="AY671" s="254" t="s">
        <v>139</v>
      </c>
    </row>
    <row r="672" spans="1:65" s="2" customFormat="1" ht="21.75" customHeight="1">
      <c r="A672" s="40"/>
      <c r="B672" s="41"/>
      <c r="C672" s="220" t="s">
        <v>1239</v>
      </c>
      <c r="D672" s="220" t="s">
        <v>142</v>
      </c>
      <c r="E672" s="221" t="s">
        <v>1240</v>
      </c>
      <c r="F672" s="222" t="s">
        <v>1241</v>
      </c>
      <c r="G672" s="223" t="s">
        <v>145</v>
      </c>
      <c r="H672" s="224">
        <v>1413.863</v>
      </c>
      <c r="I672" s="225"/>
      <c r="J672" s="226">
        <f>ROUND(I672*H672,2)</f>
        <v>0</v>
      </c>
      <c r="K672" s="222" t="s">
        <v>146</v>
      </c>
      <c r="L672" s="46"/>
      <c r="M672" s="227" t="s">
        <v>19</v>
      </c>
      <c r="N672" s="228" t="s">
        <v>43</v>
      </c>
      <c r="O672" s="86"/>
      <c r="P672" s="229">
        <f>O672*H672</f>
        <v>0</v>
      </c>
      <c r="Q672" s="229">
        <v>0.00021</v>
      </c>
      <c r="R672" s="229">
        <f>Q672*H672</f>
        <v>0.29691123</v>
      </c>
      <c r="S672" s="229">
        <v>0</v>
      </c>
      <c r="T672" s="230">
        <f>S672*H672</f>
        <v>0</v>
      </c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R672" s="231" t="s">
        <v>207</v>
      </c>
      <c r="AT672" s="231" t="s">
        <v>142</v>
      </c>
      <c r="AU672" s="231" t="s">
        <v>82</v>
      </c>
      <c r="AY672" s="19" t="s">
        <v>139</v>
      </c>
      <c r="BE672" s="232">
        <f>IF(N672="základní",J672,0)</f>
        <v>0</v>
      </c>
      <c r="BF672" s="232">
        <f>IF(N672="snížená",J672,0)</f>
        <v>0</v>
      </c>
      <c r="BG672" s="232">
        <f>IF(N672="zákl. přenesená",J672,0)</f>
        <v>0</v>
      </c>
      <c r="BH672" s="232">
        <f>IF(N672="sníž. přenesená",J672,0)</f>
        <v>0</v>
      </c>
      <c r="BI672" s="232">
        <f>IF(N672="nulová",J672,0)</f>
        <v>0</v>
      </c>
      <c r="BJ672" s="19" t="s">
        <v>80</v>
      </c>
      <c r="BK672" s="232">
        <f>ROUND(I672*H672,2)</f>
        <v>0</v>
      </c>
      <c r="BL672" s="19" t="s">
        <v>207</v>
      </c>
      <c r="BM672" s="231" t="s">
        <v>1242</v>
      </c>
    </row>
    <row r="673" spans="1:51" s="14" customFormat="1" ht="12">
      <c r="A673" s="14"/>
      <c r="B673" s="244"/>
      <c r="C673" s="245"/>
      <c r="D673" s="235" t="s">
        <v>149</v>
      </c>
      <c r="E673" s="246" t="s">
        <v>19</v>
      </c>
      <c r="F673" s="247" t="s">
        <v>614</v>
      </c>
      <c r="G673" s="245"/>
      <c r="H673" s="248">
        <v>1413.863</v>
      </c>
      <c r="I673" s="249"/>
      <c r="J673" s="245"/>
      <c r="K673" s="245"/>
      <c r="L673" s="250"/>
      <c r="M673" s="251"/>
      <c r="N673" s="252"/>
      <c r="O673" s="252"/>
      <c r="P673" s="252"/>
      <c r="Q673" s="252"/>
      <c r="R673" s="252"/>
      <c r="S673" s="252"/>
      <c r="T673" s="253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54" t="s">
        <v>149</v>
      </c>
      <c r="AU673" s="254" t="s">
        <v>82</v>
      </c>
      <c r="AV673" s="14" t="s">
        <v>82</v>
      </c>
      <c r="AW673" s="14" t="s">
        <v>33</v>
      </c>
      <c r="AX673" s="14" t="s">
        <v>80</v>
      </c>
      <c r="AY673" s="254" t="s">
        <v>139</v>
      </c>
    </row>
    <row r="674" spans="1:65" s="2" customFormat="1" ht="21.75" customHeight="1">
      <c r="A674" s="40"/>
      <c r="B674" s="41"/>
      <c r="C674" s="220" t="s">
        <v>1243</v>
      </c>
      <c r="D674" s="220" t="s">
        <v>142</v>
      </c>
      <c r="E674" s="221" t="s">
        <v>1244</v>
      </c>
      <c r="F674" s="222" t="s">
        <v>1245</v>
      </c>
      <c r="G674" s="223" t="s">
        <v>145</v>
      </c>
      <c r="H674" s="224">
        <v>1213.089</v>
      </c>
      <c r="I674" s="225"/>
      <c r="J674" s="226">
        <f>ROUND(I674*H674,2)</f>
        <v>0</v>
      </c>
      <c r="K674" s="222" t="s">
        <v>146</v>
      </c>
      <c r="L674" s="46"/>
      <c r="M674" s="227" t="s">
        <v>19</v>
      </c>
      <c r="N674" s="228" t="s">
        <v>43</v>
      </c>
      <c r="O674" s="86"/>
      <c r="P674" s="229">
        <f>O674*H674</f>
        <v>0</v>
      </c>
      <c r="Q674" s="229">
        <v>0.00026</v>
      </c>
      <c r="R674" s="229">
        <f>Q674*H674</f>
        <v>0.31540313999999997</v>
      </c>
      <c r="S674" s="229">
        <v>0</v>
      </c>
      <c r="T674" s="230">
        <f>S674*H674</f>
        <v>0</v>
      </c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R674" s="231" t="s">
        <v>207</v>
      </c>
      <c r="AT674" s="231" t="s">
        <v>142</v>
      </c>
      <c r="AU674" s="231" t="s">
        <v>82</v>
      </c>
      <c r="AY674" s="19" t="s">
        <v>139</v>
      </c>
      <c r="BE674" s="232">
        <f>IF(N674="základní",J674,0)</f>
        <v>0</v>
      </c>
      <c r="BF674" s="232">
        <f>IF(N674="snížená",J674,0)</f>
        <v>0</v>
      </c>
      <c r="BG674" s="232">
        <f>IF(N674="zákl. přenesená",J674,0)</f>
        <v>0</v>
      </c>
      <c r="BH674" s="232">
        <f>IF(N674="sníž. přenesená",J674,0)</f>
        <v>0</v>
      </c>
      <c r="BI674" s="232">
        <f>IF(N674="nulová",J674,0)</f>
        <v>0</v>
      </c>
      <c r="BJ674" s="19" t="s">
        <v>80</v>
      </c>
      <c r="BK674" s="232">
        <f>ROUND(I674*H674,2)</f>
        <v>0</v>
      </c>
      <c r="BL674" s="19" t="s">
        <v>207</v>
      </c>
      <c r="BM674" s="231" t="s">
        <v>1246</v>
      </c>
    </row>
    <row r="675" spans="1:51" s="14" customFormat="1" ht="12">
      <c r="A675" s="14"/>
      <c r="B675" s="244"/>
      <c r="C675" s="245"/>
      <c r="D675" s="235" t="s">
        <v>149</v>
      </c>
      <c r="E675" s="246" t="s">
        <v>19</v>
      </c>
      <c r="F675" s="247" t="s">
        <v>528</v>
      </c>
      <c r="G675" s="245"/>
      <c r="H675" s="248">
        <v>1213.089</v>
      </c>
      <c r="I675" s="249"/>
      <c r="J675" s="245"/>
      <c r="K675" s="245"/>
      <c r="L675" s="250"/>
      <c r="M675" s="251"/>
      <c r="N675" s="252"/>
      <c r="O675" s="252"/>
      <c r="P675" s="252"/>
      <c r="Q675" s="252"/>
      <c r="R675" s="252"/>
      <c r="S675" s="252"/>
      <c r="T675" s="253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54" t="s">
        <v>149</v>
      </c>
      <c r="AU675" s="254" t="s">
        <v>82</v>
      </c>
      <c r="AV675" s="14" t="s">
        <v>82</v>
      </c>
      <c r="AW675" s="14" t="s">
        <v>33</v>
      </c>
      <c r="AX675" s="14" t="s">
        <v>80</v>
      </c>
      <c r="AY675" s="254" t="s">
        <v>139</v>
      </c>
    </row>
    <row r="676" spans="1:65" s="2" customFormat="1" ht="33" customHeight="1">
      <c r="A676" s="40"/>
      <c r="B676" s="41"/>
      <c r="C676" s="220" t="s">
        <v>1247</v>
      </c>
      <c r="D676" s="220" t="s">
        <v>142</v>
      </c>
      <c r="E676" s="221" t="s">
        <v>1248</v>
      </c>
      <c r="F676" s="222" t="s">
        <v>1249</v>
      </c>
      <c r="G676" s="223" t="s">
        <v>145</v>
      </c>
      <c r="H676" s="224">
        <v>1413.863</v>
      </c>
      <c r="I676" s="225"/>
      <c r="J676" s="226">
        <f>ROUND(I676*H676,2)</f>
        <v>0</v>
      </c>
      <c r="K676" s="222" t="s">
        <v>146</v>
      </c>
      <c r="L676" s="46"/>
      <c r="M676" s="227" t="s">
        <v>19</v>
      </c>
      <c r="N676" s="228" t="s">
        <v>43</v>
      </c>
      <c r="O676" s="86"/>
      <c r="P676" s="229">
        <f>O676*H676</f>
        <v>0</v>
      </c>
      <c r="Q676" s="229">
        <v>0.00026</v>
      </c>
      <c r="R676" s="229">
        <f>Q676*H676</f>
        <v>0.36760438</v>
      </c>
      <c r="S676" s="229">
        <v>0</v>
      </c>
      <c r="T676" s="230">
        <f>S676*H676</f>
        <v>0</v>
      </c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R676" s="231" t="s">
        <v>207</v>
      </c>
      <c r="AT676" s="231" t="s">
        <v>142</v>
      </c>
      <c r="AU676" s="231" t="s">
        <v>82</v>
      </c>
      <c r="AY676" s="19" t="s">
        <v>139</v>
      </c>
      <c r="BE676" s="232">
        <f>IF(N676="základní",J676,0)</f>
        <v>0</v>
      </c>
      <c r="BF676" s="232">
        <f>IF(N676="snížená",J676,0)</f>
        <v>0</v>
      </c>
      <c r="BG676" s="232">
        <f>IF(N676="zákl. přenesená",J676,0)</f>
        <v>0</v>
      </c>
      <c r="BH676" s="232">
        <f>IF(N676="sníž. přenesená",J676,0)</f>
        <v>0</v>
      </c>
      <c r="BI676" s="232">
        <f>IF(N676="nulová",J676,0)</f>
        <v>0</v>
      </c>
      <c r="BJ676" s="19" t="s">
        <v>80</v>
      </c>
      <c r="BK676" s="232">
        <f>ROUND(I676*H676,2)</f>
        <v>0</v>
      </c>
      <c r="BL676" s="19" t="s">
        <v>207</v>
      </c>
      <c r="BM676" s="231" t="s">
        <v>1250</v>
      </c>
    </row>
    <row r="677" spans="1:51" s="14" customFormat="1" ht="12">
      <c r="A677" s="14"/>
      <c r="B677" s="244"/>
      <c r="C677" s="245"/>
      <c r="D677" s="235" t="s">
        <v>149</v>
      </c>
      <c r="E677" s="246" t="s">
        <v>19</v>
      </c>
      <c r="F677" s="247" t="s">
        <v>525</v>
      </c>
      <c r="G677" s="245"/>
      <c r="H677" s="248">
        <v>1413.863</v>
      </c>
      <c r="I677" s="249"/>
      <c r="J677" s="245"/>
      <c r="K677" s="245"/>
      <c r="L677" s="250"/>
      <c r="M677" s="251"/>
      <c r="N677" s="252"/>
      <c r="O677" s="252"/>
      <c r="P677" s="252"/>
      <c r="Q677" s="252"/>
      <c r="R677" s="252"/>
      <c r="S677" s="252"/>
      <c r="T677" s="253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54" t="s">
        <v>149</v>
      </c>
      <c r="AU677" s="254" t="s">
        <v>82</v>
      </c>
      <c r="AV677" s="14" t="s">
        <v>82</v>
      </c>
      <c r="AW677" s="14" t="s">
        <v>33</v>
      </c>
      <c r="AX677" s="14" t="s">
        <v>80</v>
      </c>
      <c r="AY677" s="254" t="s">
        <v>139</v>
      </c>
    </row>
    <row r="678" spans="1:65" s="2" customFormat="1" ht="44.25" customHeight="1">
      <c r="A678" s="40"/>
      <c r="B678" s="41"/>
      <c r="C678" s="220" t="s">
        <v>1251</v>
      </c>
      <c r="D678" s="220" t="s">
        <v>142</v>
      </c>
      <c r="E678" s="221" t="s">
        <v>1252</v>
      </c>
      <c r="F678" s="222" t="s">
        <v>1253</v>
      </c>
      <c r="G678" s="223" t="s">
        <v>145</v>
      </c>
      <c r="H678" s="224">
        <v>2626.952</v>
      </c>
      <c r="I678" s="225"/>
      <c r="J678" s="226">
        <f>ROUND(I678*H678,2)</f>
        <v>0</v>
      </c>
      <c r="K678" s="222" t="s">
        <v>146</v>
      </c>
      <c r="L678" s="46"/>
      <c r="M678" s="227" t="s">
        <v>19</v>
      </c>
      <c r="N678" s="228" t="s">
        <v>43</v>
      </c>
      <c r="O678" s="86"/>
      <c r="P678" s="229">
        <f>O678*H678</f>
        <v>0</v>
      </c>
      <c r="Q678" s="229">
        <v>2E-05</v>
      </c>
      <c r="R678" s="229">
        <f>Q678*H678</f>
        <v>0.05253904000000001</v>
      </c>
      <c r="S678" s="229">
        <v>0</v>
      </c>
      <c r="T678" s="230">
        <f>S678*H678</f>
        <v>0</v>
      </c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R678" s="231" t="s">
        <v>207</v>
      </c>
      <c r="AT678" s="231" t="s">
        <v>142</v>
      </c>
      <c r="AU678" s="231" t="s">
        <v>82</v>
      </c>
      <c r="AY678" s="19" t="s">
        <v>139</v>
      </c>
      <c r="BE678" s="232">
        <f>IF(N678="základní",J678,0)</f>
        <v>0</v>
      </c>
      <c r="BF678" s="232">
        <f>IF(N678="snížená",J678,0)</f>
        <v>0</v>
      </c>
      <c r="BG678" s="232">
        <f>IF(N678="zákl. přenesená",J678,0)</f>
        <v>0</v>
      </c>
      <c r="BH678" s="232">
        <f>IF(N678="sníž. přenesená",J678,0)</f>
        <v>0</v>
      </c>
      <c r="BI678" s="232">
        <f>IF(N678="nulová",J678,0)</f>
        <v>0</v>
      </c>
      <c r="BJ678" s="19" t="s">
        <v>80</v>
      </c>
      <c r="BK678" s="232">
        <f>ROUND(I678*H678,2)</f>
        <v>0</v>
      </c>
      <c r="BL678" s="19" t="s">
        <v>207</v>
      </c>
      <c r="BM678" s="231" t="s">
        <v>1254</v>
      </c>
    </row>
    <row r="679" spans="1:51" s="14" customFormat="1" ht="12">
      <c r="A679" s="14"/>
      <c r="B679" s="244"/>
      <c r="C679" s="245"/>
      <c r="D679" s="235" t="s">
        <v>149</v>
      </c>
      <c r="E679" s="246" t="s">
        <v>19</v>
      </c>
      <c r="F679" s="247" t="s">
        <v>525</v>
      </c>
      <c r="G679" s="245"/>
      <c r="H679" s="248">
        <v>1413.863</v>
      </c>
      <c r="I679" s="249"/>
      <c r="J679" s="245"/>
      <c r="K679" s="245"/>
      <c r="L679" s="250"/>
      <c r="M679" s="251"/>
      <c r="N679" s="252"/>
      <c r="O679" s="252"/>
      <c r="P679" s="252"/>
      <c r="Q679" s="252"/>
      <c r="R679" s="252"/>
      <c r="S679" s="252"/>
      <c r="T679" s="253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54" t="s">
        <v>149</v>
      </c>
      <c r="AU679" s="254" t="s">
        <v>82</v>
      </c>
      <c r="AV679" s="14" t="s">
        <v>82</v>
      </c>
      <c r="AW679" s="14" t="s">
        <v>33</v>
      </c>
      <c r="AX679" s="14" t="s">
        <v>72</v>
      </c>
      <c r="AY679" s="254" t="s">
        <v>139</v>
      </c>
    </row>
    <row r="680" spans="1:51" s="14" customFormat="1" ht="12">
      <c r="A680" s="14"/>
      <c r="B680" s="244"/>
      <c r="C680" s="245"/>
      <c r="D680" s="235" t="s">
        <v>149</v>
      </c>
      <c r="E680" s="246" t="s">
        <v>19</v>
      </c>
      <c r="F680" s="247" t="s">
        <v>528</v>
      </c>
      <c r="G680" s="245"/>
      <c r="H680" s="248">
        <v>1213.089</v>
      </c>
      <c r="I680" s="249"/>
      <c r="J680" s="245"/>
      <c r="K680" s="245"/>
      <c r="L680" s="250"/>
      <c r="M680" s="251"/>
      <c r="N680" s="252"/>
      <c r="O680" s="252"/>
      <c r="P680" s="252"/>
      <c r="Q680" s="252"/>
      <c r="R680" s="252"/>
      <c r="S680" s="252"/>
      <c r="T680" s="253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54" t="s">
        <v>149</v>
      </c>
      <c r="AU680" s="254" t="s">
        <v>82</v>
      </c>
      <c r="AV680" s="14" t="s">
        <v>82</v>
      </c>
      <c r="AW680" s="14" t="s">
        <v>33</v>
      </c>
      <c r="AX680" s="14" t="s">
        <v>72</v>
      </c>
      <c r="AY680" s="254" t="s">
        <v>139</v>
      </c>
    </row>
    <row r="681" spans="1:51" s="16" customFormat="1" ht="12">
      <c r="A681" s="16"/>
      <c r="B681" s="266"/>
      <c r="C681" s="267"/>
      <c r="D681" s="235" t="s">
        <v>149</v>
      </c>
      <c r="E681" s="268" t="s">
        <v>19</v>
      </c>
      <c r="F681" s="269" t="s">
        <v>158</v>
      </c>
      <c r="G681" s="267"/>
      <c r="H681" s="270">
        <v>2626.952</v>
      </c>
      <c r="I681" s="271"/>
      <c r="J681" s="267"/>
      <c r="K681" s="267"/>
      <c r="L681" s="272"/>
      <c r="M681" s="273"/>
      <c r="N681" s="274"/>
      <c r="O681" s="274"/>
      <c r="P681" s="274"/>
      <c r="Q681" s="274"/>
      <c r="R681" s="274"/>
      <c r="S681" s="274"/>
      <c r="T681" s="275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T681" s="276" t="s">
        <v>149</v>
      </c>
      <c r="AU681" s="276" t="s">
        <v>82</v>
      </c>
      <c r="AV681" s="16" t="s">
        <v>147</v>
      </c>
      <c r="AW681" s="16" t="s">
        <v>33</v>
      </c>
      <c r="AX681" s="16" t="s">
        <v>80</v>
      </c>
      <c r="AY681" s="276" t="s">
        <v>139</v>
      </c>
    </row>
    <row r="682" spans="1:65" s="2" customFormat="1" ht="21.75" customHeight="1">
      <c r="A682" s="40"/>
      <c r="B682" s="41"/>
      <c r="C682" s="220" t="s">
        <v>1255</v>
      </c>
      <c r="D682" s="220" t="s">
        <v>142</v>
      </c>
      <c r="E682" s="221" t="s">
        <v>1256</v>
      </c>
      <c r="F682" s="222" t="s">
        <v>1257</v>
      </c>
      <c r="G682" s="223" t="s">
        <v>145</v>
      </c>
      <c r="H682" s="224">
        <v>1600</v>
      </c>
      <c r="I682" s="225"/>
      <c r="J682" s="226">
        <f>ROUND(I682*H682,2)</f>
        <v>0</v>
      </c>
      <c r="K682" s="222" t="s">
        <v>19</v>
      </c>
      <c r="L682" s="46"/>
      <c r="M682" s="277" t="s">
        <v>19</v>
      </c>
      <c r="N682" s="278" t="s">
        <v>43</v>
      </c>
      <c r="O682" s="279"/>
      <c r="P682" s="280">
        <f>O682*H682</f>
        <v>0</v>
      </c>
      <c r="Q682" s="280">
        <v>0.00035</v>
      </c>
      <c r="R682" s="280">
        <f>Q682*H682</f>
        <v>0.5599999999999999</v>
      </c>
      <c r="S682" s="280">
        <v>0</v>
      </c>
      <c r="T682" s="281">
        <f>S682*H682</f>
        <v>0</v>
      </c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R682" s="231" t="s">
        <v>207</v>
      </c>
      <c r="AT682" s="231" t="s">
        <v>142</v>
      </c>
      <c r="AU682" s="231" t="s">
        <v>82</v>
      </c>
      <c r="AY682" s="19" t="s">
        <v>139</v>
      </c>
      <c r="BE682" s="232">
        <f>IF(N682="základní",J682,0)</f>
        <v>0</v>
      </c>
      <c r="BF682" s="232">
        <f>IF(N682="snížená",J682,0)</f>
        <v>0</v>
      </c>
      <c r="BG682" s="232">
        <f>IF(N682="zákl. přenesená",J682,0)</f>
        <v>0</v>
      </c>
      <c r="BH682" s="232">
        <f>IF(N682="sníž. přenesená",J682,0)</f>
        <v>0</v>
      </c>
      <c r="BI682" s="232">
        <f>IF(N682="nulová",J682,0)</f>
        <v>0</v>
      </c>
      <c r="BJ682" s="19" t="s">
        <v>80</v>
      </c>
      <c r="BK682" s="232">
        <f>ROUND(I682*H682,2)</f>
        <v>0</v>
      </c>
      <c r="BL682" s="19" t="s">
        <v>207</v>
      </c>
      <c r="BM682" s="231" t="s">
        <v>1258</v>
      </c>
    </row>
    <row r="683" spans="1:31" s="2" customFormat="1" ht="6.95" customHeight="1">
      <c r="A683" s="40"/>
      <c r="B683" s="61"/>
      <c r="C683" s="62"/>
      <c r="D683" s="62"/>
      <c r="E683" s="62"/>
      <c r="F683" s="62"/>
      <c r="G683" s="62"/>
      <c r="H683" s="62"/>
      <c r="I683" s="168"/>
      <c r="J683" s="62"/>
      <c r="K683" s="62"/>
      <c r="L683" s="46"/>
      <c r="M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</row>
  </sheetData>
  <sheetProtection password="CC35" sheet="1" objects="1" scenarios="1" formatColumns="0" formatRows="0" autoFilter="0"/>
  <autoFilter ref="C91:K682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82</v>
      </c>
    </row>
    <row r="4" spans="2:46" s="1" customFormat="1" ht="24.95" customHeight="1">
      <c r="B4" s="22"/>
      <c r="D4" s="134" t="s">
        <v>104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16.5" customHeight="1">
      <c r="B7" s="22"/>
      <c r="E7" s="137" t="str">
        <f>'Rekapitulace stavby'!K6</f>
        <v>Stavební úpravy části 1.NP a 3.NP pavilonu A2 ON Trutnov_FINAL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105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1259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ROUND(J84,2)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ROUND((SUM(BE84:BE287)),2)</f>
        <v>0</v>
      </c>
      <c r="G33" s="40"/>
      <c r="H33" s="40"/>
      <c r="I33" s="157">
        <v>0.21</v>
      </c>
      <c r="J33" s="156">
        <f>ROUND(((SUM(BE84:BE287))*I33),2)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ROUND((SUM(BF84:BF287)),2)</f>
        <v>0</v>
      </c>
      <c r="G34" s="40"/>
      <c r="H34" s="40"/>
      <c r="I34" s="157">
        <v>0.15</v>
      </c>
      <c r="J34" s="156">
        <f>ROUND(((SUM(BF84:BF287))*I34),2)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ROUND((SUM(BG84:BG287)),2)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ROUND((SUM(BH84:BH287)),2)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ROUND((SUM(BI84:BI287)),2)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Stavební úpravy části 1.NP a 3.NP pavilonu A2 ON Trutnov_FINAL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105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03 - Zdravotně technické instalace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p.p.č.st.803/1,k.ú.Trutnov </v>
      </c>
      <c r="G52" s="42"/>
      <c r="H52" s="42"/>
      <c r="I52" s="142" t="s">
        <v>23</v>
      </c>
      <c r="J52" s="74" t="str">
        <f>IF(J12="","",J12)</f>
        <v>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Královehradecký kraj,Pivovarské náměstí1245/2,HK</v>
      </c>
      <c r="G54" s="42"/>
      <c r="H54" s="42"/>
      <c r="I54" s="142" t="s">
        <v>31</v>
      </c>
      <c r="J54" s="38" t="str">
        <f>E21</f>
        <v xml:space="preserve">Projecticon s.r.o.,A.Kopeckého 151,Nový Hrádek 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108</v>
      </c>
      <c r="D57" s="174"/>
      <c r="E57" s="174"/>
      <c r="F57" s="174"/>
      <c r="G57" s="174"/>
      <c r="H57" s="174"/>
      <c r="I57" s="175"/>
      <c r="J57" s="176" t="s">
        <v>109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J84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78"/>
      <c r="C60" s="179"/>
      <c r="D60" s="180" t="s">
        <v>116</v>
      </c>
      <c r="E60" s="181"/>
      <c r="F60" s="181"/>
      <c r="G60" s="181"/>
      <c r="H60" s="181"/>
      <c r="I60" s="182"/>
      <c r="J60" s="183">
        <f>J85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117</v>
      </c>
      <c r="E61" s="188"/>
      <c r="F61" s="188"/>
      <c r="G61" s="188"/>
      <c r="H61" s="188"/>
      <c r="I61" s="189"/>
      <c r="J61" s="190">
        <f>J86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118</v>
      </c>
      <c r="E62" s="188"/>
      <c r="F62" s="188"/>
      <c r="G62" s="188"/>
      <c r="H62" s="188"/>
      <c r="I62" s="189"/>
      <c r="J62" s="190">
        <f>J109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119</v>
      </c>
      <c r="E63" s="188"/>
      <c r="F63" s="188"/>
      <c r="G63" s="188"/>
      <c r="H63" s="188"/>
      <c r="I63" s="189"/>
      <c r="J63" s="190">
        <f>J158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5"/>
      <c r="C64" s="186"/>
      <c r="D64" s="187" t="s">
        <v>1260</v>
      </c>
      <c r="E64" s="188"/>
      <c r="F64" s="188"/>
      <c r="G64" s="188"/>
      <c r="H64" s="188"/>
      <c r="I64" s="189"/>
      <c r="J64" s="190">
        <f>J267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138"/>
      <c r="J65" s="42"/>
      <c r="K65" s="42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168"/>
      <c r="J66" s="62"/>
      <c r="K66" s="6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171"/>
      <c r="J70" s="64"/>
      <c r="K70" s="64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124</v>
      </c>
      <c r="D71" s="42"/>
      <c r="E71" s="42"/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72" t="str">
        <f>E7</f>
        <v>Stavební úpravy části 1.NP a 3.NP pavilonu A2 ON Trutnov_FINAL</v>
      </c>
      <c r="F74" s="34"/>
      <c r="G74" s="34"/>
      <c r="H74" s="34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105</v>
      </c>
      <c r="D75" s="42"/>
      <c r="E75" s="42"/>
      <c r="F75" s="42"/>
      <c r="G75" s="42"/>
      <c r="H75" s="42"/>
      <c r="I75" s="138"/>
      <c r="J75" s="42"/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 xml:space="preserve">03 - Zdravotně technické instalace </v>
      </c>
      <c r="F76" s="42"/>
      <c r="G76" s="42"/>
      <c r="H76" s="42"/>
      <c r="I76" s="138"/>
      <c r="J76" s="42"/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 xml:space="preserve">p.p.č.st.803/1,k.ú.Trutnov </v>
      </c>
      <c r="G78" s="42"/>
      <c r="H78" s="42"/>
      <c r="I78" s="142" t="s">
        <v>23</v>
      </c>
      <c r="J78" s="74" t="str">
        <f>IF(J12="","",J12)</f>
        <v>8. 11. 2019</v>
      </c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40.05" customHeight="1">
      <c r="A80" s="40"/>
      <c r="B80" s="41"/>
      <c r="C80" s="34" t="s">
        <v>25</v>
      </c>
      <c r="D80" s="42"/>
      <c r="E80" s="42"/>
      <c r="F80" s="29" t="str">
        <f>E15</f>
        <v>Královehradecký kraj,Pivovarské náměstí1245/2,HK</v>
      </c>
      <c r="G80" s="42"/>
      <c r="H80" s="42"/>
      <c r="I80" s="142" t="s">
        <v>31</v>
      </c>
      <c r="J80" s="38" t="str">
        <f>E21</f>
        <v xml:space="preserve">Projecticon s.r.o.,A.Kopeckého 151,Nový Hrádek </v>
      </c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142" t="s">
        <v>34</v>
      </c>
      <c r="J81" s="38" t="str">
        <f>E24</f>
        <v xml:space="preserve"> </v>
      </c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138"/>
      <c r="J82" s="42"/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92"/>
      <c r="B83" s="193"/>
      <c r="C83" s="194" t="s">
        <v>125</v>
      </c>
      <c r="D83" s="195" t="s">
        <v>57</v>
      </c>
      <c r="E83" s="195" t="s">
        <v>53</v>
      </c>
      <c r="F83" s="195" t="s">
        <v>54</v>
      </c>
      <c r="G83" s="195" t="s">
        <v>126</v>
      </c>
      <c r="H83" s="195" t="s">
        <v>127</v>
      </c>
      <c r="I83" s="196" t="s">
        <v>128</v>
      </c>
      <c r="J83" s="195" t="s">
        <v>109</v>
      </c>
      <c r="K83" s="197" t="s">
        <v>129</v>
      </c>
      <c r="L83" s="198"/>
      <c r="M83" s="94" t="s">
        <v>19</v>
      </c>
      <c r="N83" s="95" t="s">
        <v>42</v>
      </c>
      <c r="O83" s="95" t="s">
        <v>130</v>
      </c>
      <c r="P83" s="95" t="s">
        <v>131</v>
      </c>
      <c r="Q83" s="95" t="s">
        <v>132</v>
      </c>
      <c r="R83" s="95" t="s">
        <v>133</v>
      </c>
      <c r="S83" s="95" t="s">
        <v>134</v>
      </c>
      <c r="T83" s="96" t="s">
        <v>135</v>
      </c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</row>
    <row r="84" spans="1:63" s="2" customFormat="1" ht="22.8" customHeight="1">
      <c r="A84" s="40"/>
      <c r="B84" s="41"/>
      <c r="C84" s="101" t="s">
        <v>136</v>
      </c>
      <c r="D84" s="42"/>
      <c r="E84" s="42"/>
      <c r="F84" s="42"/>
      <c r="G84" s="42"/>
      <c r="H84" s="42"/>
      <c r="I84" s="138"/>
      <c r="J84" s="199">
        <f>BK84</f>
        <v>0</v>
      </c>
      <c r="K84" s="42"/>
      <c r="L84" s="46"/>
      <c r="M84" s="97"/>
      <c r="N84" s="200"/>
      <c r="O84" s="98"/>
      <c r="P84" s="201">
        <f>P85</f>
        <v>0</v>
      </c>
      <c r="Q84" s="98"/>
      <c r="R84" s="201">
        <f>R85</f>
        <v>2.2053499999999997</v>
      </c>
      <c r="S84" s="98"/>
      <c r="T84" s="202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71</v>
      </c>
      <c r="AU84" s="19" t="s">
        <v>110</v>
      </c>
      <c r="BK84" s="203">
        <f>BK85</f>
        <v>0</v>
      </c>
    </row>
    <row r="85" spans="1:63" s="12" customFormat="1" ht="25.9" customHeight="1">
      <c r="A85" s="12"/>
      <c r="B85" s="204"/>
      <c r="C85" s="205"/>
      <c r="D85" s="206" t="s">
        <v>71</v>
      </c>
      <c r="E85" s="207" t="s">
        <v>361</v>
      </c>
      <c r="F85" s="207" t="s">
        <v>362</v>
      </c>
      <c r="G85" s="205"/>
      <c r="H85" s="205"/>
      <c r="I85" s="208"/>
      <c r="J85" s="209">
        <f>BK85</f>
        <v>0</v>
      </c>
      <c r="K85" s="205"/>
      <c r="L85" s="210"/>
      <c r="M85" s="211"/>
      <c r="N85" s="212"/>
      <c r="O85" s="212"/>
      <c r="P85" s="213">
        <f>P86+P109+P158+P267</f>
        <v>0</v>
      </c>
      <c r="Q85" s="212"/>
      <c r="R85" s="213">
        <f>R86+R109+R158+R267</f>
        <v>2.2053499999999997</v>
      </c>
      <c r="S85" s="212"/>
      <c r="T85" s="214">
        <f>T86+T109+T158+T267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5" t="s">
        <v>82</v>
      </c>
      <c r="AT85" s="216" t="s">
        <v>71</v>
      </c>
      <c r="AU85" s="216" t="s">
        <v>72</v>
      </c>
      <c r="AY85" s="215" t="s">
        <v>139</v>
      </c>
      <c r="BK85" s="217">
        <f>BK86+BK109+BK158+BK267</f>
        <v>0</v>
      </c>
    </row>
    <row r="86" spans="1:63" s="12" customFormat="1" ht="22.8" customHeight="1">
      <c r="A86" s="12"/>
      <c r="B86" s="204"/>
      <c r="C86" s="205"/>
      <c r="D86" s="206" t="s">
        <v>71</v>
      </c>
      <c r="E86" s="218" t="s">
        <v>363</v>
      </c>
      <c r="F86" s="218" t="s">
        <v>364</v>
      </c>
      <c r="G86" s="205"/>
      <c r="H86" s="205"/>
      <c r="I86" s="208"/>
      <c r="J86" s="219">
        <f>BK86</f>
        <v>0</v>
      </c>
      <c r="K86" s="205"/>
      <c r="L86" s="210"/>
      <c r="M86" s="211"/>
      <c r="N86" s="212"/>
      <c r="O86" s="212"/>
      <c r="P86" s="213">
        <f>SUM(P87:P108)</f>
        <v>0</v>
      </c>
      <c r="Q86" s="212"/>
      <c r="R86" s="213">
        <f>SUM(R87:R108)</f>
        <v>0.13445</v>
      </c>
      <c r="S86" s="212"/>
      <c r="T86" s="214">
        <f>SUM(T87:T108)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5" t="s">
        <v>82</v>
      </c>
      <c r="AT86" s="216" t="s">
        <v>71</v>
      </c>
      <c r="AU86" s="216" t="s">
        <v>80</v>
      </c>
      <c r="AY86" s="215" t="s">
        <v>139</v>
      </c>
      <c r="BK86" s="217">
        <f>SUM(BK87:BK108)</f>
        <v>0</v>
      </c>
    </row>
    <row r="87" spans="1:65" s="2" customFormat="1" ht="21.75" customHeight="1">
      <c r="A87" s="40"/>
      <c r="B87" s="41"/>
      <c r="C87" s="220" t="s">
        <v>80</v>
      </c>
      <c r="D87" s="220" t="s">
        <v>142</v>
      </c>
      <c r="E87" s="221" t="s">
        <v>1261</v>
      </c>
      <c r="F87" s="222" t="s">
        <v>1262</v>
      </c>
      <c r="G87" s="223" t="s">
        <v>214</v>
      </c>
      <c r="H87" s="224">
        <v>95</v>
      </c>
      <c r="I87" s="225"/>
      <c r="J87" s="226">
        <f>ROUND(I87*H87,2)</f>
        <v>0</v>
      </c>
      <c r="K87" s="222" t="s">
        <v>146</v>
      </c>
      <c r="L87" s="46"/>
      <c r="M87" s="227" t="s">
        <v>19</v>
      </c>
      <c r="N87" s="228" t="s">
        <v>43</v>
      </c>
      <c r="O87" s="86"/>
      <c r="P87" s="229">
        <f>O87*H87</f>
        <v>0</v>
      </c>
      <c r="Q87" s="229">
        <v>0.00035</v>
      </c>
      <c r="R87" s="229">
        <f>Q87*H87</f>
        <v>0.03325</v>
      </c>
      <c r="S87" s="229">
        <v>0</v>
      </c>
      <c r="T87" s="230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31" t="s">
        <v>207</v>
      </c>
      <c r="AT87" s="231" t="s">
        <v>142</v>
      </c>
      <c r="AU87" s="231" t="s">
        <v>82</v>
      </c>
      <c r="AY87" s="19" t="s">
        <v>139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19" t="s">
        <v>80</v>
      </c>
      <c r="BK87" s="232">
        <f>ROUND(I87*H87,2)</f>
        <v>0</v>
      </c>
      <c r="BL87" s="19" t="s">
        <v>207</v>
      </c>
      <c r="BM87" s="231" t="s">
        <v>1263</v>
      </c>
    </row>
    <row r="88" spans="1:51" s="14" customFormat="1" ht="12">
      <c r="A88" s="14"/>
      <c r="B88" s="244"/>
      <c r="C88" s="245"/>
      <c r="D88" s="235" t="s">
        <v>149</v>
      </c>
      <c r="E88" s="246" t="s">
        <v>19</v>
      </c>
      <c r="F88" s="247" t="s">
        <v>1264</v>
      </c>
      <c r="G88" s="245"/>
      <c r="H88" s="248">
        <v>50</v>
      </c>
      <c r="I88" s="249"/>
      <c r="J88" s="245"/>
      <c r="K88" s="245"/>
      <c r="L88" s="250"/>
      <c r="M88" s="251"/>
      <c r="N88" s="252"/>
      <c r="O88" s="252"/>
      <c r="P88" s="252"/>
      <c r="Q88" s="252"/>
      <c r="R88" s="252"/>
      <c r="S88" s="252"/>
      <c r="T88" s="253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54" t="s">
        <v>149</v>
      </c>
      <c r="AU88" s="254" t="s">
        <v>82</v>
      </c>
      <c r="AV88" s="14" t="s">
        <v>82</v>
      </c>
      <c r="AW88" s="14" t="s">
        <v>33</v>
      </c>
      <c r="AX88" s="14" t="s">
        <v>72</v>
      </c>
      <c r="AY88" s="254" t="s">
        <v>139</v>
      </c>
    </row>
    <row r="89" spans="1:51" s="14" customFormat="1" ht="12">
      <c r="A89" s="14"/>
      <c r="B89" s="244"/>
      <c r="C89" s="245"/>
      <c r="D89" s="235" t="s">
        <v>149</v>
      </c>
      <c r="E89" s="246" t="s">
        <v>19</v>
      </c>
      <c r="F89" s="247" t="s">
        <v>1265</v>
      </c>
      <c r="G89" s="245"/>
      <c r="H89" s="248">
        <v>45</v>
      </c>
      <c r="I89" s="249"/>
      <c r="J89" s="245"/>
      <c r="K89" s="245"/>
      <c r="L89" s="250"/>
      <c r="M89" s="251"/>
      <c r="N89" s="252"/>
      <c r="O89" s="252"/>
      <c r="P89" s="252"/>
      <c r="Q89" s="252"/>
      <c r="R89" s="252"/>
      <c r="S89" s="252"/>
      <c r="T89" s="253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54" t="s">
        <v>149</v>
      </c>
      <c r="AU89" s="254" t="s">
        <v>82</v>
      </c>
      <c r="AV89" s="14" t="s">
        <v>82</v>
      </c>
      <c r="AW89" s="14" t="s">
        <v>33</v>
      </c>
      <c r="AX89" s="14" t="s">
        <v>72</v>
      </c>
      <c r="AY89" s="254" t="s">
        <v>139</v>
      </c>
    </row>
    <row r="90" spans="1:51" s="16" customFormat="1" ht="12">
      <c r="A90" s="16"/>
      <c r="B90" s="266"/>
      <c r="C90" s="267"/>
      <c r="D90" s="235" t="s">
        <v>149</v>
      </c>
      <c r="E90" s="268" t="s">
        <v>19</v>
      </c>
      <c r="F90" s="269" t="s">
        <v>158</v>
      </c>
      <c r="G90" s="267"/>
      <c r="H90" s="270">
        <v>95</v>
      </c>
      <c r="I90" s="271"/>
      <c r="J90" s="267"/>
      <c r="K90" s="267"/>
      <c r="L90" s="272"/>
      <c r="M90" s="273"/>
      <c r="N90" s="274"/>
      <c r="O90" s="274"/>
      <c r="P90" s="274"/>
      <c r="Q90" s="274"/>
      <c r="R90" s="274"/>
      <c r="S90" s="274"/>
      <c r="T90" s="275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T90" s="276" t="s">
        <v>149</v>
      </c>
      <c r="AU90" s="276" t="s">
        <v>82</v>
      </c>
      <c r="AV90" s="16" t="s">
        <v>147</v>
      </c>
      <c r="AW90" s="16" t="s">
        <v>33</v>
      </c>
      <c r="AX90" s="16" t="s">
        <v>80</v>
      </c>
      <c r="AY90" s="276" t="s">
        <v>139</v>
      </c>
    </row>
    <row r="91" spans="1:65" s="2" customFormat="1" ht="21.75" customHeight="1">
      <c r="A91" s="40"/>
      <c r="B91" s="41"/>
      <c r="C91" s="220" t="s">
        <v>82</v>
      </c>
      <c r="D91" s="220" t="s">
        <v>142</v>
      </c>
      <c r="E91" s="221" t="s">
        <v>1266</v>
      </c>
      <c r="F91" s="222" t="s">
        <v>1267</v>
      </c>
      <c r="G91" s="223" t="s">
        <v>214</v>
      </c>
      <c r="H91" s="224">
        <v>34</v>
      </c>
      <c r="I91" s="225"/>
      <c r="J91" s="226">
        <f>ROUND(I91*H91,2)</f>
        <v>0</v>
      </c>
      <c r="K91" s="222" t="s">
        <v>146</v>
      </c>
      <c r="L91" s="46"/>
      <c r="M91" s="227" t="s">
        <v>19</v>
      </c>
      <c r="N91" s="228" t="s">
        <v>43</v>
      </c>
      <c r="O91" s="86"/>
      <c r="P91" s="229">
        <f>O91*H91</f>
        <v>0</v>
      </c>
      <c r="Q91" s="229">
        <v>0.00057</v>
      </c>
      <c r="R91" s="229">
        <f>Q91*H91</f>
        <v>0.019379999999999998</v>
      </c>
      <c r="S91" s="229">
        <v>0</v>
      </c>
      <c r="T91" s="230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31" t="s">
        <v>207</v>
      </c>
      <c r="AT91" s="231" t="s">
        <v>142</v>
      </c>
      <c r="AU91" s="231" t="s">
        <v>82</v>
      </c>
      <c r="AY91" s="19" t="s">
        <v>139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19" t="s">
        <v>80</v>
      </c>
      <c r="BK91" s="232">
        <f>ROUND(I91*H91,2)</f>
        <v>0</v>
      </c>
      <c r="BL91" s="19" t="s">
        <v>207</v>
      </c>
      <c r="BM91" s="231" t="s">
        <v>1268</v>
      </c>
    </row>
    <row r="92" spans="1:51" s="14" customFormat="1" ht="12">
      <c r="A92" s="14"/>
      <c r="B92" s="244"/>
      <c r="C92" s="245"/>
      <c r="D92" s="235" t="s">
        <v>149</v>
      </c>
      <c r="E92" s="246" t="s">
        <v>19</v>
      </c>
      <c r="F92" s="247" t="s">
        <v>1269</v>
      </c>
      <c r="G92" s="245"/>
      <c r="H92" s="248">
        <v>22</v>
      </c>
      <c r="I92" s="249"/>
      <c r="J92" s="245"/>
      <c r="K92" s="245"/>
      <c r="L92" s="250"/>
      <c r="M92" s="251"/>
      <c r="N92" s="252"/>
      <c r="O92" s="252"/>
      <c r="P92" s="252"/>
      <c r="Q92" s="252"/>
      <c r="R92" s="252"/>
      <c r="S92" s="252"/>
      <c r="T92" s="253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54" t="s">
        <v>149</v>
      </c>
      <c r="AU92" s="254" t="s">
        <v>82</v>
      </c>
      <c r="AV92" s="14" t="s">
        <v>82</v>
      </c>
      <c r="AW92" s="14" t="s">
        <v>33</v>
      </c>
      <c r="AX92" s="14" t="s">
        <v>72</v>
      </c>
      <c r="AY92" s="254" t="s">
        <v>139</v>
      </c>
    </row>
    <row r="93" spans="1:51" s="14" customFormat="1" ht="12">
      <c r="A93" s="14"/>
      <c r="B93" s="244"/>
      <c r="C93" s="245"/>
      <c r="D93" s="235" t="s">
        <v>149</v>
      </c>
      <c r="E93" s="246" t="s">
        <v>19</v>
      </c>
      <c r="F93" s="247" t="s">
        <v>1270</v>
      </c>
      <c r="G93" s="245"/>
      <c r="H93" s="248">
        <v>12</v>
      </c>
      <c r="I93" s="249"/>
      <c r="J93" s="245"/>
      <c r="K93" s="245"/>
      <c r="L93" s="250"/>
      <c r="M93" s="251"/>
      <c r="N93" s="252"/>
      <c r="O93" s="252"/>
      <c r="P93" s="252"/>
      <c r="Q93" s="252"/>
      <c r="R93" s="252"/>
      <c r="S93" s="252"/>
      <c r="T93" s="253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4" t="s">
        <v>149</v>
      </c>
      <c r="AU93" s="254" t="s">
        <v>82</v>
      </c>
      <c r="AV93" s="14" t="s">
        <v>82</v>
      </c>
      <c r="AW93" s="14" t="s">
        <v>33</v>
      </c>
      <c r="AX93" s="14" t="s">
        <v>72</v>
      </c>
      <c r="AY93" s="254" t="s">
        <v>139</v>
      </c>
    </row>
    <row r="94" spans="1:51" s="16" customFormat="1" ht="12">
      <c r="A94" s="16"/>
      <c r="B94" s="266"/>
      <c r="C94" s="267"/>
      <c r="D94" s="235" t="s">
        <v>149</v>
      </c>
      <c r="E94" s="268" t="s">
        <v>19</v>
      </c>
      <c r="F94" s="269" t="s">
        <v>158</v>
      </c>
      <c r="G94" s="267"/>
      <c r="H94" s="270">
        <v>34</v>
      </c>
      <c r="I94" s="271"/>
      <c r="J94" s="267"/>
      <c r="K94" s="267"/>
      <c r="L94" s="272"/>
      <c r="M94" s="273"/>
      <c r="N94" s="274"/>
      <c r="O94" s="274"/>
      <c r="P94" s="274"/>
      <c r="Q94" s="274"/>
      <c r="R94" s="274"/>
      <c r="S94" s="274"/>
      <c r="T94" s="275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T94" s="276" t="s">
        <v>149</v>
      </c>
      <c r="AU94" s="276" t="s">
        <v>82</v>
      </c>
      <c r="AV94" s="16" t="s">
        <v>147</v>
      </c>
      <c r="AW94" s="16" t="s">
        <v>33</v>
      </c>
      <c r="AX94" s="16" t="s">
        <v>80</v>
      </c>
      <c r="AY94" s="276" t="s">
        <v>139</v>
      </c>
    </row>
    <row r="95" spans="1:65" s="2" customFormat="1" ht="21.75" customHeight="1">
      <c r="A95" s="40"/>
      <c r="B95" s="41"/>
      <c r="C95" s="220" t="s">
        <v>154</v>
      </c>
      <c r="D95" s="220" t="s">
        <v>142</v>
      </c>
      <c r="E95" s="221" t="s">
        <v>1271</v>
      </c>
      <c r="F95" s="222" t="s">
        <v>1272</v>
      </c>
      <c r="G95" s="223" t="s">
        <v>214</v>
      </c>
      <c r="H95" s="224">
        <v>70</v>
      </c>
      <c r="I95" s="225"/>
      <c r="J95" s="226">
        <f>ROUND(I95*H95,2)</f>
        <v>0</v>
      </c>
      <c r="K95" s="222" t="s">
        <v>146</v>
      </c>
      <c r="L95" s="46"/>
      <c r="M95" s="227" t="s">
        <v>19</v>
      </c>
      <c r="N95" s="228" t="s">
        <v>43</v>
      </c>
      <c r="O95" s="86"/>
      <c r="P95" s="229">
        <f>O95*H95</f>
        <v>0</v>
      </c>
      <c r="Q95" s="229">
        <v>0.00114</v>
      </c>
      <c r="R95" s="229">
        <f>Q95*H95</f>
        <v>0.0798</v>
      </c>
      <c r="S95" s="229">
        <v>0</v>
      </c>
      <c r="T95" s="230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1" t="s">
        <v>207</v>
      </c>
      <c r="AT95" s="231" t="s">
        <v>142</v>
      </c>
      <c r="AU95" s="231" t="s">
        <v>82</v>
      </c>
      <c r="AY95" s="19" t="s">
        <v>139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19" t="s">
        <v>80</v>
      </c>
      <c r="BK95" s="232">
        <f>ROUND(I95*H95,2)</f>
        <v>0</v>
      </c>
      <c r="BL95" s="19" t="s">
        <v>207</v>
      </c>
      <c r="BM95" s="231" t="s">
        <v>1273</v>
      </c>
    </row>
    <row r="96" spans="1:51" s="14" customFormat="1" ht="12">
      <c r="A96" s="14"/>
      <c r="B96" s="244"/>
      <c r="C96" s="245"/>
      <c r="D96" s="235" t="s">
        <v>149</v>
      </c>
      <c r="E96" s="246" t="s">
        <v>19</v>
      </c>
      <c r="F96" s="247" t="s">
        <v>1274</v>
      </c>
      <c r="G96" s="245"/>
      <c r="H96" s="248">
        <v>45</v>
      </c>
      <c r="I96" s="249"/>
      <c r="J96" s="245"/>
      <c r="K96" s="245"/>
      <c r="L96" s="250"/>
      <c r="M96" s="251"/>
      <c r="N96" s="252"/>
      <c r="O96" s="252"/>
      <c r="P96" s="252"/>
      <c r="Q96" s="252"/>
      <c r="R96" s="252"/>
      <c r="S96" s="252"/>
      <c r="T96" s="25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4" t="s">
        <v>149</v>
      </c>
      <c r="AU96" s="254" t="s">
        <v>82</v>
      </c>
      <c r="AV96" s="14" t="s">
        <v>82</v>
      </c>
      <c r="AW96" s="14" t="s">
        <v>33</v>
      </c>
      <c r="AX96" s="14" t="s">
        <v>72</v>
      </c>
      <c r="AY96" s="254" t="s">
        <v>139</v>
      </c>
    </row>
    <row r="97" spans="1:51" s="14" customFormat="1" ht="12">
      <c r="A97" s="14"/>
      <c r="B97" s="244"/>
      <c r="C97" s="245"/>
      <c r="D97" s="235" t="s">
        <v>149</v>
      </c>
      <c r="E97" s="246" t="s">
        <v>19</v>
      </c>
      <c r="F97" s="247" t="s">
        <v>1275</v>
      </c>
      <c r="G97" s="245"/>
      <c r="H97" s="248">
        <v>25</v>
      </c>
      <c r="I97" s="249"/>
      <c r="J97" s="245"/>
      <c r="K97" s="245"/>
      <c r="L97" s="250"/>
      <c r="M97" s="251"/>
      <c r="N97" s="252"/>
      <c r="O97" s="252"/>
      <c r="P97" s="252"/>
      <c r="Q97" s="252"/>
      <c r="R97" s="252"/>
      <c r="S97" s="252"/>
      <c r="T97" s="25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4" t="s">
        <v>149</v>
      </c>
      <c r="AU97" s="254" t="s">
        <v>82</v>
      </c>
      <c r="AV97" s="14" t="s">
        <v>82</v>
      </c>
      <c r="AW97" s="14" t="s">
        <v>33</v>
      </c>
      <c r="AX97" s="14" t="s">
        <v>72</v>
      </c>
      <c r="AY97" s="254" t="s">
        <v>139</v>
      </c>
    </row>
    <row r="98" spans="1:51" s="16" customFormat="1" ht="12">
      <c r="A98" s="16"/>
      <c r="B98" s="266"/>
      <c r="C98" s="267"/>
      <c r="D98" s="235" t="s">
        <v>149</v>
      </c>
      <c r="E98" s="268" t="s">
        <v>19</v>
      </c>
      <c r="F98" s="269" t="s">
        <v>158</v>
      </c>
      <c r="G98" s="267"/>
      <c r="H98" s="270">
        <v>70</v>
      </c>
      <c r="I98" s="271"/>
      <c r="J98" s="267"/>
      <c r="K98" s="267"/>
      <c r="L98" s="272"/>
      <c r="M98" s="273"/>
      <c r="N98" s="274"/>
      <c r="O98" s="274"/>
      <c r="P98" s="274"/>
      <c r="Q98" s="274"/>
      <c r="R98" s="274"/>
      <c r="S98" s="274"/>
      <c r="T98" s="275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T98" s="276" t="s">
        <v>149</v>
      </c>
      <c r="AU98" s="276" t="s">
        <v>82</v>
      </c>
      <c r="AV98" s="16" t="s">
        <v>147</v>
      </c>
      <c r="AW98" s="16" t="s">
        <v>33</v>
      </c>
      <c r="AX98" s="16" t="s">
        <v>80</v>
      </c>
      <c r="AY98" s="276" t="s">
        <v>139</v>
      </c>
    </row>
    <row r="99" spans="1:65" s="2" customFormat="1" ht="21.75" customHeight="1">
      <c r="A99" s="40"/>
      <c r="B99" s="41"/>
      <c r="C99" s="220" t="s">
        <v>147</v>
      </c>
      <c r="D99" s="220" t="s">
        <v>142</v>
      </c>
      <c r="E99" s="221" t="s">
        <v>1276</v>
      </c>
      <c r="F99" s="222" t="s">
        <v>1277</v>
      </c>
      <c r="G99" s="223" t="s">
        <v>163</v>
      </c>
      <c r="H99" s="224">
        <v>12</v>
      </c>
      <c r="I99" s="225"/>
      <c r="J99" s="226">
        <f>ROUND(I99*H99,2)</f>
        <v>0</v>
      </c>
      <c r="K99" s="222" t="s">
        <v>146</v>
      </c>
      <c r="L99" s="46"/>
      <c r="M99" s="227" t="s">
        <v>19</v>
      </c>
      <c r="N99" s="228" t="s">
        <v>43</v>
      </c>
      <c r="O99" s="8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31" t="s">
        <v>207</v>
      </c>
      <c r="AT99" s="231" t="s">
        <v>142</v>
      </c>
      <c r="AU99" s="231" t="s">
        <v>82</v>
      </c>
      <c r="AY99" s="19" t="s">
        <v>139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19" t="s">
        <v>80</v>
      </c>
      <c r="BK99" s="232">
        <f>ROUND(I99*H99,2)</f>
        <v>0</v>
      </c>
      <c r="BL99" s="19" t="s">
        <v>207</v>
      </c>
      <c r="BM99" s="231" t="s">
        <v>1278</v>
      </c>
    </row>
    <row r="100" spans="1:65" s="2" customFormat="1" ht="21.75" customHeight="1">
      <c r="A100" s="40"/>
      <c r="B100" s="41"/>
      <c r="C100" s="220" t="s">
        <v>172</v>
      </c>
      <c r="D100" s="220" t="s">
        <v>142</v>
      </c>
      <c r="E100" s="221" t="s">
        <v>1279</v>
      </c>
      <c r="F100" s="222" t="s">
        <v>1280</v>
      </c>
      <c r="G100" s="223" t="s">
        <v>163</v>
      </c>
      <c r="H100" s="224">
        <v>6</v>
      </c>
      <c r="I100" s="225"/>
      <c r="J100" s="226">
        <f>ROUND(I100*H100,2)</f>
        <v>0</v>
      </c>
      <c r="K100" s="222" t="s">
        <v>146</v>
      </c>
      <c r="L100" s="46"/>
      <c r="M100" s="227" t="s">
        <v>19</v>
      </c>
      <c r="N100" s="228" t="s">
        <v>43</v>
      </c>
      <c r="O100" s="8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1" t="s">
        <v>207</v>
      </c>
      <c r="AT100" s="231" t="s">
        <v>142</v>
      </c>
      <c r="AU100" s="231" t="s">
        <v>82</v>
      </c>
      <c r="AY100" s="19" t="s">
        <v>139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9" t="s">
        <v>80</v>
      </c>
      <c r="BK100" s="232">
        <f>ROUND(I100*H100,2)</f>
        <v>0</v>
      </c>
      <c r="BL100" s="19" t="s">
        <v>207</v>
      </c>
      <c r="BM100" s="231" t="s">
        <v>1281</v>
      </c>
    </row>
    <row r="101" spans="1:65" s="2" customFormat="1" ht="21.75" customHeight="1">
      <c r="A101" s="40"/>
      <c r="B101" s="41"/>
      <c r="C101" s="220" t="s">
        <v>140</v>
      </c>
      <c r="D101" s="220" t="s">
        <v>142</v>
      </c>
      <c r="E101" s="221" t="s">
        <v>1282</v>
      </c>
      <c r="F101" s="222" t="s">
        <v>1283</v>
      </c>
      <c r="G101" s="223" t="s">
        <v>163</v>
      </c>
      <c r="H101" s="224">
        <v>9</v>
      </c>
      <c r="I101" s="225"/>
      <c r="J101" s="226">
        <f>ROUND(I101*H101,2)</f>
        <v>0</v>
      </c>
      <c r="K101" s="222" t="s">
        <v>146</v>
      </c>
      <c r="L101" s="46"/>
      <c r="M101" s="227" t="s">
        <v>19</v>
      </c>
      <c r="N101" s="228" t="s">
        <v>43</v>
      </c>
      <c r="O101" s="8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31" t="s">
        <v>207</v>
      </c>
      <c r="AT101" s="231" t="s">
        <v>142</v>
      </c>
      <c r="AU101" s="231" t="s">
        <v>82</v>
      </c>
      <c r="AY101" s="19" t="s">
        <v>139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19" t="s">
        <v>80</v>
      </c>
      <c r="BK101" s="232">
        <f>ROUND(I101*H101,2)</f>
        <v>0</v>
      </c>
      <c r="BL101" s="19" t="s">
        <v>207</v>
      </c>
      <c r="BM101" s="231" t="s">
        <v>1284</v>
      </c>
    </row>
    <row r="102" spans="1:65" s="2" customFormat="1" ht="21.75" customHeight="1">
      <c r="A102" s="40"/>
      <c r="B102" s="41"/>
      <c r="C102" s="220" t="s">
        <v>183</v>
      </c>
      <c r="D102" s="220" t="s">
        <v>142</v>
      </c>
      <c r="E102" s="221" t="s">
        <v>1285</v>
      </c>
      <c r="F102" s="222" t="s">
        <v>1286</v>
      </c>
      <c r="G102" s="223" t="s">
        <v>163</v>
      </c>
      <c r="H102" s="224">
        <v>2</v>
      </c>
      <c r="I102" s="225"/>
      <c r="J102" s="226">
        <f>ROUND(I102*H102,2)</f>
        <v>0</v>
      </c>
      <c r="K102" s="222" t="s">
        <v>146</v>
      </c>
      <c r="L102" s="46"/>
      <c r="M102" s="227" t="s">
        <v>19</v>
      </c>
      <c r="N102" s="228" t="s">
        <v>43</v>
      </c>
      <c r="O102" s="86"/>
      <c r="P102" s="229">
        <f>O102*H102</f>
        <v>0</v>
      </c>
      <c r="Q102" s="229">
        <v>0.00101</v>
      </c>
      <c r="R102" s="229">
        <f>Q102*H102</f>
        <v>0.00202</v>
      </c>
      <c r="S102" s="229">
        <v>0</v>
      </c>
      <c r="T102" s="230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31" t="s">
        <v>207</v>
      </c>
      <c r="AT102" s="231" t="s">
        <v>142</v>
      </c>
      <c r="AU102" s="231" t="s">
        <v>82</v>
      </c>
      <c r="AY102" s="19" t="s">
        <v>139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19" t="s">
        <v>80</v>
      </c>
      <c r="BK102" s="232">
        <f>ROUND(I102*H102,2)</f>
        <v>0</v>
      </c>
      <c r="BL102" s="19" t="s">
        <v>207</v>
      </c>
      <c r="BM102" s="231" t="s">
        <v>1287</v>
      </c>
    </row>
    <row r="103" spans="1:65" s="2" customFormat="1" ht="21.75" customHeight="1">
      <c r="A103" s="40"/>
      <c r="B103" s="41"/>
      <c r="C103" s="220" t="s">
        <v>188</v>
      </c>
      <c r="D103" s="220" t="s">
        <v>142</v>
      </c>
      <c r="E103" s="221" t="s">
        <v>1288</v>
      </c>
      <c r="F103" s="222" t="s">
        <v>1289</v>
      </c>
      <c r="G103" s="223" t="s">
        <v>214</v>
      </c>
      <c r="H103" s="224">
        <v>199</v>
      </c>
      <c r="I103" s="225"/>
      <c r="J103" s="226">
        <f>ROUND(I103*H103,2)</f>
        <v>0</v>
      </c>
      <c r="K103" s="222" t="s">
        <v>146</v>
      </c>
      <c r="L103" s="46"/>
      <c r="M103" s="227" t="s">
        <v>19</v>
      </c>
      <c r="N103" s="228" t="s">
        <v>43</v>
      </c>
      <c r="O103" s="8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31" t="s">
        <v>207</v>
      </c>
      <c r="AT103" s="231" t="s">
        <v>142</v>
      </c>
      <c r="AU103" s="231" t="s">
        <v>82</v>
      </c>
      <c r="AY103" s="19" t="s">
        <v>139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19" t="s">
        <v>80</v>
      </c>
      <c r="BK103" s="232">
        <f>ROUND(I103*H103,2)</f>
        <v>0</v>
      </c>
      <c r="BL103" s="19" t="s">
        <v>207</v>
      </c>
      <c r="BM103" s="231" t="s">
        <v>1290</v>
      </c>
    </row>
    <row r="104" spans="1:65" s="2" customFormat="1" ht="44.25" customHeight="1">
      <c r="A104" s="40"/>
      <c r="B104" s="41"/>
      <c r="C104" s="220" t="s">
        <v>159</v>
      </c>
      <c r="D104" s="220" t="s">
        <v>142</v>
      </c>
      <c r="E104" s="221" t="s">
        <v>1291</v>
      </c>
      <c r="F104" s="222" t="s">
        <v>1292</v>
      </c>
      <c r="G104" s="223" t="s">
        <v>299</v>
      </c>
      <c r="H104" s="224">
        <v>0.134</v>
      </c>
      <c r="I104" s="225"/>
      <c r="J104" s="226">
        <f>ROUND(I104*H104,2)</f>
        <v>0</v>
      </c>
      <c r="K104" s="222" t="s">
        <v>146</v>
      </c>
      <c r="L104" s="46"/>
      <c r="M104" s="227" t="s">
        <v>19</v>
      </c>
      <c r="N104" s="228" t="s">
        <v>43</v>
      </c>
      <c r="O104" s="8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1" t="s">
        <v>207</v>
      </c>
      <c r="AT104" s="231" t="s">
        <v>142</v>
      </c>
      <c r="AU104" s="231" t="s">
        <v>82</v>
      </c>
      <c r="AY104" s="19" t="s">
        <v>139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19" t="s">
        <v>80</v>
      </c>
      <c r="BK104" s="232">
        <f>ROUND(I104*H104,2)</f>
        <v>0</v>
      </c>
      <c r="BL104" s="19" t="s">
        <v>207</v>
      </c>
      <c r="BM104" s="231" t="s">
        <v>1293</v>
      </c>
    </row>
    <row r="105" spans="1:65" s="2" customFormat="1" ht="21.75" customHeight="1">
      <c r="A105" s="40"/>
      <c r="B105" s="41"/>
      <c r="C105" s="220" t="s">
        <v>199</v>
      </c>
      <c r="D105" s="220" t="s">
        <v>142</v>
      </c>
      <c r="E105" s="221" t="s">
        <v>1294</v>
      </c>
      <c r="F105" s="222" t="s">
        <v>1295</v>
      </c>
      <c r="G105" s="223" t="s">
        <v>1296</v>
      </c>
      <c r="H105" s="224">
        <v>100</v>
      </c>
      <c r="I105" s="225"/>
      <c r="J105" s="226">
        <f>ROUND(I105*H105,2)</f>
        <v>0</v>
      </c>
      <c r="K105" s="222" t="s">
        <v>19</v>
      </c>
      <c r="L105" s="46"/>
      <c r="M105" s="227" t="s">
        <v>19</v>
      </c>
      <c r="N105" s="228" t="s">
        <v>43</v>
      </c>
      <c r="O105" s="8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31" t="s">
        <v>207</v>
      </c>
      <c r="AT105" s="231" t="s">
        <v>142</v>
      </c>
      <c r="AU105" s="231" t="s">
        <v>82</v>
      </c>
      <c r="AY105" s="19" t="s">
        <v>139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19" t="s">
        <v>80</v>
      </c>
      <c r="BK105" s="232">
        <f>ROUND(I105*H105,2)</f>
        <v>0</v>
      </c>
      <c r="BL105" s="19" t="s">
        <v>207</v>
      </c>
      <c r="BM105" s="231" t="s">
        <v>1297</v>
      </c>
    </row>
    <row r="106" spans="1:65" s="2" customFormat="1" ht="21.75" customHeight="1">
      <c r="A106" s="40"/>
      <c r="B106" s="41"/>
      <c r="C106" s="220" t="s">
        <v>204</v>
      </c>
      <c r="D106" s="220" t="s">
        <v>142</v>
      </c>
      <c r="E106" s="221" t="s">
        <v>1298</v>
      </c>
      <c r="F106" s="222" t="s">
        <v>1299</v>
      </c>
      <c r="G106" s="223" t="s">
        <v>290</v>
      </c>
      <c r="H106" s="224">
        <v>1</v>
      </c>
      <c r="I106" s="225"/>
      <c r="J106" s="226">
        <f>ROUND(I106*H106,2)</f>
        <v>0</v>
      </c>
      <c r="K106" s="222" t="s">
        <v>19</v>
      </c>
      <c r="L106" s="46"/>
      <c r="M106" s="227" t="s">
        <v>19</v>
      </c>
      <c r="N106" s="228" t="s">
        <v>43</v>
      </c>
      <c r="O106" s="8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31" t="s">
        <v>207</v>
      </c>
      <c r="AT106" s="231" t="s">
        <v>142</v>
      </c>
      <c r="AU106" s="231" t="s">
        <v>82</v>
      </c>
      <c r="AY106" s="19" t="s">
        <v>139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9" t="s">
        <v>80</v>
      </c>
      <c r="BK106" s="232">
        <f>ROUND(I106*H106,2)</f>
        <v>0</v>
      </c>
      <c r="BL106" s="19" t="s">
        <v>207</v>
      </c>
      <c r="BM106" s="231" t="s">
        <v>1300</v>
      </c>
    </row>
    <row r="107" spans="1:65" s="2" customFormat="1" ht="16.5" customHeight="1">
      <c r="A107" s="40"/>
      <c r="B107" s="41"/>
      <c r="C107" s="220" t="s">
        <v>211</v>
      </c>
      <c r="D107" s="220" t="s">
        <v>142</v>
      </c>
      <c r="E107" s="221" t="s">
        <v>1301</v>
      </c>
      <c r="F107" s="222" t="s">
        <v>1302</v>
      </c>
      <c r="G107" s="223" t="s">
        <v>290</v>
      </c>
      <c r="H107" s="224">
        <v>1</v>
      </c>
      <c r="I107" s="225"/>
      <c r="J107" s="226">
        <f>ROUND(I107*H107,2)</f>
        <v>0</v>
      </c>
      <c r="K107" s="222" t="s">
        <v>19</v>
      </c>
      <c r="L107" s="46"/>
      <c r="M107" s="227" t="s">
        <v>19</v>
      </c>
      <c r="N107" s="228" t="s">
        <v>43</v>
      </c>
      <c r="O107" s="8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207</v>
      </c>
      <c r="AT107" s="231" t="s">
        <v>142</v>
      </c>
      <c r="AU107" s="231" t="s">
        <v>82</v>
      </c>
      <c r="AY107" s="19" t="s">
        <v>139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9" t="s">
        <v>80</v>
      </c>
      <c r="BK107" s="232">
        <f>ROUND(I107*H107,2)</f>
        <v>0</v>
      </c>
      <c r="BL107" s="19" t="s">
        <v>207</v>
      </c>
      <c r="BM107" s="231" t="s">
        <v>1303</v>
      </c>
    </row>
    <row r="108" spans="1:65" s="2" customFormat="1" ht="33" customHeight="1">
      <c r="A108" s="40"/>
      <c r="B108" s="41"/>
      <c r="C108" s="220" t="s">
        <v>218</v>
      </c>
      <c r="D108" s="220" t="s">
        <v>142</v>
      </c>
      <c r="E108" s="221" t="s">
        <v>1304</v>
      </c>
      <c r="F108" s="222" t="s">
        <v>1305</v>
      </c>
      <c r="G108" s="223" t="s">
        <v>290</v>
      </c>
      <c r="H108" s="224">
        <v>30</v>
      </c>
      <c r="I108" s="225"/>
      <c r="J108" s="226">
        <f>ROUND(I108*H108,2)</f>
        <v>0</v>
      </c>
      <c r="K108" s="222" t="s">
        <v>19</v>
      </c>
      <c r="L108" s="46"/>
      <c r="M108" s="227" t="s">
        <v>19</v>
      </c>
      <c r="N108" s="228" t="s">
        <v>43</v>
      </c>
      <c r="O108" s="8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1" t="s">
        <v>207</v>
      </c>
      <c r="AT108" s="231" t="s">
        <v>142</v>
      </c>
      <c r="AU108" s="231" t="s">
        <v>82</v>
      </c>
      <c r="AY108" s="19" t="s">
        <v>139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9" t="s">
        <v>80</v>
      </c>
      <c r="BK108" s="232">
        <f>ROUND(I108*H108,2)</f>
        <v>0</v>
      </c>
      <c r="BL108" s="19" t="s">
        <v>207</v>
      </c>
      <c r="BM108" s="231" t="s">
        <v>1306</v>
      </c>
    </row>
    <row r="109" spans="1:63" s="12" customFormat="1" ht="22.8" customHeight="1">
      <c r="A109" s="12"/>
      <c r="B109" s="204"/>
      <c r="C109" s="205"/>
      <c r="D109" s="206" t="s">
        <v>71</v>
      </c>
      <c r="E109" s="218" t="s">
        <v>377</v>
      </c>
      <c r="F109" s="218" t="s">
        <v>378</v>
      </c>
      <c r="G109" s="205"/>
      <c r="H109" s="205"/>
      <c r="I109" s="208"/>
      <c r="J109" s="219">
        <f>BK109</f>
        <v>0</v>
      </c>
      <c r="K109" s="205"/>
      <c r="L109" s="210"/>
      <c r="M109" s="211"/>
      <c r="N109" s="212"/>
      <c r="O109" s="212"/>
      <c r="P109" s="213">
        <f>SUM(P110:P157)</f>
        <v>0</v>
      </c>
      <c r="Q109" s="212"/>
      <c r="R109" s="213">
        <f>SUM(R110:R157)</f>
        <v>0.5052399999999999</v>
      </c>
      <c r="S109" s="212"/>
      <c r="T109" s="214">
        <f>SUM(T110:T157)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5" t="s">
        <v>82</v>
      </c>
      <c r="AT109" s="216" t="s">
        <v>71</v>
      </c>
      <c r="AU109" s="216" t="s">
        <v>80</v>
      </c>
      <c r="AY109" s="215" t="s">
        <v>139</v>
      </c>
      <c r="BK109" s="217">
        <f>SUM(BK110:BK157)</f>
        <v>0</v>
      </c>
    </row>
    <row r="110" spans="1:65" s="2" customFormat="1" ht="21.75" customHeight="1">
      <c r="A110" s="40"/>
      <c r="B110" s="41"/>
      <c r="C110" s="220" t="s">
        <v>227</v>
      </c>
      <c r="D110" s="220" t="s">
        <v>142</v>
      </c>
      <c r="E110" s="221" t="s">
        <v>1307</v>
      </c>
      <c r="F110" s="222" t="s">
        <v>1308</v>
      </c>
      <c r="G110" s="223" t="s">
        <v>214</v>
      </c>
      <c r="H110" s="224">
        <v>322</v>
      </c>
      <c r="I110" s="225"/>
      <c r="J110" s="226">
        <f>ROUND(I110*H110,2)</f>
        <v>0</v>
      </c>
      <c r="K110" s="222" t="s">
        <v>146</v>
      </c>
      <c r="L110" s="46"/>
      <c r="M110" s="227" t="s">
        <v>19</v>
      </c>
      <c r="N110" s="228" t="s">
        <v>43</v>
      </c>
      <c r="O110" s="86"/>
      <c r="P110" s="229">
        <f>O110*H110</f>
        <v>0</v>
      </c>
      <c r="Q110" s="229">
        <v>0.0007</v>
      </c>
      <c r="R110" s="229">
        <f>Q110*H110</f>
        <v>0.2254</v>
      </c>
      <c r="S110" s="229">
        <v>0</v>
      </c>
      <c r="T110" s="23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207</v>
      </c>
      <c r="AT110" s="231" t="s">
        <v>142</v>
      </c>
      <c r="AU110" s="231" t="s">
        <v>82</v>
      </c>
      <c r="AY110" s="19" t="s">
        <v>139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9" t="s">
        <v>80</v>
      </c>
      <c r="BK110" s="232">
        <f>ROUND(I110*H110,2)</f>
        <v>0</v>
      </c>
      <c r="BL110" s="19" t="s">
        <v>207</v>
      </c>
      <c r="BM110" s="231" t="s">
        <v>1309</v>
      </c>
    </row>
    <row r="111" spans="1:51" s="14" customFormat="1" ht="12">
      <c r="A111" s="14"/>
      <c r="B111" s="244"/>
      <c r="C111" s="245"/>
      <c r="D111" s="235" t="s">
        <v>149</v>
      </c>
      <c r="E111" s="246" t="s">
        <v>19</v>
      </c>
      <c r="F111" s="247" t="s">
        <v>1310</v>
      </c>
      <c r="G111" s="245"/>
      <c r="H111" s="248">
        <v>70</v>
      </c>
      <c r="I111" s="249"/>
      <c r="J111" s="245"/>
      <c r="K111" s="245"/>
      <c r="L111" s="250"/>
      <c r="M111" s="251"/>
      <c r="N111" s="252"/>
      <c r="O111" s="252"/>
      <c r="P111" s="252"/>
      <c r="Q111" s="252"/>
      <c r="R111" s="252"/>
      <c r="S111" s="252"/>
      <c r="T111" s="25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4" t="s">
        <v>149</v>
      </c>
      <c r="AU111" s="254" t="s">
        <v>82</v>
      </c>
      <c r="AV111" s="14" t="s">
        <v>82</v>
      </c>
      <c r="AW111" s="14" t="s">
        <v>33</v>
      </c>
      <c r="AX111" s="14" t="s">
        <v>72</v>
      </c>
      <c r="AY111" s="254" t="s">
        <v>139</v>
      </c>
    </row>
    <row r="112" spans="1:51" s="14" customFormat="1" ht="12">
      <c r="A112" s="14"/>
      <c r="B112" s="244"/>
      <c r="C112" s="245"/>
      <c r="D112" s="235" t="s">
        <v>149</v>
      </c>
      <c r="E112" s="246" t="s">
        <v>19</v>
      </c>
      <c r="F112" s="247" t="s">
        <v>1311</v>
      </c>
      <c r="G112" s="245"/>
      <c r="H112" s="248">
        <v>55</v>
      </c>
      <c r="I112" s="249"/>
      <c r="J112" s="245"/>
      <c r="K112" s="245"/>
      <c r="L112" s="250"/>
      <c r="M112" s="251"/>
      <c r="N112" s="252"/>
      <c r="O112" s="252"/>
      <c r="P112" s="252"/>
      <c r="Q112" s="252"/>
      <c r="R112" s="252"/>
      <c r="S112" s="252"/>
      <c r="T112" s="25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4" t="s">
        <v>149</v>
      </c>
      <c r="AU112" s="254" t="s">
        <v>82</v>
      </c>
      <c r="AV112" s="14" t="s">
        <v>82</v>
      </c>
      <c r="AW112" s="14" t="s">
        <v>33</v>
      </c>
      <c r="AX112" s="14" t="s">
        <v>72</v>
      </c>
      <c r="AY112" s="254" t="s">
        <v>139</v>
      </c>
    </row>
    <row r="113" spans="1:51" s="15" customFormat="1" ht="12">
      <c r="A113" s="15"/>
      <c r="B113" s="255"/>
      <c r="C113" s="256"/>
      <c r="D113" s="235" t="s">
        <v>149</v>
      </c>
      <c r="E113" s="257" t="s">
        <v>19</v>
      </c>
      <c r="F113" s="258" t="s">
        <v>153</v>
      </c>
      <c r="G113" s="256"/>
      <c r="H113" s="259">
        <v>125</v>
      </c>
      <c r="I113" s="260"/>
      <c r="J113" s="256"/>
      <c r="K113" s="256"/>
      <c r="L113" s="261"/>
      <c r="M113" s="262"/>
      <c r="N113" s="263"/>
      <c r="O113" s="263"/>
      <c r="P113" s="263"/>
      <c r="Q113" s="263"/>
      <c r="R113" s="263"/>
      <c r="S113" s="263"/>
      <c r="T113" s="264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65" t="s">
        <v>149</v>
      </c>
      <c r="AU113" s="265" t="s">
        <v>82</v>
      </c>
      <c r="AV113" s="15" t="s">
        <v>154</v>
      </c>
      <c r="AW113" s="15" t="s">
        <v>33</v>
      </c>
      <c r="AX113" s="15" t="s">
        <v>72</v>
      </c>
      <c r="AY113" s="265" t="s">
        <v>139</v>
      </c>
    </row>
    <row r="114" spans="1:51" s="14" customFormat="1" ht="12">
      <c r="A114" s="14"/>
      <c r="B114" s="244"/>
      <c r="C114" s="245"/>
      <c r="D114" s="235" t="s">
        <v>149</v>
      </c>
      <c r="E114" s="246" t="s">
        <v>19</v>
      </c>
      <c r="F114" s="247" t="s">
        <v>1312</v>
      </c>
      <c r="G114" s="245"/>
      <c r="H114" s="248">
        <v>75</v>
      </c>
      <c r="I114" s="249"/>
      <c r="J114" s="245"/>
      <c r="K114" s="245"/>
      <c r="L114" s="250"/>
      <c r="M114" s="251"/>
      <c r="N114" s="252"/>
      <c r="O114" s="252"/>
      <c r="P114" s="252"/>
      <c r="Q114" s="252"/>
      <c r="R114" s="252"/>
      <c r="S114" s="252"/>
      <c r="T114" s="25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4" t="s">
        <v>149</v>
      </c>
      <c r="AU114" s="254" t="s">
        <v>82</v>
      </c>
      <c r="AV114" s="14" t="s">
        <v>82</v>
      </c>
      <c r="AW114" s="14" t="s">
        <v>33</v>
      </c>
      <c r="AX114" s="14" t="s">
        <v>72</v>
      </c>
      <c r="AY114" s="254" t="s">
        <v>139</v>
      </c>
    </row>
    <row r="115" spans="1:51" s="14" customFormat="1" ht="12">
      <c r="A115" s="14"/>
      <c r="B115" s="244"/>
      <c r="C115" s="245"/>
      <c r="D115" s="235" t="s">
        <v>149</v>
      </c>
      <c r="E115" s="246" t="s">
        <v>19</v>
      </c>
      <c r="F115" s="247" t="s">
        <v>1313</v>
      </c>
      <c r="G115" s="245"/>
      <c r="H115" s="248">
        <v>60</v>
      </c>
      <c r="I115" s="249"/>
      <c r="J115" s="245"/>
      <c r="K115" s="245"/>
      <c r="L115" s="250"/>
      <c r="M115" s="251"/>
      <c r="N115" s="252"/>
      <c r="O115" s="252"/>
      <c r="P115" s="252"/>
      <c r="Q115" s="252"/>
      <c r="R115" s="252"/>
      <c r="S115" s="252"/>
      <c r="T115" s="25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4" t="s">
        <v>149</v>
      </c>
      <c r="AU115" s="254" t="s">
        <v>82</v>
      </c>
      <c r="AV115" s="14" t="s">
        <v>82</v>
      </c>
      <c r="AW115" s="14" t="s">
        <v>33</v>
      </c>
      <c r="AX115" s="14" t="s">
        <v>72</v>
      </c>
      <c r="AY115" s="254" t="s">
        <v>139</v>
      </c>
    </row>
    <row r="116" spans="1:51" s="15" customFormat="1" ht="12">
      <c r="A116" s="15"/>
      <c r="B116" s="255"/>
      <c r="C116" s="256"/>
      <c r="D116" s="235" t="s">
        <v>149</v>
      </c>
      <c r="E116" s="257" t="s">
        <v>19</v>
      </c>
      <c r="F116" s="258" t="s">
        <v>153</v>
      </c>
      <c r="G116" s="256"/>
      <c r="H116" s="259">
        <v>135</v>
      </c>
      <c r="I116" s="260"/>
      <c r="J116" s="256"/>
      <c r="K116" s="256"/>
      <c r="L116" s="261"/>
      <c r="M116" s="262"/>
      <c r="N116" s="263"/>
      <c r="O116" s="263"/>
      <c r="P116" s="263"/>
      <c r="Q116" s="263"/>
      <c r="R116" s="263"/>
      <c r="S116" s="263"/>
      <c r="T116" s="264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5" t="s">
        <v>149</v>
      </c>
      <c r="AU116" s="265" t="s">
        <v>82</v>
      </c>
      <c r="AV116" s="15" t="s">
        <v>154</v>
      </c>
      <c r="AW116" s="15" t="s">
        <v>33</v>
      </c>
      <c r="AX116" s="15" t="s">
        <v>72</v>
      </c>
      <c r="AY116" s="265" t="s">
        <v>139</v>
      </c>
    </row>
    <row r="117" spans="1:51" s="14" customFormat="1" ht="12">
      <c r="A117" s="14"/>
      <c r="B117" s="244"/>
      <c r="C117" s="245"/>
      <c r="D117" s="235" t="s">
        <v>149</v>
      </c>
      <c r="E117" s="246" t="s">
        <v>19</v>
      </c>
      <c r="F117" s="247" t="s">
        <v>1314</v>
      </c>
      <c r="G117" s="245"/>
      <c r="H117" s="248">
        <v>40</v>
      </c>
      <c r="I117" s="249"/>
      <c r="J117" s="245"/>
      <c r="K117" s="245"/>
      <c r="L117" s="250"/>
      <c r="M117" s="251"/>
      <c r="N117" s="252"/>
      <c r="O117" s="252"/>
      <c r="P117" s="252"/>
      <c r="Q117" s="252"/>
      <c r="R117" s="252"/>
      <c r="S117" s="252"/>
      <c r="T117" s="25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4" t="s">
        <v>149</v>
      </c>
      <c r="AU117" s="254" t="s">
        <v>82</v>
      </c>
      <c r="AV117" s="14" t="s">
        <v>82</v>
      </c>
      <c r="AW117" s="14" t="s">
        <v>33</v>
      </c>
      <c r="AX117" s="14" t="s">
        <v>72</v>
      </c>
      <c r="AY117" s="254" t="s">
        <v>139</v>
      </c>
    </row>
    <row r="118" spans="1:51" s="14" customFormat="1" ht="12">
      <c r="A118" s="14"/>
      <c r="B118" s="244"/>
      <c r="C118" s="245"/>
      <c r="D118" s="235" t="s">
        <v>149</v>
      </c>
      <c r="E118" s="246" t="s">
        <v>19</v>
      </c>
      <c r="F118" s="247" t="s">
        <v>1315</v>
      </c>
      <c r="G118" s="245"/>
      <c r="H118" s="248">
        <v>22</v>
      </c>
      <c r="I118" s="249"/>
      <c r="J118" s="245"/>
      <c r="K118" s="245"/>
      <c r="L118" s="250"/>
      <c r="M118" s="251"/>
      <c r="N118" s="252"/>
      <c r="O118" s="252"/>
      <c r="P118" s="252"/>
      <c r="Q118" s="252"/>
      <c r="R118" s="252"/>
      <c r="S118" s="252"/>
      <c r="T118" s="25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4" t="s">
        <v>149</v>
      </c>
      <c r="AU118" s="254" t="s">
        <v>82</v>
      </c>
      <c r="AV118" s="14" t="s">
        <v>82</v>
      </c>
      <c r="AW118" s="14" t="s">
        <v>33</v>
      </c>
      <c r="AX118" s="14" t="s">
        <v>72</v>
      </c>
      <c r="AY118" s="254" t="s">
        <v>139</v>
      </c>
    </row>
    <row r="119" spans="1:51" s="15" customFormat="1" ht="12">
      <c r="A119" s="15"/>
      <c r="B119" s="255"/>
      <c r="C119" s="256"/>
      <c r="D119" s="235" t="s">
        <v>149</v>
      </c>
      <c r="E119" s="257" t="s">
        <v>19</v>
      </c>
      <c r="F119" s="258" t="s">
        <v>153</v>
      </c>
      <c r="G119" s="256"/>
      <c r="H119" s="259">
        <v>62</v>
      </c>
      <c r="I119" s="260"/>
      <c r="J119" s="256"/>
      <c r="K119" s="256"/>
      <c r="L119" s="261"/>
      <c r="M119" s="262"/>
      <c r="N119" s="263"/>
      <c r="O119" s="263"/>
      <c r="P119" s="263"/>
      <c r="Q119" s="263"/>
      <c r="R119" s="263"/>
      <c r="S119" s="263"/>
      <c r="T119" s="264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5" t="s">
        <v>149</v>
      </c>
      <c r="AU119" s="265" t="s">
        <v>82</v>
      </c>
      <c r="AV119" s="15" t="s">
        <v>154</v>
      </c>
      <c r="AW119" s="15" t="s">
        <v>33</v>
      </c>
      <c r="AX119" s="15" t="s">
        <v>72</v>
      </c>
      <c r="AY119" s="265" t="s">
        <v>139</v>
      </c>
    </row>
    <row r="120" spans="1:51" s="16" customFormat="1" ht="12">
      <c r="A120" s="16"/>
      <c r="B120" s="266"/>
      <c r="C120" s="267"/>
      <c r="D120" s="235" t="s">
        <v>149</v>
      </c>
      <c r="E120" s="268" t="s">
        <v>19</v>
      </c>
      <c r="F120" s="269" t="s">
        <v>158</v>
      </c>
      <c r="G120" s="267"/>
      <c r="H120" s="270">
        <v>322</v>
      </c>
      <c r="I120" s="271"/>
      <c r="J120" s="267"/>
      <c r="K120" s="267"/>
      <c r="L120" s="272"/>
      <c r="M120" s="273"/>
      <c r="N120" s="274"/>
      <c r="O120" s="274"/>
      <c r="P120" s="274"/>
      <c r="Q120" s="274"/>
      <c r="R120" s="274"/>
      <c r="S120" s="274"/>
      <c r="T120" s="275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T120" s="276" t="s">
        <v>149</v>
      </c>
      <c r="AU120" s="276" t="s">
        <v>82</v>
      </c>
      <c r="AV120" s="16" t="s">
        <v>147</v>
      </c>
      <c r="AW120" s="16" t="s">
        <v>33</v>
      </c>
      <c r="AX120" s="16" t="s">
        <v>80</v>
      </c>
      <c r="AY120" s="276" t="s">
        <v>139</v>
      </c>
    </row>
    <row r="121" spans="1:65" s="2" customFormat="1" ht="21.75" customHeight="1">
      <c r="A121" s="40"/>
      <c r="B121" s="41"/>
      <c r="C121" s="220" t="s">
        <v>8</v>
      </c>
      <c r="D121" s="220" t="s">
        <v>142</v>
      </c>
      <c r="E121" s="221" t="s">
        <v>1316</v>
      </c>
      <c r="F121" s="222" t="s">
        <v>1317</v>
      </c>
      <c r="G121" s="223" t="s">
        <v>214</v>
      </c>
      <c r="H121" s="224">
        <v>160</v>
      </c>
      <c r="I121" s="225"/>
      <c r="J121" s="226">
        <f>ROUND(I121*H121,2)</f>
        <v>0</v>
      </c>
      <c r="K121" s="222" t="s">
        <v>146</v>
      </c>
      <c r="L121" s="46"/>
      <c r="M121" s="227" t="s">
        <v>19</v>
      </c>
      <c r="N121" s="228" t="s">
        <v>43</v>
      </c>
      <c r="O121" s="86"/>
      <c r="P121" s="229">
        <f>O121*H121</f>
        <v>0</v>
      </c>
      <c r="Q121" s="229">
        <v>0.00078</v>
      </c>
      <c r="R121" s="229">
        <f>Q121*H121</f>
        <v>0.1248</v>
      </c>
      <c r="S121" s="229">
        <v>0</v>
      </c>
      <c r="T121" s="23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31" t="s">
        <v>207</v>
      </c>
      <c r="AT121" s="231" t="s">
        <v>142</v>
      </c>
      <c r="AU121" s="231" t="s">
        <v>82</v>
      </c>
      <c r="AY121" s="19" t="s">
        <v>139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9" t="s">
        <v>80</v>
      </c>
      <c r="BK121" s="232">
        <f>ROUND(I121*H121,2)</f>
        <v>0</v>
      </c>
      <c r="BL121" s="19" t="s">
        <v>207</v>
      </c>
      <c r="BM121" s="231" t="s">
        <v>1318</v>
      </c>
    </row>
    <row r="122" spans="1:51" s="14" customFormat="1" ht="12">
      <c r="A122" s="14"/>
      <c r="B122" s="244"/>
      <c r="C122" s="245"/>
      <c r="D122" s="235" t="s">
        <v>149</v>
      </c>
      <c r="E122" s="246" t="s">
        <v>19</v>
      </c>
      <c r="F122" s="247" t="s">
        <v>1319</v>
      </c>
      <c r="G122" s="245"/>
      <c r="H122" s="248">
        <v>60</v>
      </c>
      <c r="I122" s="249"/>
      <c r="J122" s="245"/>
      <c r="K122" s="245"/>
      <c r="L122" s="250"/>
      <c r="M122" s="251"/>
      <c r="N122" s="252"/>
      <c r="O122" s="252"/>
      <c r="P122" s="252"/>
      <c r="Q122" s="252"/>
      <c r="R122" s="252"/>
      <c r="S122" s="252"/>
      <c r="T122" s="25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4" t="s">
        <v>149</v>
      </c>
      <c r="AU122" s="254" t="s">
        <v>82</v>
      </c>
      <c r="AV122" s="14" t="s">
        <v>82</v>
      </c>
      <c r="AW122" s="14" t="s">
        <v>33</v>
      </c>
      <c r="AX122" s="14" t="s">
        <v>72</v>
      </c>
      <c r="AY122" s="254" t="s">
        <v>139</v>
      </c>
    </row>
    <row r="123" spans="1:51" s="14" customFormat="1" ht="12">
      <c r="A123" s="14"/>
      <c r="B123" s="244"/>
      <c r="C123" s="245"/>
      <c r="D123" s="235" t="s">
        <v>149</v>
      </c>
      <c r="E123" s="246" t="s">
        <v>19</v>
      </c>
      <c r="F123" s="247" t="s">
        <v>1320</v>
      </c>
      <c r="G123" s="245"/>
      <c r="H123" s="248">
        <v>20</v>
      </c>
      <c r="I123" s="249"/>
      <c r="J123" s="245"/>
      <c r="K123" s="245"/>
      <c r="L123" s="250"/>
      <c r="M123" s="251"/>
      <c r="N123" s="252"/>
      <c r="O123" s="252"/>
      <c r="P123" s="252"/>
      <c r="Q123" s="252"/>
      <c r="R123" s="252"/>
      <c r="S123" s="252"/>
      <c r="T123" s="25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4" t="s">
        <v>149</v>
      </c>
      <c r="AU123" s="254" t="s">
        <v>82</v>
      </c>
      <c r="AV123" s="14" t="s">
        <v>82</v>
      </c>
      <c r="AW123" s="14" t="s">
        <v>33</v>
      </c>
      <c r="AX123" s="14" t="s">
        <v>72</v>
      </c>
      <c r="AY123" s="254" t="s">
        <v>139</v>
      </c>
    </row>
    <row r="124" spans="1:51" s="15" customFormat="1" ht="12">
      <c r="A124" s="15"/>
      <c r="B124" s="255"/>
      <c r="C124" s="256"/>
      <c r="D124" s="235" t="s">
        <v>149</v>
      </c>
      <c r="E124" s="257" t="s">
        <v>19</v>
      </c>
      <c r="F124" s="258" t="s">
        <v>153</v>
      </c>
      <c r="G124" s="256"/>
      <c r="H124" s="259">
        <v>80</v>
      </c>
      <c r="I124" s="260"/>
      <c r="J124" s="256"/>
      <c r="K124" s="256"/>
      <c r="L124" s="261"/>
      <c r="M124" s="262"/>
      <c r="N124" s="263"/>
      <c r="O124" s="263"/>
      <c r="P124" s="263"/>
      <c r="Q124" s="263"/>
      <c r="R124" s="263"/>
      <c r="S124" s="263"/>
      <c r="T124" s="264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5" t="s">
        <v>149</v>
      </c>
      <c r="AU124" s="265" t="s">
        <v>82</v>
      </c>
      <c r="AV124" s="15" t="s">
        <v>154</v>
      </c>
      <c r="AW124" s="15" t="s">
        <v>33</v>
      </c>
      <c r="AX124" s="15" t="s">
        <v>72</v>
      </c>
      <c r="AY124" s="265" t="s">
        <v>139</v>
      </c>
    </row>
    <row r="125" spans="1:51" s="14" customFormat="1" ht="12">
      <c r="A125" s="14"/>
      <c r="B125" s="244"/>
      <c r="C125" s="245"/>
      <c r="D125" s="235" t="s">
        <v>149</v>
      </c>
      <c r="E125" s="246" t="s">
        <v>19</v>
      </c>
      <c r="F125" s="247" t="s">
        <v>1321</v>
      </c>
      <c r="G125" s="245"/>
      <c r="H125" s="248">
        <v>60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4" t="s">
        <v>149</v>
      </c>
      <c r="AU125" s="254" t="s">
        <v>82</v>
      </c>
      <c r="AV125" s="14" t="s">
        <v>82</v>
      </c>
      <c r="AW125" s="14" t="s">
        <v>33</v>
      </c>
      <c r="AX125" s="14" t="s">
        <v>72</v>
      </c>
      <c r="AY125" s="254" t="s">
        <v>139</v>
      </c>
    </row>
    <row r="126" spans="1:51" s="14" customFormat="1" ht="12">
      <c r="A126" s="14"/>
      <c r="B126" s="244"/>
      <c r="C126" s="245"/>
      <c r="D126" s="235" t="s">
        <v>149</v>
      </c>
      <c r="E126" s="246" t="s">
        <v>19</v>
      </c>
      <c r="F126" s="247" t="s">
        <v>1322</v>
      </c>
      <c r="G126" s="245"/>
      <c r="H126" s="248">
        <v>20</v>
      </c>
      <c r="I126" s="249"/>
      <c r="J126" s="245"/>
      <c r="K126" s="245"/>
      <c r="L126" s="250"/>
      <c r="M126" s="251"/>
      <c r="N126" s="252"/>
      <c r="O126" s="252"/>
      <c r="P126" s="252"/>
      <c r="Q126" s="252"/>
      <c r="R126" s="252"/>
      <c r="S126" s="252"/>
      <c r="T126" s="25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4" t="s">
        <v>149</v>
      </c>
      <c r="AU126" s="254" t="s">
        <v>82</v>
      </c>
      <c r="AV126" s="14" t="s">
        <v>82</v>
      </c>
      <c r="AW126" s="14" t="s">
        <v>33</v>
      </c>
      <c r="AX126" s="14" t="s">
        <v>72</v>
      </c>
      <c r="AY126" s="254" t="s">
        <v>139</v>
      </c>
    </row>
    <row r="127" spans="1:51" s="15" customFormat="1" ht="12">
      <c r="A127" s="15"/>
      <c r="B127" s="255"/>
      <c r="C127" s="256"/>
      <c r="D127" s="235" t="s">
        <v>149</v>
      </c>
      <c r="E127" s="257" t="s">
        <v>19</v>
      </c>
      <c r="F127" s="258" t="s">
        <v>153</v>
      </c>
      <c r="G127" s="256"/>
      <c r="H127" s="259">
        <v>80</v>
      </c>
      <c r="I127" s="260"/>
      <c r="J127" s="256"/>
      <c r="K127" s="256"/>
      <c r="L127" s="261"/>
      <c r="M127" s="262"/>
      <c r="N127" s="263"/>
      <c r="O127" s="263"/>
      <c r="P127" s="263"/>
      <c r="Q127" s="263"/>
      <c r="R127" s="263"/>
      <c r="S127" s="263"/>
      <c r="T127" s="26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5" t="s">
        <v>149</v>
      </c>
      <c r="AU127" s="265" t="s">
        <v>82</v>
      </c>
      <c r="AV127" s="15" t="s">
        <v>154</v>
      </c>
      <c r="AW127" s="15" t="s">
        <v>33</v>
      </c>
      <c r="AX127" s="15" t="s">
        <v>72</v>
      </c>
      <c r="AY127" s="265" t="s">
        <v>139</v>
      </c>
    </row>
    <row r="128" spans="1:51" s="16" customFormat="1" ht="12">
      <c r="A128" s="16"/>
      <c r="B128" s="266"/>
      <c r="C128" s="267"/>
      <c r="D128" s="235" t="s">
        <v>149</v>
      </c>
      <c r="E128" s="268" t="s">
        <v>19</v>
      </c>
      <c r="F128" s="269" t="s">
        <v>158</v>
      </c>
      <c r="G128" s="267"/>
      <c r="H128" s="270">
        <v>160</v>
      </c>
      <c r="I128" s="271"/>
      <c r="J128" s="267"/>
      <c r="K128" s="267"/>
      <c r="L128" s="272"/>
      <c r="M128" s="273"/>
      <c r="N128" s="274"/>
      <c r="O128" s="274"/>
      <c r="P128" s="274"/>
      <c r="Q128" s="274"/>
      <c r="R128" s="274"/>
      <c r="S128" s="274"/>
      <c r="T128" s="275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T128" s="276" t="s">
        <v>149</v>
      </c>
      <c r="AU128" s="276" t="s">
        <v>82</v>
      </c>
      <c r="AV128" s="16" t="s">
        <v>147</v>
      </c>
      <c r="AW128" s="16" t="s">
        <v>33</v>
      </c>
      <c r="AX128" s="16" t="s">
        <v>80</v>
      </c>
      <c r="AY128" s="276" t="s">
        <v>139</v>
      </c>
    </row>
    <row r="129" spans="1:65" s="2" customFormat="1" ht="44.25" customHeight="1">
      <c r="A129" s="40"/>
      <c r="B129" s="41"/>
      <c r="C129" s="220" t="s">
        <v>207</v>
      </c>
      <c r="D129" s="220" t="s">
        <v>142</v>
      </c>
      <c r="E129" s="221" t="s">
        <v>1323</v>
      </c>
      <c r="F129" s="222" t="s">
        <v>1324</v>
      </c>
      <c r="G129" s="223" t="s">
        <v>214</v>
      </c>
      <c r="H129" s="224">
        <v>215</v>
      </c>
      <c r="I129" s="225"/>
      <c r="J129" s="226">
        <f>ROUND(I129*H129,2)</f>
        <v>0</v>
      </c>
      <c r="K129" s="222" t="s">
        <v>146</v>
      </c>
      <c r="L129" s="46"/>
      <c r="M129" s="227" t="s">
        <v>19</v>
      </c>
      <c r="N129" s="228" t="s">
        <v>43</v>
      </c>
      <c r="O129" s="86"/>
      <c r="P129" s="229">
        <f>O129*H129</f>
        <v>0</v>
      </c>
      <c r="Q129" s="229">
        <v>0.00012</v>
      </c>
      <c r="R129" s="229">
        <f>Q129*H129</f>
        <v>0.0258</v>
      </c>
      <c r="S129" s="229">
        <v>0</v>
      </c>
      <c r="T129" s="23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1" t="s">
        <v>207</v>
      </c>
      <c r="AT129" s="231" t="s">
        <v>142</v>
      </c>
      <c r="AU129" s="231" t="s">
        <v>82</v>
      </c>
      <c r="AY129" s="19" t="s">
        <v>139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9" t="s">
        <v>80</v>
      </c>
      <c r="BK129" s="232">
        <f>ROUND(I129*H129,2)</f>
        <v>0</v>
      </c>
      <c r="BL129" s="19" t="s">
        <v>207</v>
      </c>
      <c r="BM129" s="231" t="s">
        <v>1325</v>
      </c>
    </row>
    <row r="130" spans="1:51" s="14" customFormat="1" ht="12">
      <c r="A130" s="14"/>
      <c r="B130" s="244"/>
      <c r="C130" s="245"/>
      <c r="D130" s="235" t="s">
        <v>149</v>
      </c>
      <c r="E130" s="246" t="s">
        <v>19</v>
      </c>
      <c r="F130" s="247" t="s">
        <v>1326</v>
      </c>
      <c r="G130" s="245"/>
      <c r="H130" s="248">
        <v>135</v>
      </c>
      <c r="I130" s="249"/>
      <c r="J130" s="245"/>
      <c r="K130" s="245"/>
      <c r="L130" s="250"/>
      <c r="M130" s="251"/>
      <c r="N130" s="252"/>
      <c r="O130" s="252"/>
      <c r="P130" s="252"/>
      <c r="Q130" s="252"/>
      <c r="R130" s="252"/>
      <c r="S130" s="252"/>
      <c r="T130" s="25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4" t="s">
        <v>149</v>
      </c>
      <c r="AU130" s="254" t="s">
        <v>82</v>
      </c>
      <c r="AV130" s="14" t="s">
        <v>82</v>
      </c>
      <c r="AW130" s="14" t="s">
        <v>33</v>
      </c>
      <c r="AX130" s="14" t="s">
        <v>72</v>
      </c>
      <c r="AY130" s="254" t="s">
        <v>139</v>
      </c>
    </row>
    <row r="131" spans="1:51" s="14" customFormat="1" ht="12">
      <c r="A131" s="14"/>
      <c r="B131" s="244"/>
      <c r="C131" s="245"/>
      <c r="D131" s="235" t="s">
        <v>149</v>
      </c>
      <c r="E131" s="246" t="s">
        <v>19</v>
      </c>
      <c r="F131" s="247" t="s">
        <v>1327</v>
      </c>
      <c r="G131" s="245"/>
      <c r="H131" s="248">
        <v>80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4" t="s">
        <v>149</v>
      </c>
      <c r="AU131" s="254" t="s">
        <v>82</v>
      </c>
      <c r="AV131" s="14" t="s">
        <v>82</v>
      </c>
      <c r="AW131" s="14" t="s">
        <v>33</v>
      </c>
      <c r="AX131" s="14" t="s">
        <v>72</v>
      </c>
      <c r="AY131" s="254" t="s">
        <v>139</v>
      </c>
    </row>
    <row r="132" spans="1:51" s="16" customFormat="1" ht="12">
      <c r="A132" s="16"/>
      <c r="B132" s="266"/>
      <c r="C132" s="267"/>
      <c r="D132" s="235" t="s">
        <v>149</v>
      </c>
      <c r="E132" s="268" t="s">
        <v>19</v>
      </c>
      <c r="F132" s="269" t="s">
        <v>158</v>
      </c>
      <c r="G132" s="267"/>
      <c r="H132" s="270">
        <v>215</v>
      </c>
      <c r="I132" s="271"/>
      <c r="J132" s="267"/>
      <c r="K132" s="267"/>
      <c r="L132" s="272"/>
      <c r="M132" s="273"/>
      <c r="N132" s="274"/>
      <c r="O132" s="274"/>
      <c r="P132" s="274"/>
      <c r="Q132" s="274"/>
      <c r="R132" s="274"/>
      <c r="S132" s="274"/>
      <c r="T132" s="275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T132" s="276" t="s">
        <v>149</v>
      </c>
      <c r="AU132" s="276" t="s">
        <v>82</v>
      </c>
      <c r="AV132" s="16" t="s">
        <v>147</v>
      </c>
      <c r="AW132" s="16" t="s">
        <v>33</v>
      </c>
      <c r="AX132" s="16" t="s">
        <v>80</v>
      </c>
      <c r="AY132" s="276" t="s">
        <v>139</v>
      </c>
    </row>
    <row r="133" spans="1:65" s="2" customFormat="1" ht="44.25" customHeight="1">
      <c r="A133" s="40"/>
      <c r="B133" s="41"/>
      <c r="C133" s="220" t="s">
        <v>243</v>
      </c>
      <c r="D133" s="220" t="s">
        <v>142</v>
      </c>
      <c r="E133" s="221" t="s">
        <v>1328</v>
      </c>
      <c r="F133" s="222" t="s">
        <v>1329</v>
      </c>
      <c r="G133" s="223" t="s">
        <v>214</v>
      </c>
      <c r="H133" s="224">
        <v>267</v>
      </c>
      <c r="I133" s="225"/>
      <c r="J133" s="226">
        <f>ROUND(I133*H133,2)</f>
        <v>0</v>
      </c>
      <c r="K133" s="222" t="s">
        <v>146</v>
      </c>
      <c r="L133" s="46"/>
      <c r="M133" s="227" t="s">
        <v>19</v>
      </c>
      <c r="N133" s="228" t="s">
        <v>43</v>
      </c>
      <c r="O133" s="86"/>
      <c r="P133" s="229">
        <f>O133*H133</f>
        <v>0</v>
      </c>
      <c r="Q133" s="229">
        <v>0.0002</v>
      </c>
      <c r="R133" s="229">
        <f>Q133*H133</f>
        <v>0.0534</v>
      </c>
      <c r="S133" s="229">
        <v>0</v>
      </c>
      <c r="T133" s="23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31" t="s">
        <v>207</v>
      </c>
      <c r="AT133" s="231" t="s">
        <v>142</v>
      </c>
      <c r="AU133" s="231" t="s">
        <v>82</v>
      </c>
      <c r="AY133" s="19" t="s">
        <v>139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9" t="s">
        <v>80</v>
      </c>
      <c r="BK133" s="232">
        <f>ROUND(I133*H133,2)</f>
        <v>0</v>
      </c>
      <c r="BL133" s="19" t="s">
        <v>207</v>
      </c>
      <c r="BM133" s="231" t="s">
        <v>1330</v>
      </c>
    </row>
    <row r="134" spans="1:51" s="14" customFormat="1" ht="12">
      <c r="A134" s="14"/>
      <c r="B134" s="244"/>
      <c r="C134" s="245"/>
      <c r="D134" s="235" t="s">
        <v>149</v>
      </c>
      <c r="E134" s="246" t="s">
        <v>19</v>
      </c>
      <c r="F134" s="247" t="s">
        <v>1331</v>
      </c>
      <c r="G134" s="245"/>
      <c r="H134" s="248">
        <v>187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4" t="s">
        <v>149</v>
      </c>
      <c r="AU134" s="254" t="s">
        <v>82</v>
      </c>
      <c r="AV134" s="14" t="s">
        <v>82</v>
      </c>
      <c r="AW134" s="14" t="s">
        <v>33</v>
      </c>
      <c r="AX134" s="14" t="s">
        <v>72</v>
      </c>
      <c r="AY134" s="254" t="s">
        <v>139</v>
      </c>
    </row>
    <row r="135" spans="1:51" s="14" customFormat="1" ht="12">
      <c r="A135" s="14"/>
      <c r="B135" s="244"/>
      <c r="C135" s="245"/>
      <c r="D135" s="235" t="s">
        <v>149</v>
      </c>
      <c r="E135" s="246" t="s">
        <v>19</v>
      </c>
      <c r="F135" s="247" t="s">
        <v>1332</v>
      </c>
      <c r="G135" s="245"/>
      <c r="H135" s="248">
        <v>80</v>
      </c>
      <c r="I135" s="249"/>
      <c r="J135" s="245"/>
      <c r="K135" s="245"/>
      <c r="L135" s="250"/>
      <c r="M135" s="251"/>
      <c r="N135" s="252"/>
      <c r="O135" s="252"/>
      <c r="P135" s="252"/>
      <c r="Q135" s="252"/>
      <c r="R135" s="252"/>
      <c r="S135" s="252"/>
      <c r="T135" s="25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4" t="s">
        <v>149</v>
      </c>
      <c r="AU135" s="254" t="s">
        <v>82</v>
      </c>
      <c r="AV135" s="14" t="s">
        <v>82</v>
      </c>
      <c r="AW135" s="14" t="s">
        <v>33</v>
      </c>
      <c r="AX135" s="14" t="s">
        <v>72</v>
      </c>
      <c r="AY135" s="254" t="s">
        <v>139</v>
      </c>
    </row>
    <row r="136" spans="1:51" s="16" customFormat="1" ht="12">
      <c r="A136" s="16"/>
      <c r="B136" s="266"/>
      <c r="C136" s="267"/>
      <c r="D136" s="235" t="s">
        <v>149</v>
      </c>
      <c r="E136" s="268" t="s">
        <v>19</v>
      </c>
      <c r="F136" s="269" t="s">
        <v>158</v>
      </c>
      <c r="G136" s="267"/>
      <c r="H136" s="270">
        <v>267</v>
      </c>
      <c r="I136" s="271"/>
      <c r="J136" s="267"/>
      <c r="K136" s="267"/>
      <c r="L136" s="272"/>
      <c r="M136" s="273"/>
      <c r="N136" s="274"/>
      <c r="O136" s="274"/>
      <c r="P136" s="274"/>
      <c r="Q136" s="274"/>
      <c r="R136" s="274"/>
      <c r="S136" s="274"/>
      <c r="T136" s="275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T136" s="276" t="s">
        <v>149</v>
      </c>
      <c r="AU136" s="276" t="s">
        <v>82</v>
      </c>
      <c r="AV136" s="16" t="s">
        <v>147</v>
      </c>
      <c r="AW136" s="16" t="s">
        <v>33</v>
      </c>
      <c r="AX136" s="16" t="s">
        <v>80</v>
      </c>
      <c r="AY136" s="276" t="s">
        <v>139</v>
      </c>
    </row>
    <row r="137" spans="1:65" s="2" customFormat="1" ht="21.75" customHeight="1">
      <c r="A137" s="40"/>
      <c r="B137" s="41"/>
      <c r="C137" s="220" t="s">
        <v>249</v>
      </c>
      <c r="D137" s="220" t="s">
        <v>142</v>
      </c>
      <c r="E137" s="221" t="s">
        <v>1333</v>
      </c>
      <c r="F137" s="222" t="s">
        <v>1334</v>
      </c>
      <c r="G137" s="223" t="s">
        <v>163</v>
      </c>
      <c r="H137" s="224">
        <v>15</v>
      </c>
      <c r="I137" s="225"/>
      <c r="J137" s="226">
        <f>ROUND(I137*H137,2)</f>
        <v>0</v>
      </c>
      <c r="K137" s="222" t="s">
        <v>146</v>
      </c>
      <c r="L137" s="46"/>
      <c r="M137" s="227" t="s">
        <v>19</v>
      </c>
      <c r="N137" s="228" t="s">
        <v>43</v>
      </c>
      <c r="O137" s="86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31" t="s">
        <v>207</v>
      </c>
      <c r="AT137" s="231" t="s">
        <v>142</v>
      </c>
      <c r="AU137" s="231" t="s">
        <v>82</v>
      </c>
      <c r="AY137" s="19" t="s">
        <v>139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9" t="s">
        <v>80</v>
      </c>
      <c r="BK137" s="232">
        <f>ROUND(I137*H137,2)</f>
        <v>0</v>
      </c>
      <c r="BL137" s="19" t="s">
        <v>207</v>
      </c>
      <c r="BM137" s="231" t="s">
        <v>1335</v>
      </c>
    </row>
    <row r="138" spans="1:65" s="2" customFormat="1" ht="21.75" customHeight="1">
      <c r="A138" s="40"/>
      <c r="B138" s="41"/>
      <c r="C138" s="220" t="s">
        <v>256</v>
      </c>
      <c r="D138" s="220" t="s">
        <v>142</v>
      </c>
      <c r="E138" s="221" t="s">
        <v>1336</v>
      </c>
      <c r="F138" s="222" t="s">
        <v>1337</v>
      </c>
      <c r="G138" s="223" t="s">
        <v>163</v>
      </c>
      <c r="H138" s="224">
        <v>20</v>
      </c>
      <c r="I138" s="225"/>
      <c r="J138" s="226">
        <f>ROUND(I138*H138,2)</f>
        <v>0</v>
      </c>
      <c r="K138" s="222" t="s">
        <v>146</v>
      </c>
      <c r="L138" s="46"/>
      <c r="M138" s="227" t="s">
        <v>19</v>
      </c>
      <c r="N138" s="228" t="s">
        <v>43</v>
      </c>
      <c r="O138" s="86"/>
      <c r="P138" s="229">
        <f>O138*H138</f>
        <v>0</v>
      </c>
      <c r="Q138" s="229">
        <v>0.00017</v>
      </c>
      <c r="R138" s="229">
        <f>Q138*H138</f>
        <v>0.0034000000000000002</v>
      </c>
      <c r="S138" s="229">
        <v>0</v>
      </c>
      <c r="T138" s="230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31" t="s">
        <v>207</v>
      </c>
      <c r="AT138" s="231" t="s">
        <v>142</v>
      </c>
      <c r="AU138" s="231" t="s">
        <v>82</v>
      </c>
      <c r="AY138" s="19" t="s">
        <v>139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9" t="s">
        <v>80</v>
      </c>
      <c r="BK138" s="232">
        <f>ROUND(I138*H138,2)</f>
        <v>0</v>
      </c>
      <c r="BL138" s="19" t="s">
        <v>207</v>
      </c>
      <c r="BM138" s="231" t="s">
        <v>1338</v>
      </c>
    </row>
    <row r="139" spans="1:65" s="2" customFormat="1" ht="33" customHeight="1">
      <c r="A139" s="40"/>
      <c r="B139" s="41"/>
      <c r="C139" s="220" t="s">
        <v>262</v>
      </c>
      <c r="D139" s="220" t="s">
        <v>142</v>
      </c>
      <c r="E139" s="221" t="s">
        <v>1339</v>
      </c>
      <c r="F139" s="222" t="s">
        <v>1340</v>
      </c>
      <c r="G139" s="223" t="s">
        <v>163</v>
      </c>
      <c r="H139" s="224">
        <v>15</v>
      </c>
      <c r="I139" s="225"/>
      <c r="J139" s="226">
        <f>ROUND(I139*H139,2)</f>
        <v>0</v>
      </c>
      <c r="K139" s="222" t="s">
        <v>146</v>
      </c>
      <c r="L139" s="46"/>
      <c r="M139" s="227" t="s">
        <v>19</v>
      </c>
      <c r="N139" s="228" t="s">
        <v>43</v>
      </c>
      <c r="O139" s="86"/>
      <c r="P139" s="229">
        <f>O139*H139</f>
        <v>0</v>
      </c>
      <c r="Q139" s="229">
        <v>8E-05</v>
      </c>
      <c r="R139" s="229">
        <f>Q139*H139</f>
        <v>0.0012000000000000001</v>
      </c>
      <c r="S139" s="229">
        <v>0</v>
      </c>
      <c r="T139" s="230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31" t="s">
        <v>207</v>
      </c>
      <c r="AT139" s="231" t="s">
        <v>142</v>
      </c>
      <c r="AU139" s="231" t="s">
        <v>82</v>
      </c>
      <c r="AY139" s="19" t="s">
        <v>139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9" t="s">
        <v>80</v>
      </c>
      <c r="BK139" s="232">
        <f>ROUND(I139*H139,2)</f>
        <v>0</v>
      </c>
      <c r="BL139" s="19" t="s">
        <v>207</v>
      </c>
      <c r="BM139" s="231" t="s">
        <v>1341</v>
      </c>
    </row>
    <row r="140" spans="1:65" s="2" customFormat="1" ht="33" customHeight="1">
      <c r="A140" s="40"/>
      <c r="B140" s="41"/>
      <c r="C140" s="220" t="s">
        <v>7</v>
      </c>
      <c r="D140" s="220" t="s">
        <v>142</v>
      </c>
      <c r="E140" s="221" t="s">
        <v>1342</v>
      </c>
      <c r="F140" s="222" t="s">
        <v>1343</v>
      </c>
      <c r="G140" s="223" t="s">
        <v>163</v>
      </c>
      <c r="H140" s="224">
        <v>22</v>
      </c>
      <c r="I140" s="225"/>
      <c r="J140" s="226">
        <f>ROUND(I140*H140,2)</f>
        <v>0</v>
      </c>
      <c r="K140" s="222" t="s">
        <v>146</v>
      </c>
      <c r="L140" s="46"/>
      <c r="M140" s="227" t="s">
        <v>19</v>
      </c>
      <c r="N140" s="228" t="s">
        <v>43</v>
      </c>
      <c r="O140" s="86"/>
      <c r="P140" s="229">
        <f>O140*H140</f>
        <v>0</v>
      </c>
      <c r="Q140" s="229">
        <v>6E-05</v>
      </c>
      <c r="R140" s="229">
        <f>Q140*H140</f>
        <v>0.00132</v>
      </c>
      <c r="S140" s="229">
        <v>0</v>
      </c>
      <c r="T140" s="230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31" t="s">
        <v>207</v>
      </c>
      <c r="AT140" s="231" t="s">
        <v>142</v>
      </c>
      <c r="AU140" s="231" t="s">
        <v>82</v>
      </c>
      <c r="AY140" s="19" t="s">
        <v>139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9" t="s">
        <v>80</v>
      </c>
      <c r="BK140" s="232">
        <f>ROUND(I140*H140,2)</f>
        <v>0</v>
      </c>
      <c r="BL140" s="19" t="s">
        <v>207</v>
      </c>
      <c r="BM140" s="231" t="s">
        <v>1344</v>
      </c>
    </row>
    <row r="141" spans="1:65" s="2" customFormat="1" ht="21.75" customHeight="1">
      <c r="A141" s="40"/>
      <c r="B141" s="41"/>
      <c r="C141" s="220" t="s">
        <v>271</v>
      </c>
      <c r="D141" s="220" t="s">
        <v>142</v>
      </c>
      <c r="E141" s="221" t="s">
        <v>1345</v>
      </c>
      <c r="F141" s="222" t="s">
        <v>1346</v>
      </c>
      <c r="G141" s="223" t="s">
        <v>163</v>
      </c>
      <c r="H141" s="224">
        <v>2</v>
      </c>
      <c r="I141" s="225"/>
      <c r="J141" s="226">
        <f>ROUND(I141*H141,2)</f>
        <v>0</v>
      </c>
      <c r="K141" s="222" t="s">
        <v>146</v>
      </c>
      <c r="L141" s="46"/>
      <c r="M141" s="227" t="s">
        <v>19</v>
      </c>
      <c r="N141" s="228" t="s">
        <v>43</v>
      </c>
      <c r="O141" s="86"/>
      <c r="P141" s="229">
        <f>O141*H141</f>
        <v>0</v>
      </c>
      <c r="Q141" s="229">
        <v>0.00069</v>
      </c>
      <c r="R141" s="229">
        <f>Q141*H141</f>
        <v>0.00138</v>
      </c>
      <c r="S141" s="229">
        <v>0</v>
      </c>
      <c r="T141" s="23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31" t="s">
        <v>207</v>
      </c>
      <c r="AT141" s="231" t="s">
        <v>142</v>
      </c>
      <c r="AU141" s="231" t="s">
        <v>82</v>
      </c>
      <c r="AY141" s="19" t="s">
        <v>139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9" t="s">
        <v>80</v>
      </c>
      <c r="BK141" s="232">
        <f>ROUND(I141*H141,2)</f>
        <v>0</v>
      </c>
      <c r="BL141" s="19" t="s">
        <v>207</v>
      </c>
      <c r="BM141" s="231" t="s">
        <v>1347</v>
      </c>
    </row>
    <row r="142" spans="1:51" s="14" customFormat="1" ht="12">
      <c r="A142" s="14"/>
      <c r="B142" s="244"/>
      <c r="C142" s="245"/>
      <c r="D142" s="235" t="s">
        <v>149</v>
      </c>
      <c r="E142" s="246" t="s">
        <v>19</v>
      </c>
      <c r="F142" s="247" t="s">
        <v>411</v>
      </c>
      <c r="G142" s="245"/>
      <c r="H142" s="248">
        <v>1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4" t="s">
        <v>149</v>
      </c>
      <c r="AU142" s="254" t="s">
        <v>82</v>
      </c>
      <c r="AV142" s="14" t="s">
        <v>82</v>
      </c>
      <c r="AW142" s="14" t="s">
        <v>33</v>
      </c>
      <c r="AX142" s="14" t="s">
        <v>72</v>
      </c>
      <c r="AY142" s="254" t="s">
        <v>139</v>
      </c>
    </row>
    <row r="143" spans="1:51" s="14" customFormat="1" ht="12">
      <c r="A143" s="14"/>
      <c r="B143" s="244"/>
      <c r="C143" s="245"/>
      <c r="D143" s="235" t="s">
        <v>149</v>
      </c>
      <c r="E143" s="246" t="s">
        <v>19</v>
      </c>
      <c r="F143" s="247" t="s">
        <v>972</v>
      </c>
      <c r="G143" s="245"/>
      <c r="H143" s="248">
        <v>1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4" t="s">
        <v>149</v>
      </c>
      <c r="AU143" s="254" t="s">
        <v>82</v>
      </c>
      <c r="AV143" s="14" t="s">
        <v>82</v>
      </c>
      <c r="AW143" s="14" t="s">
        <v>33</v>
      </c>
      <c r="AX143" s="14" t="s">
        <v>72</v>
      </c>
      <c r="AY143" s="254" t="s">
        <v>139</v>
      </c>
    </row>
    <row r="144" spans="1:51" s="16" customFormat="1" ht="12">
      <c r="A144" s="16"/>
      <c r="B144" s="266"/>
      <c r="C144" s="267"/>
      <c r="D144" s="235" t="s">
        <v>149</v>
      </c>
      <c r="E144" s="268" t="s">
        <v>19</v>
      </c>
      <c r="F144" s="269" t="s">
        <v>158</v>
      </c>
      <c r="G144" s="267"/>
      <c r="H144" s="270">
        <v>2</v>
      </c>
      <c r="I144" s="271"/>
      <c r="J144" s="267"/>
      <c r="K144" s="267"/>
      <c r="L144" s="272"/>
      <c r="M144" s="273"/>
      <c r="N144" s="274"/>
      <c r="O144" s="274"/>
      <c r="P144" s="274"/>
      <c r="Q144" s="274"/>
      <c r="R144" s="274"/>
      <c r="S144" s="274"/>
      <c r="T144" s="275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76" t="s">
        <v>149</v>
      </c>
      <c r="AU144" s="276" t="s">
        <v>82</v>
      </c>
      <c r="AV144" s="16" t="s">
        <v>147</v>
      </c>
      <c r="AW144" s="16" t="s">
        <v>33</v>
      </c>
      <c r="AX144" s="16" t="s">
        <v>80</v>
      </c>
      <c r="AY144" s="276" t="s">
        <v>139</v>
      </c>
    </row>
    <row r="145" spans="1:65" s="2" customFormat="1" ht="21.75" customHeight="1">
      <c r="A145" s="40"/>
      <c r="B145" s="41"/>
      <c r="C145" s="220" t="s">
        <v>277</v>
      </c>
      <c r="D145" s="220" t="s">
        <v>142</v>
      </c>
      <c r="E145" s="221" t="s">
        <v>1348</v>
      </c>
      <c r="F145" s="222" t="s">
        <v>1349</v>
      </c>
      <c r="G145" s="223" t="s">
        <v>280</v>
      </c>
      <c r="H145" s="224">
        <v>2</v>
      </c>
      <c r="I145" s="225"/>
      <c r="J145" s="226">
        <f>ROUND(I145*H145,2)</f>
        <v>0</v>
      </c>
      <c r="K145" s="222" t="s">
        <v>146</v>
      </c>
      <c r="L145" s="46"/>
      <c r="M145" s="227" t="s">
        <v>19</v>
      </c>
      <c r="N145" s="228" t="s">
        <v>43</v>
      </c>
      <c r="O145" s="86"/>
      <c r="P145" s="229">
        <f>O145*H145</f>
        <v>0</v>
      </c>
      <c r="Q145" s="229">
        <v>0.02814</v>
      </c>
      <c r="R145" s="229">
        <f>Q145*H145</f>
        <v>0.05628</v>
      </c>
      <c r="S145" s="229">
        <v>0</v>
      </c>
      <c r="T145" s="230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31" t="s">
        <v>207</v>
      </c>
      <c r="AT145" s="231" t="s">
        <v>142</v>
      </c>
      <c r="AU145" s="231" t="s">
        <v>82</v>
      </c>
      <c r="AY145" s="19" t="s">
        <v>139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9" t="s">
        <v>80</v>
      </c>
      <c r="BK145" s="232">
        <f>ROUND(I145*H145,2)</f>
        <v>0</v>
      </c>
      <c r="BL145" s="19" t="s">
        <v>207</v>
      </c>
      <c r="BM145" s="231" t="s">
        <v>1350</v>
      </c>
    </row>
    <row r="146" spans="1:51" s="14" customFormat="1" ht="12">
      <c r="A146" s="14"/>
      <c r="B146" s="244"/>
      <c r="C146" s="245"/>
      <c r="D146" s="235" t="s">
        <v>149</v>
      </c>
      <c r="E146" s="246" t="s">
        <v>19</v>
      </c>
      <c r="F146" s="247" t="s">
        <v>411</v>
      </c>
      <c r="G146" s="245"/>
      <c r="H146" s="248">
        <v>1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4" t="s">
        <v>149</v>
      </c>
      <c r="AU146" s="254" t="s">
        <v>82</v>
      </c>
      <c r="AV146" s="14" t="s">
        <v>82</v>
      </c>
      <c r="AW146" s="14" t="s">
        <v>33</v>
      </c>
      <c r="AX146" s="14" t="s">
        <v>72</v>
      </c>
      <c r="AY146" s="254" t="s">
        <v>139</v>
      </c>
    </row>
    <row r="147" spans="1:51" s="14" customFormat="1" ht="12">
      <c r="A147" s="14"/>
      <c r="B147" s="244"/>
      <c r="C147" s="245"/>
      <c r="D147" s="235" t="s">
        <v>149</v>
      </c>
      <c r="E147" s="246" t="s">
        <v>19</v>
      </c>
      <c r="F147" s="247" t="s">
        <v>972</v>
      </c>
      <c r="G147" s="245"/>
      <c r="H147" s="248">
        <v>1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4" t="s">
        <v>149</v>
      </c>
      <c r="AU147" s="254" t="s">
        <v>82</v>
      </c>
      <c r="AV147" s="14" t="s">
        <v>82</v>
      </c>
      <c r="AW147" s="14" t="s">
        <v>33</v>
      </c>
      <c r="AX147" s="14" t="s">
        <v>72</v>
      </c>
      <c r="AY147" s="254" t="s">
        <v>139</v>
      </c>
    </row>
    <row r="148" spans="1:51" s="16" customFormat="1" ht="12">
      <c r="A148" s="16"/>
      <c r="B148" s="266"/>
      <c r="C148" s="267"/>
      <c r="D148" s="235" t="s">
        <v>149</v>
      </c>
      <c r="E148" s="268" t="s">
        <v>19</v>
      </c>
      <c r="F148" s="269" t="s">
        <v>158</v>
      </c>
      <c r="G148" s="267"/>
      <c r="H148" s="270">
        <v>2</v>
      </c>
      <c r="I148" s="271"/>
      <c r="J148" s="267"/>
      <c r="K148" s="267"/>
      <c r="L148" s="272"/>
      <c r="M148" s="273"/>
      <c r="N148" s="274"/>
      <c r="O148" s="274"/>
      <c r="P148" s="274"/>
      <c r="Q148" s="274"/>
      <c r="R148" s="274"/>
      <c r="S148" s="274"/>
      <c r="T148" s="275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T148" s="276" t="s">
        <v>149</v>
      </c>
      <c r="AU148" s="276" t="s">
        <v>82</v>
      </c>
      <c r="AV148" s="16" t="s">
        <v>147</v>
      </c>
      <c r="AW148" s="16" t="s">
        <v>33</v>
      </c>
      <c r="AX148" s="16" t="s">
        <v>80</v>
      </c>
      <c r="AY148" s="276" t="s">
        <v>139</v>
      </c>
    </row>
    <row r="149" spans="1:65" s="2" customFormat="1" ht="21.75" customHeight="1">
      <c r="A149" s="40"/>
      <c r="B149" s="41"/>
      <c r="C149" s="220" t="s">
        <v>282</v>
      </c>
      <c r="D149" s="220" t="s">
        <v>142</v>
      </c>
      <c r="E149" s="221" t="s">
        <v>1351</v>
      </c>
      <c r="F149" s="222" t="s">
        <v>1352</v>
      </c>
      <c r="G149" s="223" t="s">
        <v>214</v>
      </c>
      <c r="H149" s="224">
        <v>482</v>
      </c>
      <c r="I149" s="225"/>
      <c r="J149" s="226">
        <f>ROUND(I149*H149,2)</f>
        <v>0</v>
      </c>
      <c r="K149" s="222" t="s">
        <v>146</v>
      </c>
      <c r="L149" s="46"/>
      <c r="M149" s="227" t="s">
        <v>19</v>
      </c>
      <c r="N149" s="228" t="s">
        <v>43</v>
      </c>
      <c r="O149" s="86"/>
      <c r="P149" s="229">
        <f>O149*H149</f>
        <v>0</v>
      </c>
      <c r="Q149" s="229">
        <v>1E-05</v>
      </c>
      <c r="R149" s="229">
        <f>Q149*H149</f>
        <v>0.0048200000000000005</v>
      </c>
      <c r="S149" s="229">
        <v>0</v>
      </c>
      <c r="T149" s="23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1" t="s">
        <v>207</v>
      </c>
      <c r="AT149" s="231" t="s">
        <v>142</v>
      </c>
      <c r="AU149" s="231" t="s">
        <v>82</v>
      </c>
      <c r="AY149" s="19" t="s">
        <v>139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9" t="s">
        <v>80</v>
      </c>
      <c r="BK149" s="232">
        <f>ROUND(I149*H149,2)</f>
        <v>0</v>
      </c>
      <c r="BL149" s="19" t="s">
        <v>207</v>
      </c>
      <c r="BM149" s="231" t="s">
        <v>1353</v>
      </c>
    </row>
    <row r="150" spans="1:65" s="2" customFormat="1" ht="21.75" customHeight="1">
      <c r="A150" s="40"/>
      <c r="B150" s="41"/>
      <c r="C150" s="220" t="s">
        <v>287</v>
      </c>
      <c r="D150" s="220" t="s">
        <v>142</v>
      </c>
      <c r="E150" s="221" t="s">
        <v>1354</v>
      </c>
      <c r="F150" s="222" t="s">
        <v>1355</v>
      </c>
      <c r="G150" s="223" t="s">
        <v>163</v>
      </c>
      <c r="H150" s="224">
        <v>24</v>
      </c>
      <c r="I150" s="225"/>
      <c r="J150" s="226">
        <f>ROUND(I150*H150,2)</f>
        <v>0</v>
      </c>
      <c r="K150" s="222" t="s">
        <v>146</v>
      </c>
      <c r="L150" s="46"/>
      <c r="M150" s="227" t="s">
        <v>19</v>
      </c>
      <c r="N150" s="228" t="s">
        <v>43</v>
      </c>
      <c r="O150" s="86"/>
      <c r="P150" s="229">
        <f>O150*H150</f>
        <v>0</v>
      </c>
      <c r="Q150" s="229">
        <v>0.00031</v>
      </c>
      <c r="R150" s="229">
        <f>Q150*H150</f>
        <v>0.00744</v>
      </c>
      <c r="S150" s="229">
        <v>0</v>
      </c>
      <c r="T150" s="230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31" t="s">
        <v>207</v>
      </c>
      <c r="AT150" s="231" t="s">
        <v>142</v>
      </c>
      <c r="AU150" s="231" t="s">
        <v>82</v>
      </c>
      <c r="AY150" s="19" t="s">
        <v>139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9" t="s">
        <v>80</v>
      </c>
      <c r="BK150" s="232">
        <f>ROUND(I150*H150,2)</f>
        <v>0</v>
      </c>
      <c r="BL150" s="19" t="s">
        <v>207</v>
      </c>
      <c r="BM150" s="231" t="s">
        <v>1356</v>
      </c>
    </row>
    <row r="151" spans="1:51" s="14" customFormat="1" ht="12">
      <c r="A151" s="14"/>
      <c r="B151" s="244"/>
      <c r="C151" s="245"/>
      <c r="D151" s="235" t="s">
        <v>149</v>
      </c>
      <c r="E151" s="246" t="s">
        <v>19</v>
      </c>
      <c r="F151" s="247" t="s">
        <v>260</v>
      </c>
      <c r="G151" s="245"/>
      <c r="H151" s="248">
        <v>12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4" t="s">
        <v>149</v>
      </c>
      <c r="AU151" s="254" t="s">
        <v>82</v>
      </c>
      <c r="AV151" s="14" t="s">
        <v>82</v>
      </c>
      <c r="AW151" s="14" t="s">
        <v>33</v>
      </c>
      <c r="AX151" s="14" t="s">
        <v>72</v>
      </c>
      <c r="AY151" s="254" t="s">
        <v>139</v>
      </c>
    </row>
    <row r="152" spans="1:51" s="14" customFormat="1" ht="12">
      <c r="A152" s="14"/>
      <c r="B152" s="244"/>
      <c r="C152" s="245"/>
      <c r="D152" s="235" t="s">
        <v>149</v>
      </c>
      <c r="E152" s="246" t="s">
        <v>19</v>
      </c>
      <c r="F152" s="247" t="s">
        <v>1357</v>
      </c>
      <c r="G152" s="245"/>
      <c r="H152" s="248">
        <v>12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4" t="s">
        <v>149</v>
      </c>
      <c r="AU152" s="254" t="s">
        <v>82</v>
      </c>
      <c r="AV152" s="14" t="s">
        <v>82</v>
      </c>
      <c r="AW152" s="14" t="s">
        <v>33</v>
      </c>
      <c r="AX152" s="14" t="s">
        <v>72</v>
      </c>
      <c r="AY152" s="254" t="s">
        <v>139</v>
      </c>
    </row>
    <row r="153" spans="1:51" s="16" customFormat="1" ht="12">
      <c r="A153" s="16"/>
      <c r="B153" s="266"/>
      <c r="C153" s="267"/>
      <c r="D153" s="235" t="s">
        <v>149</v>
      </c>
      <c r="E153" s="268" t="s">
        <v>19</v>
      </c>
      <c r="F153" s="269" t="s">
        <v>158</v>
      </c>
      <c r="G153" s="267"/>
      <c r="H153" s="270">
        <v>24</v>
      </c>
      <c r="I153" s="271"/>
      <c r="J153" s="267"/>
      <c r="K153" s="267"/>
      <c r="L153" s="272"/>
      <c r="M153" s="273"/>
      <c r="N153" s="274"/>
      <c r="O153" s="274"/>
      <c r="P153" s="274"/>
      <c r="Q153" s="274"/>
      <c r="R153" s="274"/>
      <c r="S153" s="274"/>
      <c r="T153" s="275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T153" s="276" t="s">
        <v>149</v>
      </c>
      <c r="AU153" s="276" t="s">
        <v>82</v>
      </c>
      <c r="AV153" s="16" t="s">
        <v>147</v>
      </c>
      <c r="AW153" s="16" t="s">
        <v>33</v>
      </c>
      <c r="AX153" s="16" t="s">
        <v>80</v>
      </c>
      <c r="AY153" s="276" t="s">
        <v>139</v>
      </c>
    </row>
    <row r="154" spans="1:65" s="2" customFormat="1" ht="33" customHeight="1">
      <c r="A154" s="40"/>
      <c r="B154" s="41"/>
      <c r="C154" s="220" t="s">
        <v>296</v>
      </c>
      <c r="D154" s="220" t="s">
        <v>142</v>
      </c>
      <c r="E154" s="221" t="s">
        <v>1358</v>
      </c>
      <c r="F154" s="222" t="s">
        <v>1359</v>
      </c>
      <c r="G154" s="223" t="s">
        <v>290</v>
      </c>
      <c r="H154" s="224">
        <v>1</v>
      </c>
      <c r="I154" s="225"/>
      <c r="J154" s="226">
        <f>ROUND(I154*H154,2)</f>
        <v>0</v>
      </c>
      <c r="K154" s="222" t="s">
        <v>19</v>
      </c>
      <c r="L154" s="46"/>
      <c r="M154" s="227" t="s">
        <v>19</v>
      </c>
      <c r="N154" s="228" t="s">
        <v>43</v>
      </c>
      <c r="O154" s="86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31" t="s">
        <v>207</v>
      </c>
      <c r="AT154" s="231" t="s">
        <v>142</v>
      </c>
      <c r="AU154" s="231" t="s">
        <v>82</v>
      </c>
      <c r="AY154" s="19" t="s">
        <v>139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9" t="s">
        <v>80</v>
      </c>
      <c r="BK154" s="232">
        <f>ROUND(I154*H154,2)</f>
        <v>0</v>
      </c>
      <c r="BL154" s="19" t="s">
        <v>207</v>
      </c>
      <c r="BM154" s="231" t="s">
        <v>1360</v>
      </c>
    </row>
    <row r="155" spans="1:65" s="2" customFormat="1" ht="16.5" customHeight="1">
      <c r="A155" s="40"/>
      <c r="B155" s="41"/>
      <c r="C155" s="220" t="s">
        <v>301</v>
      </c>
      <c r="D155" s="220" t="s">
        <v>142</v>
      </c>
      <c r="E155" s="221" t="s">
        <v>1361</v>
      </c>
      <c r="F155" s="222" t="s">
        <v>1362</v>
      </c>
      <c r="G155" s="223" t="s">
        <v>290</v>
      </c>
      <c r="H155" s="224">
        <v>1</v>
      </c>
      <c r="I155" s="225"/>
      <c r="J155" s="226">
        <f>ROUND(I155*H155,2)</f>
        <v>0</v>
      </c>
      <c r="K155" s="222" t="s">
        <v>19</v>
      </c>
      <c r="L155" s="46"/>
      <c r="M155" s="227" t="s">
        <v>19</v>
      </c>
      <c r="N155" s="228" t="s">
        <v>43</v>
      </c>
      <c r="O155" s="86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1" t="s">
        <v>207</v>
      </c>
      <c r="AT155" s="231" t="s">
        <v>142</v>
      </c>
      <c r="AU155" s="231" t="s">
        <v>82</v>
      </c>
      <c r="AY155" s="19" t="s">
        <v>139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9" t="s">
        <v>80</v>
      </c>
      <c r="BK155" s="232">
        <f>ROUND(I155*H155,2)</f>
        <v>0</v>
      </c>
      <c r="BL155" s="19" t="s">
        <v>207</v>
      </c>
      <c r="BM155" s="231" t="s">
        <v>1363</v>
      </c>
    </row>
    <row r="156" spans="1:65" s="2" customFormat="1" ht="21.75" customHeight="1">
      <c r="A156" s="40"/>
      <c r="B156" s="41"/>
      <c r="C156" s="220" t="s">
        <v>305</v>
      </c>
      <c r="D156" s="220" t="s">
        <v>142</v>
      </c>
      <c r="E156" s="221" t="s">
        <v>1364</v>
      </c>
      <c r="F156" s="222" t="s">
        <v>1365</v>
      </c>
      <c r="G156" s="223" t="s">
        <v>1296</v>
      </c>
      <c r="H156" s="224">
        <v>100</v>
      </c>
      <c r="I156" s="225"/>
      <c r="J156" s="226">
        <f>ROUND(I156*H156,2)</f>
        <v>0</v>
      </c>
      <c r="K156" s="222" t="s">
        <v>19</v>
      </c>
      <c r="L156" s="46"/>
      <c r="M156" s="227" t="s">
        <v>19</v>
      </c>
      <c r="N156" s="228" t="s">
        <v>43</v>
      </c>
      <c r="O156" s="86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31" t="s">
        <v>207</v>
      </c>
      <c r="AT156" s="231" t="s">
        <v>142</v>
      </c>
      <c r="AU156" s="231" t="s">
        <v>82</v>
      </c>
      <c r="AY156" s="19" t="s">
        <v>139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9" t="s">
        <v>80</v>
      </c>
      <c r="BK156" s="232">
        <f>ROUND(I156*H156,2)</f>
        <v>0</v>
      </c>
      <c r="BL156" s="19" t="s">
        <v>207</v>
      </c>
      <c r="BM156" s="231" t="s">
        <v>1366</v>
      </c>
    </row>
    <row r="157" spans="1:65" s="2" customFormat="1" ht="33" customHeight="1">
      <c r="A157" s="40"/>
      <c r="B157" s="41"/>
      <c r="C157" s="220" t="s">
        <v>309</v>
      </c>
      <c r="D157" s="220" t="s">
        <v>142</v>
      </c>
      <c r="E157" s="221" t="s">
        <v>1367</v>
      </c>
      <c r="F157" s="222" t="s">
        <v>1368</v>
      </c>
      <c r="G157" s="223" t="s">
        <v>1296</v>
      </c>
      <c r="H157" s="224">
        <v>60</v>
      </c>
      <c r="I157" s="225"/>
      <c r="J157" s="226">
        <f>ROUND(I157*H157,2)</f>
        <v>0</v>
      </c>
      <c r="K157" s="222" t="s">
        <v>19</v>
      </c>
      <c r="L157" s="46"/>
      <c r="M157" s="227" t="s">
        <v>19</v>
      </c>
      <c r="N157" s="228" t="s">
        <v>43</v>
      </c>
      <c r="O157" s="86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31" t="s">
        <v>207</v>
      </c>
      <c r="AT157" s="231" t="s">
        <v>142</v>
      </c>
      <c r="AU157" s="231" t="s">
        <v>82</v>
      </c>
      <c r="AY157" s="19" t="s">
        <v>139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9" t="s">
        <v>80</v>
      </c>
      <c r="BK157" s="232">
        <f>ROUND(I157*H157,2)</f>
        <v>0</v>
      </c>
      <c r="BL157" s="19" t="s">
        <v>207</v>
      </c>
      <c r="BM157" s="231" t="s">
        <v>1369</v>
      </c>
    </row>
    <row r="158" spans="1:63" s="12" customFormat="1" ht="22.8" customHeight="1">
      <c r="A158" s="12"/>
      <c r="B158" s="204"/>
      <c r="C158" s="205"/>
      <c r="D158" s="206" t="s">
        <v>71</v>
      </c>
      <c r="E158" s="218" t="s">
        <v>399</v>
      </c>
      <c r="F158" s="218" t="s">
        <v>400</v>
      </c>
      <c r="G158" s="205"/>
      <c r="H158" s="205"/>
      <c r="I158" s="208"/>
      <c r="J158" s="219">
        <f>BK158</f>
        <v>0</v>
      </c>
      <c r="K158" s="205"/>
      <c r="L158" s="210"/>
      <c r="M158" s="211"/>
      <c r="N158" s="212"/>
      <c r="O158" s="212"/>
      <c r="P158" s="213">
        <f>SUM(P159:P266)</f>
        <v>0</v>
      </c>
      <c r="Q158" s="212"/>
      <c r="R158" s="213">
        <f>SUM(R159:R266)</f>
        <v>1.3092599999999996</v>
      </c>
      <c r="S158" s="212"/>
      <c r="T158" s="214">
        <f>SUM(T159:T266)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5" t="s">
        <v>82</v>
      </c>
      <c r="AT158" s="216" t="s">
        <v>71</v>
      </c>
      <c r="AU158" s="216" t="s">
        <v>80</v>
      </c>
      <c r="AY158" s="215" t="s">
        <v>139</v>
      </c>
      <c r="BK158" s="217">
        <f>SUM(BK159:BK266)</f>
        <v>0</v>
      </c>
    </row>
    <row r="159" spans="1:65" s="2" customFormat="1" ht="21.75" customHeight="1">
      <c r="A159" s="40"/>
      <c r="B159" s="41"/>
      <c r="C159" s="220" t="s">
        <v>314</v>
      </c>
      <c r="D159" s="220" t="s">
        <v>142</v>
      </c>
      <c r="E159" s="221" t="s">
        <v>1370</v>
      </c>
      <c r="F159" s="222" t="s">
        <v>1371</v>
      </c>
      <c r="G159" s="223" t="s">
        <v>280</v>
      </c>
      <c r="H159" s="224">
        <v>12</v>
      </c>
      <c r="I159" s="225"/>
      <c r="J159" s="226">
        <f>ROUND(I159*H159,2)</f>
        <v>0</v>
      </c>
      <c r="K159" s="222" t="s">
        <v>146</v>
      </c>
      <c r="L159" s="46"/>
      <c r="M159" s="227" t="s">
        <v>19</v>
      </c>
      <c r="N159" s="228" t="s">
        <v>43</v>
      </c>
      <c r="O159" s="86"/>
      <c r="P159" s="229">
        <f>O159*H159</f>
        <v>0</v>
      </c>
      <c r="Q159" s="229">
        <v>0.01692</v>
      </c>
      <c r="R159" s="229">
        <f>Q159*H159</f>
        <v>0.20304</v>
      </c>
      <c r="S159" s="229">
        <v>0</v>
      </c>
      <c r="T159" s="230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31" t="s">
        <v>207</v>
      </c>
      <c r="AT159" s="231" t="s">
        <v>142</v>
      </c>
      <c r="AU159" s="231" t="s">
        <v>82</v>
      </c>
      <c r="AY159" s="19" t="s">
        <v>139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9" t="s">
        <v>80</v>
      </c>
      <c r="BK159" s="232">
        <f>ROUND(I159*H159,2)</f>
        <v>0</v>
      </c>
      <c r="BL159" s="19" t="s">
        <v>207</v>
      </c>
      <c r="BM159" s="231" t="s">
        <v>1372</v>
      </c>
    </row>
    <row r="160" spans="1:51" s="14" customFormat="1" ht="12">
      <c r="A160" s="14"/>
      <c r="B160" s="244"/>
      <c r="C160" s="245"/>
      <c r="D160" s="235" t="s">
        <v>149</v>
      </c>
      <c r="E160" s="246" t="s">
        <v>19</v>
      </c>
      <c r="F160" s="247" t="s">
        <v>405</v>
      </c>
      <c r="G160" s="245"/>
      <c r="H160" s="248">
        <v>5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4" t="s">
        <v>149</v>
      </c>
      <c r="AU160" s="254" t="s">
        <v>82</v>
      </c>
      <c r="AV160" s="14" t="s">
        <v>82</v>
      </c>
      <c r="AW160" s="14" t="s">
        <v>33</v>
      </c>
      <c r="AX160" s="14" t="s">
        <v>72</v>
      </c>
      <c r="AY160" s="254" t="s">
        <v>139</v>
      </c>
    </row>
    <row r="161" spans="1:51" s="14" customFormat="1" ht="12">
      <c r="A161" s="14"/>
      <c r="B161" s="244"/>
      <c r="C161" s="245"/>
      <c r="D161" s="235" t="s">
        <v>149</v>
      </c>
      <c r="E161" s="246" t="s">
        <v>19</v>
      </c>
      <c r="F161" s="247" t="s">
        <v>1187</v>
      </c>
      <c r="G161" s="245"/>
      <c r="H161" s="248">
        <v>7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4" t="s">
        <v>149</v>
      </c>
      <c r="AU161" s="254" t="s">
        <v>82</v>
      </c>
      <c r="AV161" s="14" t="s">
        <v>82</v>
      </c>
      <c r="AW161" s="14" t="s">
        <v>33</v>
      </c>
      <c r="AX161" s="14" t="s">
        <v>72</v>
      </c>
      <c r="AY161" s="254" t="s">
        <v>139</v>
      </c>
    </row>
    <row r="162" spans="1:51" s="16" customFormat="1" ht="12">
      <c r="A162" s="16"/>
      <c r="B162" s="266"/>
      <c r="C162" s="267"/>
      <c r="D162" s="235" t="s">
        <v>149</v>
      </c>
      <c r="E162" s="268" t="s">
        <v>1373</v>
      </c>
      <c r="F162" s="269" t="s">
        <v>158</v>
      </c>
      <c r="G162" s="267"/>
      <c r="H162" s="270">
        <v>12</v>
      </c>
      <c r="I162" s="271"/>
      <c r="J162" s="267"/>
      <c r="K162" s="267"/>
      <c r="L162" s="272"/>
      <c r="M162" s="273"/>
      <c r="N162" s="274"/>
      <c r="O162" s="274"/>
      <c r="P162" s="274"/>
      <c r="Q162" s="274"/>
      <c r="R162" s="274"/>
      <c r="S162" s="274"/>
      <c r="T162" s="275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T162" s="276" t="s">
        <v>149</v>
      </c>
      <c r="AU162" s="276" t="s">
        <v>82</v>
      </c>
      <c r="AV162" s="16" t="s">
        <v>147</v>
      </c>
      <c r="AW162" s="16" t="s">
        <v>4</v>
      </c>
      <c r="AX162" s="16" t="s">
        <v>80</v>
      </c>
      <c r="AY162" s="276" t="s">
        <v>139</v>
      </c>
    </row>
    <row r="163" spans="1:65" s="2" customFormat="1" ht="21.75" customHeight="1">
      <c r="A163" s="40"/>
      <c r="B163" s="41"/>
      <c r="C163" s="283" t="s">
        <v>318</v>
      </c>
      <c r="D163" s="283" t="s">
        <v>549</v>
      </c>
      <c r="E163" s="284" t="s">
        <v>1374</v>
      </c>
      <c r="F163" s="285" t="s">
        <v>1375</v>
      </c>
      <c r="G163" s="286" t="s">
        <v>163</v>
      </c>
      <c r="H163" s="287">
        <v>1</v>
      </c>
      <c r="I163" s="288"/>
      <c r="J163" s="289">
        <f>ROUND(I163*H163,2)</f>
        <v>0</v>
      </c>
      <c r="K163" s="285" t="s">
        <v>146</v>
      </c>
      <c r="L163" s="290"/>
      <c r="M163" s="291" t="s">
        <v>19</v>
      </c>
      <c r="N163" s="292" t="s">
        <v>43</v>
      </c>
      <c r="O163" s="86"/>
      <c r="P163" s="229">
        <f>O163*H163</f>
        <v>0</v>
      </c>
      <c r="Q163" s="229">
        <v>0.016</v>
      </c>
      <c r="R163" s="229">
        <f>Q163*H163</f>
        <v>0.016</v>
      </c>
      <c r="S163" s="229">
        <v>0</v>
      </c>
      <c r="T163" s="230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1" t="s">
        <v>323</v>
      </c>
      <c r="AT163" s="231" t="s">
        <v>549</v>
      </c>
      <c r="AU163" s="231" t="s">
        <v>82</v>
      </c>
      <c r="AY163" s="19" t="s">
        <v>139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9" t="s">
        <v>80</v>
      </c>
      <c r="BK163" s="232">
        <f>ROUND(I163*H163,2)</f>
        <v>0</v>
      </c>
      <c r="BL163" s="19" t="s">
        <v>207</v>
      </c>
      <c r="BM163" s="231" t="s">
        <v>1376</v>
      </c>
    </row>
    <row r="164" spans="1:51" s="14" customFormat="1" ht="12">
      <c r="A164" s="14"/>
      <c r="B164" s="244"/>
      <c r="C164" s="245"/>
      <c r="D164" s="235" t="s">
        <v>149</v>
      </c>
      <c r="E164" s="246" t="s">
        <v>19</v>
      </c>
      <c r="F164" s="247" t="s">
        <v>411</v>
      </c>
      <c r="G164" s="245"/>
      <c r="H164" s="248">
        <v>1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4" t="s">
        <v>149</v>
      </c>
      <c r="AU164" s="254" t="s">
        <v>82</v>
      </c>
      <c r="AV164" s="14" t="s">
        <v>82</v>
      </c>
      <c r="AW164" s="14" t="s">
        <v>33</v>
      </c>
      <c r="AX164" s="14" t="s">
        <v>72</v>
      </c>
      <c r="AY164" s="254" t="s">
        <v>139</v>
      </c>
    </row>
    <row r="165" spans="1:51" s="16" customFormat="1" ht="12">
      <c r="A165" s="16"/>
      <c r="B165" s="266"/>
      <c r="C165" s="267"/>
      <c r="D165" s="235" t="s">
        <v>149</v>
      </c>
      <c r="E165" s="268" t="s">
        <v>1377</v>
      </c>
      <c r="F165" s="269" t="s">
        <v>158</v>
      </c>
      <c r="G165" s="267"/>
      <c r="H165" s="270">
        <v>1</v>
      </c>
      <c r="I165" s="271"/>
      <c r="J165" s="267"/>
      <c r="K165" s="267"/>
      <c r="L165" s="272"/>
      <c r="M165" s="273"/>
      <c r="N165" s="274"/>
      <c r="O165" s="274"/>
      <c r="P165" s="274"/>
      <c r="Q165" s="274"/>
      <c r="R165" s="274"/>
      <c r="S165" s="274"/>
      <c r="T165" s="275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T165" s="276" t="s">
        <v>149</v>
      </c>
      <c r="AU165" s="276" t="s">
        <v>82</v>
      </c>
      <c r="AV165" s="16" t="s">
        <v>147</v>
      </c>
      <c r="AW165" s="16" t="s">
        <v>33</v>
      </c>
      <c r="AX165" s="16" t="s">
        <v>80</v>
      </c>
      <c r="AY165" s="276" t="s">
        <v>139</v>
      </c>
    </row>
    <row r="166" spans="1:65" s="2" customFormat="1" ht="21.75" customHeight="1">
      <c r="A166" s="40"/>
      <c r="B166" s="41"/>
      <c r="C166" s="220" t="s">
        <v>323</v>
      </c>
      <c r="D166" s="220" t="s">
        <v>142</v>
      </c>
      <c r="E166" s="221" t="s">
        <v>1378</v>
      </c>
      <c r="F166" s="222" t="s">
        <v>1379</v>
      </c>
      <c r="G166" s="223" t="s">
        <v>163</v>
      </c>
      <c r="H166" s="224">
        <v>13</v>
      </c>
      <c r="I166" s="225"/>
      <c r="J166" s="226">
        <f>ROUND(I166*H166,2)</f>
        <v>0</v>
      </c>
      <c r="K166" s="222" t="s">
        <v>146</v>
      </c>
      <c r="L166" s="46"/>
      <c r="M166" s="227" t="s">
        <v>19</v>
      </c>
      <c r="N166" s="228" t="s">
        <v>43</v>
      </c>
      <c r="O166" s="86"/>
      <c r="P166" s="229">
        <f>O166*H166</f>
        <v>0</v>
      </c>
      <c r="Q166" s="229">
        <v>0.00242</v>
      </c>
      <c r="R166" s="229">
        <f>Q166*H166</f>
        <v>0.031459999999999995</v>
      </c>
      <c r="S166" s="229">
        <v>0</v>
      </c>
      <c r="T166" s="230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31" t="s">
        <v>207</v>
      </c>
      <c r="AT166" s="231" t="s">
        <v>142</v>
      </c>
      <c r="AU166" s="231" t="s">
        <v>82</v>
      </c>
      <c r="AY166" s="19" t="s">
        <v>139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9" t="s">
        <v>80</v>
      </c>
      <c r="BK166" s="232">
        <f>ROUND(I166*H166,2)</f>
        <v>0</v>
      </c>
      <c r="BL166" s="19" t="s">
        <v>207</v>
      </c>
      <c r="BM166" s="231" t="s">
        <v>1380</v>
      </c>
    </row>
    <row r="167" spans="1:51" s="14" customFormat="1" ht="12">
      <c r="A167" s="14"/>
      <c r="B167" s="244"/>
      <c r="C167" s="245"/>
      <c r="D167" s="235" t="s">
        <v>149</v>
      </c>
      <c r="E167" s="246" t="s">
        <v>19</v>
      </c>
      <c r="F167" s="247" t="s">
        <v>1381</v>
      </c>
      <c r="G167" s="245"/>
      <c r="H167" s="248">
        <v>6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4" t="s">
        <v>149</v>
      </c>
      <c r="AU167" s="254" t="s">
        <v>82</v>
      </c>
      <c r="AV167" s="14" t="s">
        <v>82</v>
      </c>
      <c r="AW167" s="14" t="s">
        <v>33</v>
      </c>
      <c r="AX167" s="14" t="s">
        <v>72</v>
      </c>
      <c r="AY167" s="254" t="s">
        <v>139</v>
      </c>
    </row>
    <row r="168" spans="1:51" s="14" customFormat="1" ht="12">
      <c r="A168" s="14"/>
      <c r="B168" s="244"/>
      <c r="C168" s="245"/>
      <c r="D168" s="235" t="s">
        <v>149</v>
      </c>
      <c r="E168" s="246" t="s">
        <v>19</v>
      </c>
      <c r="F168" s="247" t="s">
        <v>1187</v>
      </c>
      <c r="G168" s="245"/>
      <c r="H168" s="248">
        <v>7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4" t="s">
        <v>149</v>
      </c>
      <c r="AU168" s="254" t="s">
        <v>82</v>
      </c>
      <c r="AV168" s="14" t="s">
        <v>82</v>
      </c>
      <c r="AW168" s="14" t="s">
        <v>33</v>
      </c>
      <c r="AX168" s="14" t="s">
        <v>72</v>
      </c>
      <c r="AY168" s="254" t="s">
        <v>139</v>
      </c>
    </row>
    <row r="169" spans="1:51" s="16" customFormat="1" ht="12">
      <c r="A169" s="16"/>
      <c r="B169" s="266"/>
      <c r="C169" s="267"/>
      <c r="D169" s="235" t="s">
        <v>149</v>
      </c>
      <c r="E169" s="268" t="s">
        <v>19</v>
      </c>
      <c r="F169" s="269" t="s">
        <v>158</v>
      </c>
      <c r="G169" s="267"/>
      <c r="H169" s="270">
        <v>13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T169" s="276" t="s">
        <v>149</v>
      </c>
      <c r="AU169" s="276" t="s">
        <v>82</v>
      </c>
      <c r="AV169" s="16" t="s">
        <v>147</v>
      </c>
      <c r="AW169" s="16" t="s">
        <v>4</v>
      </c>
      <c r="AX169" s="16" t="s">
        <v>80</v>
      </c>
      <c r="AY169" s="276" t="s">
        <v>139</v>
      </c>
    </row>
    <row r="170" spans="1:65" s="2" customFormat="1" ht="33" customHeight="1">
      <c r="A170" s="40"/>
      <c r="B170" s="41"/>
      <c r="C170" s="220" t="s">
        <v>327</v>
      </c>
      <c r="D170" s="220" t="s">
        <v>142</v>
      </c>
      <c r="E170" s="221" t="s">
        <v>1382</v>
      </c>
      <c r="F170" s="222" t="s">
        <v>1383</v>
      </c>
      <c r="G170" s="223" t="s">
        <v>280</v>
      </c>
      <c r="H170" s="224">
        <v>29</v>
      </c>
      <c r="I170" s="225"/>
      <c r="J170" s="226">
        <f>ROUND(I170*H170,2)</f>
        <v>0</v>
      </c>
      <c r="K170" s="222" t="s">
        <v>146</v>
      </c>
      <c r="L170" s="46"/>
      <c r="M170" s="227" t="s">
        <v>19</v>
      </c>
      <c r="N170" s="228" t="s">
        <v>43</v>
      </c>
      <c r="O170" s="86"/>
      <c r="P170" s="229">
        <f>O170*H170</f>
        <v>0</v>
      </c>
      <c r="Q170" s="229">
        <v>0.01647</v>
      </c>
      <c r="R170" s="229">
        <f>Q170*H170</f>
        <v>0.47762999999999994</v>
      </c>
      <c r="S170" s="229">
        <v>0</v>
      </c>
      <c r="T170" s="230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31" t="s">
        <v>207</v>
      </c>
      <c r="AT170" s="231" t="s">
        <v>142</v>
      </c>
      <c r="AU170" s="231" t="s">
        <v>82</v>
      </c>
      <c r="AY170" s="19" t="s">
        <v>139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9" t="s">
        <v>80</v>
      </c>
      <c r="BK170" s="232">
        <f>ROUND(I170*H170,2)</f>
        <v>0</v>
      </c>
      <c r="BL170" s="19" t="s">
        <v>207</v>
      </c>
      <c r="BM170" s="231" t="s">
        <v>1384</v>
      </c>
    </row>
    <row r="171" spans="1:51" s="14" customFormat="1" ht="12">
      <c r="A171" s="14"/>
      <c r="B171" s="244"/>
      <c r="C171" s="245"/>
      <c r="D171" s="235" t="s">
        <v>149</v>
      </c>
      <c r="E171" s="246" t="s">
        <v>19</v>
      </c>
      <c r="F171" s="247" t="s">
        <v>1385</v>
      </c>
      <c r="G171" s="245"/>
      <c r="H171" s="248">
        <v>16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4" t="s">
        <v>149</v>
      </c>
      <c r="AU171" s="254" t="s">
        <v>82</v>
      </c>
      <c r="AV171" s="14" t="s">
        <v>82</v>
      </c>
      <c r="AW171" s="14" t="s">
        <v>33</v>
      </c>
      <c r="AX171" s="14" t="s">
        <v>72</v>
      </c>
      <c r="AY171" s="254" t="s">
        <v>139</v>
      </c>
    </row>
    <row r="172" spans="1:51" s="14" customFormat="1" ht="12">
      <c r="A172" s="14"/>
      <c r="B172" s="244"/>
      <c r="C172" s="245"/>
      <c r="D172" s="235" t="s">
        <v>149</v>
      </c>
      <c r="E172" s="246" t="s">
        <v>19</v>
      </c>
      <c r="F172" s="247" t="s">
        <v>1386</v>
      </c>
      <c r="G172" s="245"/>
      <c r="H172" s="248">
        <v>13</v>
      </c>
      <c r="I172" s="249"/>
      <c r="J172" s="245"/>
      <c r="K172" s="245"/>
      <c r="L172" s="250"/>
      <c r="M172" s="251"/>
      <c r="N172" s="252"/>
      <c r="O172" s="252"/>
      <c r="P172" s="252"/>
      <c r="Q172" s="252"/>
      <c r="R172" s="252"/>
      <c r="S172" s="252"/>
      <c r="T172" s="25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4" t="s">
        <v>149</v>
      </c>
      <c r="AU172" s="254" t="s">
        <v>82</v>
      </c>
      <c r="AV172" s="14" t="s">
        <v>82</v>
      </c>
      <c r="AW172" s="14" t="s">
        <v>33</v>
      </c>
      <c r="AX172" s="14" t="s">
        <v>72</v>
      </c>
      <c r="AY172" s="254" t="s">
        <v>139</v>
      </c>
    </row>
    <row r="173" spans="1:51" s="16" customFormat="1" ht="12">
      <c r="A173" s="16"/>
      <c r="B173" s="266"/>
      <c r="C173" s="267"/>
      <c r="D173" s="235" t="s">
        <v>149</v>
      </c>
      <c r="E173" s="268" t="s">
        <v>19</v>
      </c>
      <c r="F173" s="269" t="s">
        <v>158</v>
      </c>
      <c r="G173" s="267"/>
      <c r="H173" s="270">
        <v>29</v>
      </c>
      <c r="I173" s="271"/>
      <c r="J173" s="267"/>
      <c r="K173" s="267"/>
      <c r="L173" s="272"/>
      <c r="M173" s="273"/>
      <c r="N173" s="274"/>
      <c r="O173" s="274"/>
      <c r="P173" s="274"/>
      <c r="Q173" s="274"/>
      <c r="R173" s="274"/>
      <c r="S173" s="274"/>
      <c r="T173" s="275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T173" s="276" t="s">
        <v>149</v>
      </c>
      <c r="AU173" s="276" t="s">
        <v>82</v>
      </c>
      <c r="AV173" s="16" t="s">
        <v>147</v>
      </c>
      <c r="AW173" s="16" t="s">
        <v>4</v>
      </c>
      <c r="AX173" s="16" t="s">
        <v>80</v>
      </c>
      <c r="AY173" s="276" t="s">
        <v>139</v>
      </c>
    </row>
    <row r="174" spans="1:65" s="2" customFormat="1" ht="21.75" customHeight="1">
      <c r="A174" s="40"/>
      <c r="B174" s="41"/>
      <c r="C174" s="220" t="s">
        <v>331</v>
      </c>
      <c r="D174" s="220" t="s">
        <v>142</v>
      </c>
      <c r="E174" s="221" t="s">
        <v>1387</v>
      </c>
      <c r="F174" s="222" t="s">
        <v>1388</v>
      </c>
      <c r="G174" s="223" t="s">
        <v>280</v>
      </c>
      <c r="H174" s="224">
        <v>1</v>
      </c>
      <c r="I174" s="225"/>
      <c r="J174" s="226">
        <f>ROUND(I174*H174,2)</f>
        <v>0</v>
      </c>
      <c r="K174" s="222" t="s">
        <v>146</v>
      </c>
      <c r="L174" s="46"/>
      <c r="M174" s="227" t="s">
        <v>19</v>
      </c>
      <c r="N174" s="228" t="s">
        <v>43</v>
      </c>
      <c r="O174" s="86"/>
      <c r="P174" s="229">
        <f>O174*H174</f>
        <v>0</v>
      </c>
      <c r="Q174" s="229">
        <v>0.01528</v>
      </c>
      <c r="R174" s="229">
        <f>Q174*H174</f>
        <v>0.01528</v>
      </c>
      <c r="S174" s="229">
        <v>0</v>
      </c>
      <c r="T174" s="230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31" t="s">
        <v>207</v>
      </c>
      <c r="AT174" s="231" t="s">
        <v>142</v>
      </c>
      <c r="AU174" s="231" t="s">
        <v>82</v>
      </c>
      <c r="AY174" s="19" t="s">
        <v>139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9" t="s">
        <v>80</v>
      </c>
      <c r="BK174" s="232">
        <f>ROUND(I174*H174,2)</f>
        <v>0</v>
      </c>
      <c r="BL174" s="19" t="s">
        <v>207</v>
      </c>
      <c r="BM174" s="231" t="s">
        <v>1389</v>
      </c>
    </row>
    <row r="175" spans="1:51" s="14" customFormat="1" ht="12">
      <c r="A175" s="14"/>
      <c r="B175" s="244"/>
      <c r="C175" s="245"/>
      <c r="D175" s="235" t="s">
        <v>149</v>
      </c>
      <c r="E175" s="246" t="s">
        <v>19</v>
      </c>
      <c r="F175" s="247" t="s">
        <v>411</v>
      </c>
      <c r="G175" s="245"/>
      <c r="H175" s="248">
        <v>1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4" t="s">
        <v>149</v>
      </c>
      <c r="AU175" s="254" t="s">
        <v>82</v>
      </c>
      <c r="AV175" s="14" t="s">
        <v>82</v>
      </c>
      <c r="AW175" s="14" t="s">
        <v>33</v>
      </c>
      <c r="AX175" s="14" t="s">
        <v>72</v>
      </c>
      <c r="AY175" s="254" t="s">
        <v>139</v>
      </c>
    </row>
    <row r="176" spans="1:51" s="16" customFormat="1" ht="12">
      <c r="A176" s="16"/>
      <c r="B176" s="266"/>
      <c r="C176" s="267"/>
      <c r="D176" s="235" t="s">
        <v>149</v>
      </c>
      <c r="E176" s="268" t="s">
        <v>19</v>
      </c>
      <c r="F176" s="269" t="s">
        <v>158</v>
      </c>
      <c r="G176" s="267"/>
      <c r="H176" s="270">
        <v>1</v>
      </c>
      <c r="I176" s="271"/>
      <c r="J176" s="267"/>
      <c r="K176" s="267"/>
      <c r="L176" s="272"/>
      <c r="M176" s="273"/>
      <c r="N176" s="274"/>
      <c r="O176" s="274"/>
      <c r="P176" s="274"/>
      <c r="Q176" s="274"/>
      <c r="R176" s="274"/>
      <c r="S176" s="274"/>
      <c r="T176" s="275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T176" s="276" t="s">
        <v>149</v>
      </c>
      <c r="AU176" s="276" t="s">
        <v>82</v>
      </c>
      <c r="AV176" s="16" t="s">
        <v>147</v>
      </c>
      <c r="AW176" s="16" t="s">
        <v>33</v>
      </c>
      <c r="AX176" s="16" t="s">
        <v>80</v>
      </c>
      <c r="AY176" s="276" t="s">
        <v>139</v>
      </c>
    </row>
    <row r="177" spans="1:65" s="2" customFormat="1" ht="33" customHeight="1">
      <c r="A177" s="40"/>
      <c r="B177" s="41"/>
      <c r="C177" s="220" t="s">
        <v>335</v>
      </c>
      <c r="D177" s="220" t="s">
        <v>142</v>
      </c>
      <c r="E177" s="221" t="s">
        <v>1390</v>
      </c>
      <c r="F177" s="222" t="s">
        <v>1391</v>
      </c>
      <c r="G177" s="223" t="s">
        <v>280</v>
      </c>
      <c r="H177" s="224">
        <v>4</v>
      </c>
      <c r="I177" s="225"/>
      <c r="J177" s="226">
        <f>ROUND(I177*H177,2)</f>
        <v>0</v>
      </c>
      <c r="K177" s="222" t="s">
        <v>146</v>
      </c>
      <c r="L177" s="46"/>
      <c r="M177" s="227" t="s">
        <v>19</v>
      </c>
      <c r="N177" s="228" t="s">
        <v>43</v>
      </c>
      <c r="O177" s="86"/>
      <c r="P177" s="229">
        <f>O177*H177</f>
        <v>0</v>
      </c>
      <c r="Q177" s="229">
        <v>0.01196</v>
      </c>
      <c r="R177" s="229">
        <f>Q177*H177</f>
        <v>0.04784</v>
      </c>
      <c r="S177" s="229">
        <v>0</v>
      </c>
      <c r="T177" s="230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31" t="s">
        <v>207</v>
      </c>
      <c r="AT177" s="231" t="s">
        <v>142</v>
      </c>
      <c r="AU177" s="231" t="s">
        <v>82</v>
      </c>
      <c r="AY177" s="19" t="s">
        <v>139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9" t="s">
        <v>80</v>
      </c>
      <c r="BK177" s="232">
        <f>ROUND(I177*H177,2)</f>
        <v>0</v>
      </c>
      <c r="BL177" s="19" t="s">
        <v>207</v>
      </c>
      <c r="BM177" s="231" t="s">
        <v>1392</v>
      </c>
    </row>
    <row r="178" spans="1:51" s="14" customFormat="1" ht="12">
      <c r="A178" s="14"/>
      <c r="B178" s="244"/>
      <c r="C178" s="245"/>
      <c r="D178" s="235" t="s">
        <v>149</v>
      </c>
      <c r="E178" s="246" t="s">
        <v>19</v>
      </c>
      <c r="F178" s="247" t="s">
        <v>1393</v>
      </c>
      <c r="G178" s="245"/>
      <c r="H178" s="248">
        <v>3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4" t="s">
        <v>149</v>
      </c>
      <c r="AU178" s="254" t="s">
        <v>82</v>
      </c>
      <c r="AV178" s="14" t="s">
        <v>82</v>
      </c>
      <c r="AW178" s="14" t="s">
        <v>33</v>
      </c>
      <c r="AX178" s="14" t="s">
        <v>72</v>
      </c>
      <c r="AY178" s="254" t="s">
        <v>139</v>
      </c>
    </row>
    <row r="179" spans="1:51" s="14" customFormat="1" ht="12">
      <c r="A179" s="14"/>
      <c r="B179" s="244"/>
      <c r="C179" s="245"/>
      <c r="D179" s="235" t="s">
        <v>149</v>
      </c>
      <c r="E179" s="246" t="s">
        <v>19</v>
      </c>
      <c r="F179" s="247" t="s">
        <v>972</v>
      </c>
      <c r="G179" s="245"/>
      <c r="H179" s="248">
        <v>1</v>
      </c>
      <c r="I179" s="249"/>
      <c r="J179" s="245"/>
      <c r="K179" s="245"/>
      <c r="L179" s="250"/>
      <c r="M179" s="251"/>
      <c r="N179" s="252"/>
      <c r="O179" s="252"/>
      <c r="P179" s="252"/>
      <c r="Q179" s="252"/>
      <c r="R179" s="252"/>
      <c r="S179" s="252"/>
      <c r="T179" s="25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4" t="s">
        <v>149</v>
      </c>
      <c r="AU179" s="254" t="s">
        <v>82</v>
      </c>
      <c r="AV179" s="14" t="s">
        <v>82</v>
      </c>
      <c r="AW179" s="14" t="s">
        <v>33</v>
      </c>
      <c r="AX179" s="14" t="s">
        <v>72</v>
      </c>
      <c r="AY179" s="254" t="s">
        <v>139</v>
      </c>
    </row>
    <row r="180" spans="1:51" s="16" customFormat="1" ht="12">
      <c r="A180" s="16"/>
      <c r="B180" s="266"/>
      <c r="C180" s="267"/>
      <c r="D180" s="235" t="s">
        <v>149</v>
      </c>
      <c r="E180" s="268" t="s">
        <v>19</v>
      </c>
      <c r="F180" s="269" t="s">
        <v>158</v>
      </c>
      <c r="G180" s="267"/>
      <c r="H180" s="270">
        <v>4</v>
      </c>
      <c r="I180" s="271"/>
      <c r="J180" s="267"/>
      <c r="K180" s="267"/>
      <c r="L180" s="272"/>
      <c r="M180" s="273"/>
      <c r="N180" s="274"/>
      <c r="O180" s="274"/>
      <c r="P180" s="274"/>
      <c r="Q180" s="274"/>
      <c r="R180" s="274"/>
      <c r="S180" s="274"/>
      <c r="T180" s="275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T180" s="276" t="s">
        <v>149</v>
      </c>
      <c r="AU180" s="276" t="s">
        <v>82</v>
      </c>
      <c r="AV180" s="16" t="s">
        <v>147</v>
      </c>
      <c r="AW180" s="16" t="s">
        <v>33</v>
      </c>
      <c r="AX180" s="16" t="s">
        <v>80</v>
      </c>
      <c r="AY180" s="276" t="s">
        <v>139</v>
      </c>
    </row>
    <row r="181" spans="1:65" s="2" customFormat="1" ht="21.75" customHeight="1">
      <c r="A181" s="40"/>
      <c r="B181" s="41"/>
      <c r="C181" s="220" t="s">
        <v>339</v>
      </c>
      <c r="D181" s="220" t="s">
        <v>142</v>
      </c>
      <c r="E181" s="221" t="s">
        <v>1394</v>
      </c>
      <c r="F181" s="222" t="s">
        <v>1395</v>
      </c>
      <c r="G181" s="223" t="s">
        <v>280</v>
      </c>
      <c r="H181" s="224">
        <v>34</v>
      </c>
      <c r="I181" s="225"/>
      <c r="J181" s="226">
        <f>ROUND(I181*H181,2)</f>
        <v>0</v>
      </c>
      <c r="K181" s="222" t="s">
        <v>146</v>
      </c>
      <c r="L181" s="46"/>
      <c r="M181" s="227" t="s">
        <v>19</v>
      </c>
      <c r="N181" s="228" t="s">
        <v>43</v>
      </c>
      <c r="O181" s="86"/>
      <c r="P181" s="229">
        <f>O181*H181</f>
        <v>0</v>
      </c>
      <c r="Q181" s="229">
        <v>0.00185</v>
      </c>
      <c r="R181" s="229">
        <f>Q181*H181</f>
        <v>0.0629</v>
      </c>
      <c r="S181" s="229">
        <v>0</v>
      </c>
      <c r="T181" s="230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31" t="s">
        <v>207</v>
      </c>
      <c r="AT181" s="231" t="s">
        <v>142</v>
      </c>
      <c r="AU181" s="231" t="s">
        <v>82</v>
      </c>
      <c r="AY181" s="19" t="s">
        <v>139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9" t="s">
        <v>80</v>
      </c>
      <c r="BK181" s="232">
        <f>ROUND(I181*H181,2)</f>
        <v>0</v>
      </c>
      <c r="BL181" s="19" t="s">
        <v>207</v>
      </c>
      <c r="BM181" s="231" t="s">
        <v>1396</v>
      </c>
    </row>
    <row r="182" spans="1:51" s="14" customFormat="1" ht="12">
      <c r="A182" s="14"/>
      <c r="B182" s="244"/>
      <c r="C182" s="245"/>
      <c r="D182" s="235" t="s">
        <v>149</v>
      </c>
      <c r="E182" s="246" t="s">
        <v>19</v>
      </c>
      <c r="F182" s="247" t="s">
        <v>1397</v>
      </c>
      <c r="G182" s="245"/>
      <c r="H182" s="248">
        <v>20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4" t="s">
        <v>149</v>
      </c>
      <c r="AU182" s="254" t="s">
        <v>82</v>
      </c>
      <c r="AV182" s="14" t="s">
        <v>82</v>
      </c>
      <c r="AW182" s="14" t="s">
        <v>33</v>
      </c>
      <c r="AX182" s="14" t="s">
        <v>72</v>
      </c>
      <c r="AY182" s="254" t="s">
        <v>139</v>
      </c>
    </row>
    <row r="183" spans="1:51" s="14" customFormat="1" ht="12">
      <c r="A183" s="14"/>
      <c r="B183" s="244"/>
      <c r="C183" s="245"/>
      <c r="D183" s="235" t="s">
        <v>149</v>
      </c>
      <c r="E183" s="246" t="s">
        <v>19</v>
      </c>
      <c r="F183" s="247" t="s">
        <v>1398</v>
      </c>
      <c r="G183" s="245"/>
      <c r="H183" s="248">
        <v>14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4" t="s">
        <v>149</v>
      </c>
      <c r="AU183" s="254" t="s">
        <v>82</v>
      </c>
      <c r="AV183" s="14" t="s">
        <v>82</v>
      </c>
      <c r="AW183" s="14" t="s">
        <v>33</v>
      </c>
      <c r="AX183" s="14" t="s">
        <v>72</v>
      </c>
      <c r="AY183" s="254" t="s">
        <v>139</v>
      </c>
    </row>
    <row r="184" spans="1:51" s="16" customFormat="1" ht="12">
      <c r="A184" s="16"/>
      <c r="B184" s="266"/>
      <c r="C184" s="267"/>
      <c r="D184" s="235" t="s">
        <v>149</v>
      </c>
      <c r="E184" s="268" t="s">
        <v>19</v>
      </c>
      <c r="F184" s="269" t="s">
        <v>158</v>
      </c>
      <c r="G184" s="267"/>
      <c r="H184" s="270">
        <v>34</v>
      </c>
      <c r="I184" s="271"/>
      <c r="J184" s="267"/>
      <c r="K184" s="267"/>
      <c r="L184" s="272"/>
      <c r="M184" s="273"/>
      <c r="N184" s="274"/>
      <c r="O184" s="274"/>
      <c r="P184" s="274"/>
      <c r="Q184" s="274"/>
      <c r="R184" s="274"/>
      <c r="S184" s="274"/>
      <c r="T184" s="275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T184" s="276" t="s">
        <v>149</v>
      </c>
      <c r="AU184" s="276" t="s">
        <v>82</v>
      </c>
      <c r="AV184" s="16" t="s">
        <v>147</v>
      </c>
      <c r="AW184" s="16" t="s">
        <v>4</v>
      </c>
      <c r="AX184" s="16" t="s">
        <v>80</v>
      </c>
      <c r="AY184" s="276" t="s">
        <v>139</v>
      </c>
    </row>
    <row r="185" spans="1:65" s="2" customFormat="1" ht="21.75" customHeight="1">
      <c r="A185" s="40"/>
      <c r="B185" s="41"/>
      <c r="C185" s="220" t="s">
        <v>343</v>
      </c>
      <c r="D185" s="220" t="s">
        <v>142</v>
      </c>
      <c r="E185" s="221" t="s">
        <v>1399</v>
      </c>
      <c r="F185" s="222" t="s">
        <v>1400</v>
      </c>
      <c r="G185" s="223" t="s">
        <v>280</v>
      </c>
      <c r="H185" s="224">
        <v>1</v>
      </c>
      <c r="I185" s="225"/>
      <c r="J185" s="226">
        <f>ROUND(I185*H185,2)</f>
        <v>0</v>
      </c>
      <c r="K185" s="222" t="s">
        <v>146</v>
      </c>
      <c r="L185" s="46"/>
      <c r="M185" s="227" t="s">
        <v>19</v>
      </c>
      <c r="N185" s="228" t="s">
        <v>43</v>
      </c>
      <c r="O185" s="86"/>
      <c r="P185" s="229">
        <f>O185*H185</f>
        <v>0</v>
      </c>
      <c r="Q185" s="229">
        <v>0.01999</v>
      </c>
      <c r="R185" s="229">
        <f>Q185*H185</f>
        <v>0.01999</v>
      </c>
      <c r="S185" s="229">
        <v>0</v>
      </c>
      <c r="T185" s="230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31" t="s">
        <v>207</v>
      </c>
      <c r="AT185" s="231" t="s">
        <v>142</v>
      </c>
      <c r="AU185" s="231" t="s">
        <v>82</v>
      </c>
      <c r="AY185" s="19" t="s">
        <v>139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9" t="s">
        <v>80</v>
      </c>
      <c r="BK185" s="232">
        <f>ROUND(I185*H185,2)</f>
        <v>0</v>
      </c>
      <c r="BL185" s="19" t="s">
        <v>207</v>
      </c>
      <c r="BM185" s="231" t="s">
        <v>1401</v>
      </c>
    </row>
    <row r="186" spans="1:51" s="14" customFormat="1" ht="12">
      <c r="A186" s="14"/>
      <c r="B186" s="244"/>
      <c r="C186" s="245"/>
      <c r="D186" s="235" t="s">
        <v>149</v>
      </c>
      <c r="E186" s="246" t="s">
        <v>19</v>
      </c>
      <c r="F186" s="247" t="s">
        <v>1402</v>
      </c>
      <c r="G186" s="245"/>
      <c r="H186" s="248">
        <v>1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4" t="s">
        <v>149</v>
      </c>
      <c r="AU186" s="254" t="s">
        <v>82</v>
      </c>
      <c r="AV186" s="14" t="s">
        <v>82</v>
      </c>
      <c r="AW186" s="14" t="s">
        <v>33</v>
      </c>
      <c r="AX186" s="14" t="s">
        <v>72</v>
      </c>
      <c r="AY186" s="254" t="s">
        <v>139</v>
      </c>
    </row>
    <row r="187" spans="1:51" s="16" customFormat="1" ht="12">
      <c r="A187" s="16"/>
      <c r="B187" s="266"/>
      <c r="C187" s="267"/>
      <c r="D187" s="235" t="s">
        <v>149</v>
      </c>
      <c r="E187" s="268" t="s">
        <v>19</v>
      </c>
      <c r="F187" s="269" t="s">
        <v>158</v>
      </c>
      <c r="G187" s="267"/>
      <c r="H187" s="270">
        <v>1</v>
      </c>
      <c r="I187" s="271"/>
      <c r="J187" s="267"/>
      <c r="K187" s="267"/>
      <c r="L187" s="272"/>
      <c r="M187" s="273"/>
      <c r="N187" s="274"/>
      <c r="O187" s="274"/>
      <c r="P187" s="274"/>
      <c r="Q187" s="274"/>
      <c r="R187" s="274"/>
      <c r="S187" s="274"/>
      <c r="T187" s="275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T187" s="276" t="s">
        <v>149</v>
      </c>
      <c r="AU187" s="276" t="s">
        <v>82</v>
      </c>
      <c r="AV187" s="16" t="s">
        <v>147</v>
      </c>
      <c r="AW187" s="16" t="s">
        <v>33</v>
      </c>
      <c r="AX187" s="16" t="s">
        <v>80</v>
      </c>
      <c r="AY187" s="276" t="s">
        <v>139</v>
      </c>
    </row>
    <row r="188" spans="1:65" s="2" customFormat="1" ht="21.75" customHeight="1">
      <c r="A188" s="40"/>
      <c r="B188" s="41"/>
      <c r="C188" s="220" t="s">
        <v>347</v>
      </c>
      <c r="D188" s="220" t="s">
        <v>142</v>
      </c>
      <c r="E188" s="221" t="s">
        <v>1403</v>
      </c>
      <c r="F188" s="222" t="s">
        <v>1404</v>
      </c>
      <c r="G188" s="223" t="s">
        <v>280</v>
      </c>
      <c r="H188" s="224">
        <v>1</v>
      </c>
      <c r="I188" s="225"/>
      <c r="J188" s="226">
        <f>ROUND(I188*H188,2)</f>
        <v>0</v>
      </c>
      <c r="K188" s="222" t="s">
        <v>146</v>
      </c>
      <c r="L188" s="46"/>
      <c r="M188" s="227" t="s">
        <v>19</v>
      </c>
      <c r="N188" s="228" t="s">
        <v>43</v>
      </c>
      <c r="O188" s="86"/>
      <c r="P188" s="229">
        <f>O188*H188</f>
        <v>0</v>
      </c>
      <c r="Q188" s="229">
        <v>0.00199</v>
      </c>
      <c r="R188" s="229">
        <f>Q188*H188</f>
        <v>0.00199</v>
      </c>
      <c r="S188" s="229">
        <v>0</v>
      </c>
      <c r="T188" s="230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31" t="s">
        <v>207</v>
      </c>
      <c r="AT188" s="231" t="s">
        <v>142</v>
      </c>
      <c r="AU188" s="231" t="s">
        <v>82</v>
      </c>
      <c r="AY188" s="19" t="s">
        <v>139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9" t="s">
        <v>80</v>
      </c>
      <c r="BK188" s="232">
        <f>ROUND(I188*H188,2)</f>
        <v>0</v>
      </c>
      <c r="BL188" s="19" t="s">
        <v>207</v>
      </c>
      <c r="BM188" s="231" t="s">
        <v>1405</v>
      </c>
    </row>
    <row r="189" spans="1:51" s="14" customFormat="1" ht="12">
      <c r="A189" s="14"/>
      <c r="B189" s="244"/>
      <c r="C189" s="245"/>
      <c r="D189" s="235" t="s">
        <v>149</v>
      </c>
      <c r="E189" s="246" t="s">
        <v>19</v>
      </c>
      <c r="F189" s="247" t="s">
        <v>1402</v>
      </c>
      <c r="G189" s="245"/>
      <c r="H189" s="248">
        <v>1</v>
      </c>
      <c r="I189" s="249"/>
      <c r="J189" s="245"/>
      <c r="K189" s="245"/>
      <c r="L189" s="250"/>
      <c r="M189" s="251"/>
      <c r="N189" s="252"/>
      <c r="O189" s="252"/>
      <c r="P189" s="252"/>
      <c r="Q189" s="252"/>
      <c r="R189" s="252"/>
      <c r="S189" s="252"/>
      <c r="T189" s="25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4" t="s">
        <v>149</v>
      </c>
      <c r="AU189" s="254" t="s">
        <v>82</v>
      </c>
      <c r="AV189" s="14" t="s">
        <v>82</v>
      </c>
      <c r="AW189" s="14" t="s">
        <v>33</v>
      </c>
      <c r="AX189" s="14" t="s">
        <v>72</v>
      </c>
      <c r="AY189" s="254" t="s">
        <v>139</v>
      </c>
    </row>
    <row r="190" spans="1:51" s="16" customFormat="1" ht="12">
      <c r="A190" s="16"/>
      <c r="B190" s="266"/>
      <c r="C190" s="267"/>
      <c r="D190" s="235" t="s">
        <v>149</v>
      </c>
      <c r="E190" s="268" t="s">
        <v>19</v>
      </c>
      <c r="F190" s="269" t="s">
        <v>158</v>
      </c>
      <c r="G190" s="267"/>
      <c r="H190" s="270">
        <v>1</v>
      </c>
      <c r="I190" s="271"/>
      <c r="J190" s="267"/>
      <c r="K190" s="267"/>
      <c r="L190" s="272"/>
      <c r="M190" s="273"/>
      <c r="N190" s="274"/>
      <c r="O190" s="274"/>
      <c r="P190" s="274"/>
      <c r="Q190" s="274"/>
      <c r="R190" s="274"/>
      <c r="S190" s="274"/>
      <c r="T190" s="275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T190" s="276" t="s">
        <v>149</v>
      </c>
      <c r="AU190" s="276" t="s">
        <v>82</v>
      </c>
      <c r="AV190" s="16" t="s">
        <v>147</v>
      </c>
      <c r="AW190" s="16" t="s">
        <v>33</v>
      </c>
      <c r="AX190" s="16" t="s">
        <v>80</v>
      </c>
      <c r="AY190" s="276" t="s">
        <v>139</v>
      </c>
    </row>
    <row r="191" spans="1:65" s="2" customFormat="1" ht="16.5" customHeight="1">
      <c r="A191" s="40"/>
      <c r="B191" s="41"/>
      <c r="C191" s="220" t="s">
        <v>351</v>
      </c>
      <c r="D191" s="220" t="s">
        <v>142</v>
      </c>
      <c r="E191" s="221" t="s">
        <v>1406</v>
      </c>
      <c r="F191" s="222" t="s">
        <v>1407</v>
      </c>
      <c r="G191" s="223" t="s">
        <v>280</v>
      </c>
      <c r="H191" s="224">
        <v>2</v>
      </c>
      <c r="I191" s="225"/>
      <c r="J191" s="226">
        <f>ROUND(I191*H191,2)</f>
        <v>0</v>
      </c>
      <c r="K191" s="222" t="s">
        <v>146</v>
      </c>
      <c r="L191" s="46"/>
      <c r="M191" s="227" t="s">
        <v>19</v>
      </c>
      <c r="N191" s="228" t="s">
        <v>43</v>
      </c>
      <c r="O191" s="86"/>
      <c r="P191" s="229">
        <f>O191*H191</f>
        <v>0</v>
      </c>
      <c r="Q191" s="229">
        <v>0.01452</v>
      </c>
      <c r="R191" s="229">
        <f>Q191*H191</f>
        <v>0.02904</v>
      </c>
      <c r="S191" s="229">
        <v>0</v>
      </c>
      <c r="T191" s="230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31" t="s">
        <v>207</v>
      </c>
      <c r="AT191" s="231" t="s">
        <v>142</v>
      </c>
      <c r="AU191" s="231" t="s">
        <v>82</v>
      </c>
      <c r="AY191" s="19" t="s">
        <v>139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9" t="s">
        <v>80</v>
      </c>
      <c r="BK191" s="232">
        <f>ROUND(I191*H191,2)</f>
        <v>0</v>
      </c>
      <c r="BL191" s="19" t="s">
        <v>207</v>
      </c>
      <c r="BM191" s="231" t="s">
        <v>1408</v>
      </c>
    </row>
    <row r="192" spans="1:51" s="14" customFormat="1" ht="12">
      <c r="A192" s="14"/>
      <c r="B192" s="244"/>
      <c r="C192" s="245"/>
      <c r="D192" s="235" t="s">
        <v>149</v>
      </c>
      <c r="E192" s="246" t="s">
        <v>19</v>
      </c>
      <c r="F192" s="247" t="s">
        <v>411</v>
      </c>
      <c r="G192" s="245"/>
      <c r="H192" s="248">
        <v>1</v>
      </c>
      <c r="I192" s="249"/>
      <c r="J192" s="245"/>
      <c r="K192" s="245"/>
      <c r="L192" s="250"/>
      <c r="M192" s="251"/>
      <c r="N192" s="252"/>
      <c r="O192" s="252"/>
      <c r="P192" s="252"/>
      <c r="Q192" s="252"/>
      <c r="R192" s="252"/>
      <c r="S192" s="252"/>
      <c r="T192" s="25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4" t="s">
        <v>149</v>
      </c>
      <c r="AU192" s="254" t="s">
        <v>82</v>
      </c>
      <c r="AV192" s="14" t="s">
        <v>82</v>
      </c>
      <c r="AW192" s="14" t="s">
        <v>33</v>
      </c>
      <c r="AX192" s="14" t="s">
        <v>72</v>
      </c>
      <c r="AY192" s="254" t="s">
        <v>139</v>
      </c>
    </row>
    <row r="193" spans="1:51" s="14" customFormat="1" ht="12">
      <c r="A193" s="14"/>
      <c r="B193" s="244"/>
      <c r="C193" s="245"/>
      <c r="D193" s="235" t="s">
        <v>149</v>
      </c>
      <c r="E193" s="246" t="s">
        <v>19</v>
      </c>
      <c r="F193" s="247" t="s">
        <v>972</v>
      </c>
      <c r="G193" s="245"/>
      <c r="H193" s="248">
        <v>1</v>
      </c>
      <c r="I193" s="249"/>
      <c r="J193" s="245"/>
      <c r="K193" s="245"/>
      <c r="L193" s="250"/>
      <c r="M193" s="251"/>
      <c r="N193" s="252"/>
      <c r="O193" s="252"/>
      <c r="P193" s="252"/>
      <c r="Q193" s="252"/>
      <c r="R193" s="252"/>
      <c r="S193" s="252"/>
      <c r="T193" s="25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4" t="s">
        <v>149</v>
      </c>
      <c r="AU193" s="254" t="s">
        <v>82</v>
      </c>
      <c r="AV193" s="14" t="s">
        <v>82</v>
      </c>
      <c r="AW193" s="14" t="s">
        <v>33</v>
      </c>
      <c r="AX193" s="14" t="s">
        <v>72</v>
      </c>
      <c r="AY193" s="254" t="s">
        <v>139</v>
      </c>
    </row>
    <row r="194" spans="1:51" s="16" customFormat="1" ht="12">
      <c r="A194" s="16"/>
      <c r="B194" s="266"/>
      <c r="C194" s="267"/>
      <c r="D194" s="235" t="s">
        <v>149</v>
      </c>
      <c r="E194" s="268" t="s">
        <v>19</v>
      </c>
      <c r="F194" s="269" t="s">
        <v>158</v>
      </c>
      <c r="G194" s="267"/>
      <c r="H194" s="270">
        <v>2</v>
      </c>
      <c r="I194" s="271"/>
      <c r="J194" s="267"/>
      <c r="K194" s="267"/>
      <c r="L194" s="272"/>
      <c r="M194" s="273"/>
      <c r="N194" s="274"/>
      <c r="O194" s="274"/>
      <c r="P194" s="274"/>
      <c r="Q194" s="274"/>
      <c r="R194" s="274"/>
      <c r="S194" s="274"/>
      <c r="T194" s="275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T194" s="276" t="s">
        <v>149</v>
      </c>
      <c r="AU194" s="276" t="s">
        <v>82</v>
      </c>
      <c r="AV194" s="16" t="s">
        <v>147</v>
      </c>
      <c r="AW194" s="16" t="s">
        <v>4</v>
      </c>
      <c r="AX194" s="16" t="s">
        <v>80</v>
      </c>
      <c r="AY194" s="276" t="s">
        <v>139</v>
      </c>
    </row>
    <row r="195" spans="1:65" s="2" customFormat="1" ht="16.5" customHeight="1">
      <c r="A195" s="40"/>
      <c r="B195" s="41"/>
      <c r="C195" s="220" t="s">
        <v>357</v>
      </c>
      <c r="D195" s="220" t="s">
        <v>142</v>
      </c>
      <c r="E195" s="221" t="s">
        <v>1409</v>
      </c>
      <c r="F195" s="222" t="s">
        <v>1410</v>
      </c>
      <c r="G195" s="223" t="s">
        <v>280</v>
      </c>
      <c r="H195" s="224">
        <v>2</v>
      </c>
      <c r="I195" s="225"/>
      <c r="J195" s="226">
        <f>ROUND(I195*H195,2)</f>
        <v>0</v>
      </c>
      <c r="K195" s="222" t="s">
        <v>146</v>
      </c>
      <c r="L195" s="46"/>
      <c r="M195" s="227" t="s">
        <v>19</v>
      </c>
      <c r="N195" s="228" t="s">
        <v>43</v>
      </c>
      <c r="O195" s="86"/>
      <c r="P195" s="229">
        <f>O195*H195</f>
        <v>0</v>
      </c>
      <c r="Q195" s="229">
        <v>0.00583</v>
      </c>
      <c r="R195" s="229">
        <f>Q195*H195</f>
        <v>0.01166</v>
      </c>
      <c r="S195" s="229">
        <v>0</v>
      </c>
      <c r="T195" s="230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31" t="s">
        <v>207</v>
      </c>
      <c r="AT195" s="231" t="s">
        <v>142</v>
      </c>
      <c r="AU195" s="231" t="s">
        <v>82</v>
      </c>
      <c r="AY195" s="19" t="s">
        <v>139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9" t="s">
        <v>80</v>
      </c>
      <c r="BK195" s="232">
        <f>ROUND(I195*H195,2)</f>
        <v>0</v>
      </c>
      <c r="BL195" s="19" t="s">
        <v>207</v>
      </c>
      <c r="BM195" s="231" t="s">
        <v>1411</v>
      </c>
    </row>
    <row r="196" spans="1:51" s="14" customFormat="1" ht="12">
      <c r="A196" s="14"/>
      <c r="B196" s="244"/>
      <c r="C196" s="245"/>
      <c r="D196" s="235" t="s">
        <v>149</v>
      </c>
      <c r="E196" s="246" t="s">
        <v>19</v>
      </c>
      <c r="F196" s="247" t="s">
        <v>411</v>
      </c>
      <c r="G196" s="245"/>
      <c r="H196" s="248">
        <v>1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4" t="s">
        <v>149</v>
      </c>
      <c r="AU196" s="254" t="s">
        <v>82</v>
      </c>
      <c r="AV196" s="14" t="s">
        <v>82</v>
      </c>
      <c r="AW196" s="14" t="s">
        <v>33</v>
      </c>
      <c r="AX196" s="14" t="s">
        <v>72</v>
      </c>
      <c r="AY196" s="254" t="s">
        <v>139</v>
      </c>
    </row>
    <row r="197" spans="1:51" s="14" customFormat="1" ht="12">
      <c r="A197" s="14"/>
      <c r="B197" s="244"/>
      <c r="C197" s="245"/>
      <c r="D197" s="235" t="s">
        <v>149</v>
      </c>
      <c r="E197" s="246" t="s">
        <v>19</v>
      </c>
      <c r="F197" s="247" t="s">
        <v>972</v>
      </c>
      <c r="G197" s="245"/>
      <c r="H197" s="248">
        <v>1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4" t="s">
        <v>149</v>
      </c>
      <c r="AU197" s="254" t="s">
        <v>82</v>
      </c>
      <c r="AV197" s="14" t="s">
        <v>82</v>
      </c>
      <c r="AW197" s="14" t="s">
        <v>33</v>
      </c>
      <c r="AX197" s="14" t="s">
        <v>72</v>
      </c>
      <c r="AY197" s="254" t="s">
        <v>139</v>
      </c>
    </row>
    <row r="198" spans="1:51" s="16" customFormat="1" ht="12">
      <c r="A198" s="16"/>
      <c r="B198" s="266"/>
      <c r="C198" s="267"/>
      <c r="D198" s="235" t="s">
        <v>149</v>
      </c>
      <c r="E198" s="268" t="s">
        <v>19</v>
      </c>
      <c r="F198" s="269" t="s">
        <v>158</v>
      </c>
      <c r="G198" s="267"/>
      <c r="H198" s="270">
        <v>2</v>
      </c>
      <c r="I198" s="271"/>
      <c r="J198" s="267"/>
      <c r="K198" s="267"/>
      <c r="L198" s="272"/>
      <c r="M198" s="273"/>
      <c r="N198" s="274"/>
      <c r="O198" s="274"/>
      <c r="P198" s="274"/>
      <c r="Q198" s="274"/>
      <c r="R198" s="274"/>
      <c r="S198" s="274"/>
      <c r="T198" s="275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T198" s="276" t="s">
        <v>149</v>
      </c>
      <c r="AU198" s="276" t="s">
        <v>82</v>
      </c>
      <c r="AV198" s="16" t="s">
        <v>147</v>
      </c>
      <c r="AW198" s="16" t="s">
        <v>4</v>
      </c>
      <c r="AX198" s="16" t="s">
        <v>80</v>
      </c>
      <c r="AY198" s="276" t="s">
        <v>139</v>
      </c>
    </row>
    <row r="199" spans="1:65" s="2" customFormat="1" ht="44.25" customHeight="1">
      <c r="A199" s="40"/>
      <c r="B199" s="41"/>
      <c r="C199" s="220" t="s">
        <v>365</v>
      </c>
      <c r="D199" s="220" t="s">
        <v>142</v>
      </c>
      <c r="E199" s="221" t="s">
        <v>1412</v>
      </c>
      <c r="F199" s="222" t="s">
        <v>1413</v>
      </c>
      <c r="G199" s="223" t="s">
        <v>280</v>
      </c>
      <c r="H199" s="224">
        <v>2</v>
      </c>
      <c r="I199" s="225"/>
      <c r="J199" s="226">
        <f>ROUND(I199*H199,2)</f>
        <v>0</v>
      </c>
      <c r="K199" s="222" t="s">
        <v>146</v>
      </c>
      <c r="L199" s="46"/>
      <c r="M199" s="227" t="s">
        <v>19</v>
      </c>
      <c r="N199" s="228" t="s">
        <v>43</v>
      </c>
      <c r="O199" s="86"/>
      <c r="P199" s="229">
        <f>O199*H199</f>
        <v>0</v>
      </c>
      <c r="Q199" s="229">
        <v>0.03649</v>
      </c>
      <c r="R199" s="229">
        <f>Q199*H199</f>
        <v>0.07298</v>
      </c>
      <c r="S199" s="229">
        <v>0</v>
      </c>
      <c r="T199" s="230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31" t="s">
        <v>207</v>
      </c>
      <c r="AT199" s="231" t="s">
        <v>142</v>
      </c>
      <c r="AU199" s="231" t="s">
        <v>82</v>
      </c>
      <c r="AY199" s="19" t="s">
        <v>139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9" t="s">
        <v>80</v>
      </c>
      <c r="BK199" s="232">
        <f>ROUND(I199*H199,2)</f>
        <v>0</v>
      </c>
      <c r="BL199" s="19" t="s">
        <v>207</v>
      </c>
      <c r="BM199" s="231" t="s">
        <v>1414</v>
      </c>
    </row>
    <row r="200" spans="1:51" s="14" customFormat="1" ht="12">
      <c r="A200" s="14"/>
      <c r="B200" s="244"/>
      <c r="C200" s="245"/>
      <c r="D200" s="235" t="s">
        <v>149</v>
      </c>
      <c r="E200" s="246" t="s">
        <v>19</v>
      </c>
      <c r="F200" s="247" t="s">
        <v>411</v>
      </c>
      <c r="G200" s="245"/>
      <c r="H200" s="248">
        <v>1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4" t="s">
        <v>149</v>
      </c>
      <c r="AU200" s="254" t="s">
        <v>82</v>
      </c>
      <c r="AV200" s="14" t="s">
        <v>82</v>
      </c>
      <c r="AW200" s="14" t="s">
        <v>33</v>
      </c>
      <c r="AX200" s="14" t="s">
        <v>72</v>
      </c>
      <c r="AY200" s="254" t="s">
        <v>139</v>
      </c>
    </row>
    <row r="201" spans="1:51" s="14" customFormat="1" ht="12">
      <c r="A201" s="14"/>
      <c r="B201" s="244"/>
      <c r="C201" s="245"/>
      <c r="D201" s="235" t="s">
        <v>149</v>
      </c>
      <c r="E201" s="246" t="s">
        <v>19</v>
      </c>
      <c r="F201" s="247" t="s">
        <v>972</v>
      </c>
      <c r="G201" s="245"/>
      <c r="H201" s="248">
        <v>1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4" t="s">
        <v>149</v>
      </c>
      <c r="AU201" s="254" t="s">
        <v>82</v>
      </c>
      <c r="AV201" s="14" t="s">
        <v>82</v>
      </c>
      <c r="AW201" s="14" t="s">
        <v>33</v>
      </c>
      <c r="AX201" s="14" t="s">
        <v>72</v>
      </c>
      <c r="AY201" s="254" t="s">
        <v>139</v>
      </c>
    </row>
    <row r="202" spans="1:51" s="16" customFormat="1" ht="12">
      <c r="A202" s="16"/>
      <c r="B202" s="266"/>
      <c r="C202" s="267"/>
      <c r="D202" s="235" t="s">
        <v>149</v>
      </c>
      <c r="E202" s="268" t="s">
        <v>19</v>
      </c>
      <c r="F202" s="269" t="s">
        <v>158</v>
      </c>
      <c r="G202" s="267"/>
      <c r="H202" s="270">
        <v>2</v>
      </c>
      <c r="I202" s="271"/>
      <c r="J202" s="267"/>
      <c r="K202" s="267"/>
      <c r="L202" s="272"/>
      <c r="M202" s="273"/>
      <c r="N202" s="274"/>
      <c r="O202" s="274"/>
      <c r="P202" s="274"/>
      <c r="Q202" s="274"/>
      <c r="R202" s="274"/>
      <c r="S202" s="274"/>
      <c r="T202" s="275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T202" s="276" t="s">
        <v>149</v>
      </c>
      <c r="AU202" s="276" t="s">
        <v>82</v>
      </c>
      <c r="AV202" s="16" t="s">
        <v>147</v>
      </c>
      <c r="AW202" s="16" t="s">
        <v>4</v>
      </c>
      <c r="AX202" s="16" t="s">
        <v>80</v>
      </c>
      <c r="AY202" s="276" t="s">
        <v>139</v>
      </c>
    </row>
    <row r="203" spans="1:65" s="2" customFormat="1" ht="16.5" customHeight="1">
      <c r="A203" s="40"/>
      <c r="B203" s="41"/>
      <c r="C203" s="220" t="s">
        <v>369</v>
      </c>
      <c r="D203" s="220" t="s">
        <v>142</v>
      </c>
      <c r="E203" s="221" t="s">
        <v>1415</v>
      </c>
      <c r="F203" s="222" t="s">
        <v>1416</v>
      </c>
      <c r="G203" s="223" t="s">
        <v>280</v>
      </c>
      <c r="H203" s="224">
        <v>2</v>
      </c>
      <c r="I203" s="225"/>
      <c r="J203" s="226">
        <f>ROUND(I203*H203,2)</f>
        <v>0</v>
      </c>
      <c r="K203" s="222" t="s">
        <v>146</v>
      </c>
      <c r="L203" s="46"/>
      <c r="M203" s="227" t="s">
        <v>19</v>
      </c>
      <c r="N203" s="228" t="s">
        <v>43</v>
      </c>
      <c r="O203" s="86"/>
      <c r="P203" s="229">
        <f>O203*H203</f>
        <v>0</v>
      </c>
      <c r="Q203" s="229">
        <v>0.00017</v>
      </c>
      <c r="R203" s="229">
        <f>Q203*H203</f>
        <v>0.00034</v>
      </c>
      <c r="S203" s="229">
        <v>0</v>
      </c>
      <c r="T203" s="230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31" t="s">
        <v>207</v>
      </c>
      <c r="AT203" s="231" t="s">
        <v>142</v>
      </c>
      <c r="AU203" s="231" t="s">
        <v>82</v>
      </c>
      <c r="AY203" s="19" t="s">
        <v>139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9" t="s">
        <v>80</v>
      </c>
      <c r="BK203" s="232">
        <f>ROUND(I203*H203,2)</f>
        <v>0</v>
      </c>
      <c r="BL203" s="19" t="s">
        <v>207</v>
      </c>
      <c r="BM203" s="231" t="s">
        <v>1417</v>
      </c>
    </row>
    <row r="204" spans="1:51" s="14" customFormat="1" ht="12">
      <c r="A204" s="14"/>
      <c r="B204" s="244"/>
      <c r="C204" s="245"/>
      <c r="D204" s="235" t="s">
        <v>149</v>
      </c>
      <c r="E204" s="246" t="s">
        <v>19</v>
      </c>
      <c r="F204" s="247" t="s">
        <v>411</v>
      </c>
      <c r="G204" s="245"/>
      <c r="H204" s="248">
        <v>1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4" t="s">
        <v>149</v>
      </c>
      <c r="AU204" s="254" t="s">
        <v>82</v>
      </c>
      <c r="AV204" s="14" t="s">
        <v>82</v>
      </c>
      <c r="AW204" s="14" t="s">
        <v>33</v>
      </c>
      <c r="AX204" s="14" t="s">
        <v>72</v>
      </c>
      <c r="AY204" s="254" t="s">
        <v>139</v>
      </c>
    </row>
    <row r="205" spans="1:51" s="14" customFormat="1" ht="12">
      <c r="A205" s="14"/>
      <c r="B205" s="244"/>
      <c r="C205" s="245"/>
      <c r="D205" s="235" t="s">
        <v>149</v>
      </c>
      <c r="E205" s="246" t="s">
        <v>19</v>
      </c>
      <c r="F205" s="247" t="s">
        <v>972</v>
      </c>
      <c r="G205" s="245"/>
      <c r="H205" s="248">
        <v>1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4" t="s">
        <v>149</v>
      </c>
      <c r="AU205" s="254" t="s">
        <v>82</v>
      </c>
      <c r="AV205" s="14" t="s">
        <v>82</v>
      </c>
      <c r="AW205" s="14" t="s">
        <v>33</v>
      </c>
      <c r="AX205" s="14" t="s">
        <v>72</v>
      </c>
      <c r="AY205" s="254" t="s">
        <v>139</v>
      </c>
    </row>
    <row r="206" spans="1:51" s="16" customFormat="1" ht="12">
      <c r="A206" s="16"/>
      <c r="B206" s="266"/>
      <c r="C206" s="267"/>
      <c r="D206" s="235" t="s">
        <v>149</v>
      </c>
      <c r="E206" s="268" t="s">
        <v>19</v>
      </c>
      <c r="F206" s="269" t="s">
        <v>158</v>
      </c>
      <c r="G206" s="267"/>
      <c r="H206" s="270">
        <v>2</v>
      </c>
      <c r="I206" s="271"/>
      <c r="J206" s="267"/>
      <c r="K206" s="267"/>
      <c r="L206" s="272"/>
      <c r="M206" s="273"/>
      <c r="N206" s="274"/>
      <c r="O206" s="274"/>
      <c r="P206" s="274"/>
      <c r="Q206" s="274"/>
      <c r="R206" s="274"/>
      <c r="S206" s="274"/>
      <c r="T206" s="275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T206" s="276" t="s">
        <v>149</v>
      </c>
      <c r="AU206" s="276" t="s">
        <v>82</v>
      </c>
      <c r="AV206" s="16" t="s">
        <v>147</v>
      </c>
      <c r="AW206" s="16" t="s">
        <v>4</v>
      </c>
      <c r="AX206" s="16" t="s">
        <v>80</v>
      </c>
      <c r="AY206" s="276" t="s">
        <v>139</v>
      </c>
    </row>
    <row r="207" spans="1:65" s="2" customFormat="1" ht="21.75" customHeight="1">
      <c r="A207" s="40"/>
      <c r="B207" s="41"/>
      <c r="C207" s="220" t="s">
        <v>373</v>
      </c>
      <c r="D207" s="220" t="s">
        <v>142</v>
      </c>
      <c r="E207" s="221" t="s">
        <v>1418</v>
      </c>
      <c r="F207" s="222" t="s">
        <v>1419</v>
      </c>
      <c r="G207" s="223" t="s">
        <v>280</v>
      </c>
      <c r="H207" s="224">
        <v>34</v>
      </c>
      <c r="I207" s="225"/>
      <c r="J207" s="226">
        <f>ROUND(I207*H207,2)</f>
        <v>0</v>
      </c>
      <c r="K207" s="222" t="s">
        <v>146</v>
      </c>
      <c r="L207" s="46"/>
      <c r="M207" s="227" t="s">
        <v>19</v>
      </c>
      <c r="N207" s="228" t="s">
        <v>43</v>
      </c>
      <c r="O207" s="86"/>
      <c r="P207" s="229">
        <f>O207*H207</f>
        <v>0</v>
      </c>
      <c r="Q207" s="229">
        <v>0.00052</v>
      </c>
      <c r="R207" s="229">
        <f>Q207*H207</f>
        <v>0.017679999999999998</v>
      </c>
      <c r="S207" s="229">
        <v>0</v>
      </c>
      <c r="T207" s="230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31" t="s">
        <v>207</v>
      </c>
      <c r="AT207" s="231" t="s">
        <v>142</v>
      </c>
      <c r="AU207" s="231" t="s">
        <v>82</v>
      </c>
      <c r="AY207" s="19" t="s">
        <v>139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9" t="s">
        <v>80</v>
      </c>
      <c r="BK207" s="232">
        <f>ROUND(I207*H207,2)</f>
        <v>0</v>
      </c>
      <c r="BL207" s="19" t="s">
        <v>207</v>
      </c>
      <c r="BM207" s="231" t="s">
        <v>1420</v>
      </c>
    </row>
    <row r="208" spans="1:65" s="2" customFormat="1" ht="21.75" customHeight="1">
      <c r="A208" s="40"/>
      <c r="B208" s="41"/>
      <c r="C208" s="220" t="s">
        <v>379</v>
      </c>
      <c r="D208" s="220" t="s">
        <v>142</v>
      </c>
      <c r="E208" s="221" t="s">
        <v>1421</v>
      </c>
      <c r="F208" s="222" t="s">
        <v>1422</v>
      </c>
      <c r="G208" s="223" t="s">
        <v>280</v>
      </c>
      <c r="H208" s="224">
        <v>34</v>
      </c>
      <c r="I208" s="225"/>
      <c r="J208" s="226">
        <f>ROUND(I208*H208,2)</f>
        <v>0</v>
      </c>
      <c r="K208" s="222" t="s">
        <v>146</v>
      </c>
      <c r="L208" s="46"/>
      <c r="M208" s="227" t="s">
        <v>19</v>
      </c>
      <c r="N208" s="228" t="s">
        <v>43</v>
      </c>
      <c r="O208" s="86"/>
      <c r="P208" s="229">
        <f>O208*H208</f>
        <v>0</v>
      </c>
      <c r="Q208" s="229">
        <v>0.00052</v>
      </c>
      <c r="R208" s="229">
        <f>Q208*H208</f>
        <v>0.017679999999999998</v>
      </c>
      <c r="S208" s="229">
        <v>0</v>
      </c>
      <c r="T208" s="230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31" t="s">
        <v>207</v>
      </c>
      <c r="AT208" s="231" t="s">
        <v>142</v>
      </c>
      <c r="AU208" s="231" t="s">
        <v>82</v>
      </c>
      <c r="AY208" s="19" t="s">
        <v>139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9" t="s">
        <v>80</v>
      </c>
      <c r="BK208" s="232">
        <f>ROUND(I208*H208,2)</f>
        <v>0</v>
      </c>
      <c r="BL208" s="19" t="s">
        <v>207</v>
      </c>
      <c r="BM208" s="231" t="s">
        <v>1423</v>
      </c>
    </row>
    <row r="209" spans="1:65" s="2" customFormat="1" ht="21.75" customHeight="1">
      <c r="A209" s="40"/>
      <c r="B209" s="41"/>
      <c r="C209" s="220" t="s">
        <v>383</v>
      </c>
      <c r="D209" s="220" t="s">
        <v>142</v>
      </c>
      <c r="E209" s="221" t="s">
        <v>1424</v>
      </c>
      <c r="F209" s="222" t="s">
        <v>1425</v>
      </c>
      <c r="G209" s="223" t="s">
        <v>280</v>
      </c>
      <c r="H209" s="224">
        <v>13</v>
      </c>
      <c r="I209" s="225"/>
      <c r="J209" s="226">
        <f>ROUND(I209*H209,2)</f>
        <v>0</v>
      </c>
      <c r="K209" s="222" t="s">
        <v>146</v>
      </c>
      <c r="L209" s="46"/>
      <c r="M209" s="227" t="s">
        <v>19</v>
      </c>
      <c r="N209" s="228" t="s">
        <v>43</v>
      </c>
      <c r="O209" s="86"/>
      <c r="P209" s="229">
        <f>O209*H209</f>
        <v>0</v>
      </c>
      <c r="Q209" s="229">
        <v>0.00052</v>
      </c>
      <c r="R209" s="229">
        <f>Q209*H209</f>
        <v>0.0067599999999999995</v>
      </c>
      <c r="S209" s="229">
        <v>0</v>
      </c>
      <c r="T209" s="230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31" t="s">
        <v>207</v>
      </c>
      <c r="AT209" s="231" t="s">
        <v>142</v>
      </c>
      <c r="AU209" s="231" t="s">
        <v>82</v>
      </c>
      <c r="AY209" s="19" t="s">
        <v>139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9" t="s">
        <v>80</v>
      </c>
      <c r="BK209" s="232">
        <f>ROUND(I209*H209,2)</f>
        <v>0</v>
      </c>
      <c r="BL209" s="19" t="s">
        <v>207</v>
      </c>
      <c r="BM209" s="231" t="s">
        <v>1426</v>
      </c>
    </row>
    <row r="210" spans="1:65" s="2" customFormat="1" ht="21.75" customHeight="1">
      <c r="A210" s="40"/>
      <c r="B210" s="41"/>
      <c r="C210" s="220" t="s">
        <v>387</v>
      </c>
      <c r="D210" s="220" t="s">
        <v>142</v>
      </c>
      <c r="E210" s="221" t="s">
        <v>1427</v>
      </c>
      <c r="F210" s="222" t="s">
        <v>1428</v>
      </c>
      <c r="G210" s="223" t="s">
        <v>280</v>
      </c>
      <c r="H210" s="224">
        <v>1</v>
      </c>
      <c r="I210" s="225"/>
      <c r="J210" s="226">
        <f>ROUND(I210*H210,2)</f>
        <v>0</v>
      </c>
      <c r="K210" s="222" t="s">
        <v>146</v>
      </c>
      <c r="L210" s="46"/>
      <c r="M210" s="227" t="s">
        <v>19</v>
      </c>
      <c r="N210" s="228" t="s">
        <v>43</v>
      </c>
      <c r="O210" s="86"/>
      <c r="P210" s="229">
        <f>O210*H210</f>
        <v>0</v>
      </c>
      <c r="Q210" s="229">
        <v>0.0007</v>
      </c>
      <c r="R210" s="229">
        <f>Q210*H210</f>
        <v>0.0007</v>
      </c>
      <c r="S210" s="229">
        <v>0</v>
      </c>
      <c r="T210" s="23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31" t="s">
        <v>207</v>
      </c>
      <c r="AT210" s="231" t="s">
        <v>142</v>
      </c>
      <c r="AU210" s="231" t="s">
        <v>82</v>
      </c>
      <c r="AY210" s="19" t="s">
        <v>139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9" t="s">
        <v>80</v>
      </c>
      <c r="BK210" s="232">
        <f>ROUND(I210*H210,2)</f>
        <v>0</v>
      </c>
      <c r="BL210" s="19" t="s">
        <v>207</v>
      </c>
      <c r="BM210" s="231" t="s">
        <v>1429</v>
      </c>
    </row>
    <row r="211" spans="1:65" s="2" customFormat="1" ht="21.75" customHeight="1">
      <c r="A211" s="40"/>
      <c r="B211" s="41"/>
      <c r="C211" s="220" t="s">
        <v>391</v>
      </c>
      <c r="D211" s="220" t="s">
        <v>142</v>
      </c>
      <c r="E211" s="221" t="s">
        <v>1430</v>
      </c>
      <c r="F211" s="222" t="s">
        <v>1431</v>
      </c>
      <c r="G211" s="223" t="s">
        <v>280</v>
      </c>
      <c r="H211" s="224">
        <v>1</v>
      </c>
      <c r="I211" s="225"/>
      <c r="J211" s="226">
        <f>ROUND(I211*H211,2)</f>
        <v>0</v>
      </c>
      <c r="K211" s="222" t="s">
        <v>146</v>
      </c>
      <c r="L211" s="46"/>
      <c r="M211" s="227" t="s">
        <v>19</v>
      </c>
      <c r="N211" s="228" t="s">
        <v>43</v>
      </c>
      <c r="O211" s="86"/>
      <c r="P211" s="229">
        <f>O211*H211</f>
        <v>0</v>
      </c>
      <c r="Q211" s="229">
        <v>0.00085</v>
      </c>
      <c r="R211" s="229">
        <f>Q211*H211</f>
        <v>0.00085</v>
      </c>
      <c r="S211" s="229">
        <v>0</v>
      </c>
      <c r="T211" s="230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1" t="s">
        <v>207</v>
      </c>
      <c r="AT211" s="231" t="s">
        <v>142</v>
      </c>
      <c r="AU211" s="231" t="s">
        <v>82</v>
      </c>
      <c r="AY211" s="19" t="s">
        <v>139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9" t="s">
        <v>80</v>
      </c>
      <c r="BK211" s="232">
        <f>ROUND(I211*H211,2)</f>
        <v>0</v>
      </c>
      <c r="BL211" s="19" t="s">
        <v>207</v>
      </c>
      <c r="BM211" s="231" t="s">
        <v>1432</v>
      </c>
    </row>
    <row r="212" spans="1:65" s="2" customFormat="1" ht="16.5" customHeight="1">
      <c r="A212" s="40"/>
      <c r="B212" s="41"/>
      <c r="C212" s="220" t="s">
        <v>395</v>
      </c>
      <c r="D212" s="220" t="s">
        <v>142</v>
      </c>
      <c r="E212" s="221" t="s">
        <v>1433</v>
      </c>
      <c r="F212" s="222" t="s">
        <v>1434</v>
      </c>
      <c r="G212" s="223" t="s">
        <v>274</v>
      </c>
      <c r="H212" s="224">
        <v>34</v>
      </c>
      <c r="I212" s="225"/>
      <c r="J212" s="226">
        <f>ROUND(I212*H212,2)</f>
        <v>0</v>
      </c>
      <c r="K212" s="222" t="s">
        <v>19</v>
      </c>
      <c r="L212" s="46"/>
      <c r="M212" s="227" t="s">
        <v>19</v>
      </c>
      <c r="N212" s="228" t="s">
        <v>43</v>
      </c>
      <c r="O212" s="86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31" t="s">
        <v>207</v>
      </c>
      <c r="AT212" s="231" t="s">
        <v>142</v>
      </c>
      <c r="AU212" s="231" t="s">
        <v>82</v>
      </c>
      <c r="AY212" s="19" t="s">
        <v>139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9" t="s">
        <v>80</v>
      </c>
      <c r="BK212" s="232">
        <f>ROUND(I212*H212,2)</f>
        <v>0</v>
      </c>
      <c r="BL212" s="19" t="s">
        <v>207</v>
      </c>
      <c r="BM212" s="231" t="s">
        <v>1435</v>
      </c>
    </row>
    <row r="213" spans="1:65" s="2" customFormat="1" ht="16.5" customHeight="1">
      <c r="A213" s="40"/>
      <c r="B213" s="41"/>
      <c r="C213" s="220" t="s">
        <v>401</v>
      </c>
      <c r="D213" s="220" t="s">
        <v>142</v>
      </c>
      <c r="E213" s="221" t="s">
        <v>1436</v>
      </c>
      <c r="F213" s="222" t="s">
        <v>1437</v>
      </c>
      <c r="G213" s="223" t="s">
        <v>274</v>
      </c>
      <c r="H213" s="224">
        <v>13</v>
      </c>
      <c r="I213" s="225"/>
      <c r="J213" s="226">
        <f>ROUND(I213*H213,2)</f>
        <v>0</v>
      </c>
      <c r="K213" s="222" t="s">
        <v>19</v>
      </c>
      <c r="L213" s="46"/>
      <c r="M213" s="227" t="s">
        <v>19</v>
      </c>
      <c r="N213" s="228" t="s">
        <v>43</v>
      </c>
      <c r="O213" s="86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31" t="s">
        <v>207</v>
      </c>
      <c r="AT213" s="231" t="s">
        <v>142</v>
      </c>
      <c r="AU213" s="231" t="s">
        <v>82</v>
      </c>
      <c r="AY213" s="19" t="s">
        <v>139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9" t="s">
        <v>80</v>
      </c>
      <c r="BK213" s="232">
        <f>ROUND(I213*H213,2)</f>
        <v>0</v>
      </c>
      <c r="BL213" s="19" t="s">
        <v>207</v>
      </c>
      <c r="BM213" s="231" t="s">
        <v>1438</v>
      </c>
    </row>
    <row r="214" spans="1:65" s="2" customFormat="1" ht="16.5" customHeight="1">
      <c r="A214" s="40"/>
      <c r="B214" s="41"/>
      <c r="C214" s="220" t="s">
        <v>407</v>
      </c>
      <c r="D214" s="220" t="s">
        <v>142</v>
      </c>
      <c r="E214" s="221" t="s">
        <v>1439</v>
      </c>
      <c r="F214" s="222" t="s">
        <v>1440</v>
      </c>
      <c r="G214" s="223" t="s">
        <v>274</v>
      </c>
      <c r="H214" s="224">
        <v>13</v>
      </c>
      <c r="I214" s="225"/>
      <c r="J214" s="226">
        <f>ROUND(I214*H214,2)</f>
        <v>0</v>
      </c>
      <c r="K214" s="222" t="s">
        <v>19</v>
      </c>
      <c r="L214" s="46"/>
      <c r="M214" s="227" t="s">
        <v>19</v>
      </c>
      <c r="N214" s="228" t="s">
        <v>43</v>
      </c>
      <c r="O214" s="86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1" t="s">
        <v>207</v>
      </c>
      <c r="AT214" s="231" t="s">
        <v>142</v>
      </c>
      <c r="AU214" s="231" t="s">
        <v>82</v>
      </c>
      <c r="AY214" s="19" t="s">
        <v>139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9" t="s">
        <v>80</v>
      </c>
      <c r="BK214" s="232">
        <f>ROUND(I214*H214,2)</f>
        <v>0</v>
      </c>
      <c r="BL214" s="19" t="s">
        <v>207</v>
      </c>
      <c r="BM214" s="231" t="s">
        <v>1441</v>
      </c>
    </row>
    <row r="215" spans="1:65" s="2" customFormat="1" ht="33" customHeight="1">
      <c r="A215" s="40"/>
      <c r="B215" s="41"/>
      <c r="C215" s="220" t="s">
        <v>412</v>
      </c>
      <c r="D215" s="220" t="s">
        <v>142</v>
      </c>
      <c r="E215" s="221" t="s">
        <v>1442</v>
      </c>
      <c r="F215" s="222" t="s">
        <v>1443</v>
      </c>
      <c r="G215" s="223" t="s">
        <v>280</v>
      </c>
      <c r="H215" s="224">
        <v>12</v>
      </c>
      <c r="I215" s="225"/>
      <c r="J215" s="226">
        <f>ROUND(I215*H215,2)</f>
        <v>0</v>
      </c>
      <c r="K215" s="222" t="s">
        <v>146</v>
      </c>
      <c r="L215" s="46"/>
      <c r="M215" s="227" t="s">
        <v>19</v>
      </c>
      <c r="N215" s="228" t="s">
        <v>43</v>
      </c>
      <c r="O215" s="86"/>
      <c r="P215" s="229">
        <f>O215*H215</f>
        <v>0</v>
      </c>
      <c r="Q215" s="229">
        <v>0.00493</v>
      </c>
      <c r="R215" s="229">
        <f>Q215*H215</f>
        <v>0.059160000000000004</v>
      </c>
      <c r="S215" s="229">
        <v>0</v>
      </c>
      <c r="T215" s="230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31" t="s">
        <v>207</v>
      </c>
      <c r="AT215" s="231" t="s">
        <v>142</v>
      </c>
      <c r="AU215" s="231" t="s">
        <v>82</v>
      </c>
      <c r="AY215" s="19" t="s">
        <v>139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9" t="s">
        <v>80</v>
      </c>
      <c r="BK215" s="232">
        <f>ROUND(I215*H215,2)</f>
        <v>0</v>
      </c>
      <c r="BL215" s="19" t="s">
        <v>207</v>
      </c>
      <c r="BM215" s="231" t="s">
        <v>1444</v>
      </c>
    </row>
    <row r="216" spans="1:51" s="14" customFormat="1" ht="12">
      <c r="A216" s="14"/>
      <c r="B216" s="244"/>
      <c r="C216" s="245"/>
      <c r="D216" s="235" t="s">
        <v>149</v>
      </c>
      <c r="E216" s="246" t="s">
        <v>19</v>
      </c>
      <c r="F216" s="247" t="s">
        <v>1445</v>
      </c>
      <c r="G216" s="245"/>
      <c r="H216" s="248">
        <v>6</v>
      </c>
      <c r="I216" s="249"/>
      <c r="J216" s="245"/>
      <c r="K216" s="245"/>
      <c r="L216" s="250"/>
      <c r="M216" s="251"/>
      <c r="N216" s="252"/>
      <c r="O216" s="252"/>
      <c r="P216" s="252"/>
      <c r="Q216" s="252"/>
      <c r="R216" s="252"/>
      <c r="S216" s="252"/>
      <c r="T216" s="25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4" t="s">
        <v>149</v>
      </c>
      <c r="AU216" s="254" t="s">
        <v>82</v>
      </c>
      <c r="AV216" s="14" t="s">
        <v>82</v>
      </c>
      <c r="AW216" s="14" t="s">
        <v>33</v>
      </c>
      <c r="AX216" s="14" t="s">
        <v>72</v>
      </c>
      <c r="AY216" s="254" t="s">
        <v>139</v>
      </c>
    </row>
    <row r="217" spans="1:51" s="14" customFormat="1" ht="12">
      <c r="A217" s="14"/>
      <c r="B217" s="244"/>
      <c r="C217" s="245"/>
      <c r="D217" s="235" t="s">
        <v>149</v>
      </c>
      <c r="E217" s="246" t="s">
        <v>19</v>
      </c>
      <c r="F217" s="247" t="s">
        <v>1446</v>
      </c>
      <c r="G217" s="245"/>
      <c r="H217" s="248">
        <v>6</v>
      </c>
      <c r="I217" s="249"/>
      <c r="J217" s="245"/>
      <c r="K217" s="245"/>
      <c r="L217" s="250"/>
      <c r="M217" s="251"/>
      <c r="N217" s="252"/>
      <c r="O217" s="252"/>
      <c r="P217" s="252"/>
      <c r="Q217" s="252"/>
      <c r="R217" s="252"/>
      <c r="S217" s="252"/>
      <c r="T217" s="25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4" t="s">
        <v>149</v>
      </c>
      <c r="AU217" s="254" t="s">
        <v>82</v>
      </c>
      <c r="AV217" s="14" t="s">
        <v>82</v>
      </c>
      <c r="AW217" s="14" t="s">
        <v>33</v>
      </c>
      <c r="AX217" s="14" t="s">
        <v>72</v>
      </c>
      <c r="AY217" s="254" t="s">
        <v>139</v>
      </c>
    </row>
    <row r="218" spans="1:51" s="16" customFormat="1" ht="12">
      <c r="A218" s="16"/>
      <c r="B218" s="266"/>
      <c r="C218" s="267"/>
      <c r="D218" s="235" t="s">
        <v>149</v>
      </c>
      <c r="E218" s="268" t="s">
        <v>19</v>
      </c>
      <c r="F218" s="269" t="s">
        <v>158</v>
      </c>
      <c r="G218" s="267"/>
      <c r="H218" s="270">
        <v>12</v>
      </c>
      <c r="I218" s="271"/>
      <c r="J218" s="267"/>
      <c r="K218" s="267"/>
      <c r="L218" s="272"/>
      <c r="M218" s="273"/>
      <c r="N218" s="274"/>
      <c r="O218" s="274"/>
      <c r="P218" s="274"/>
      <c r="Q218" s="274"/>
      <c r="R218" s="274"/>
      <c r="S218" s="274"/>
      <c r="T218" s="275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T218" s="276" t="s">
        <v>149</v>
      </c>
      <c r="AU218" s="276" t="s">
        <v>82</v>
      </c>
      <c r="AV218" s="16" t="s">
        <v>147</v>
      </c>
      <c r="AW218" s="16" t="s">
        <v>4</v>
      </c>
      <c r="AX218" s="16" t="s">
        <v>80</v>
      </c>
      <c r="AY218" s="276" t="s">
        <v>139</v>
      </c>
    </row>
    <row r="219" spans="1:65" s="2" customFormat="1" ht="21.75" customHeight="1">
      <c r="A219" s="40"/>
      <c r="B219" s="41"/>
      <c r="C219" s="220" t="s">
        <v>417</v>
      </c>
      <c r="D219" s="220" t="s">
        <v>142</v>
      </c>
      <c r="E219" s="221" t="s">
        <v>1447</v>
      </c>
      <c r="F219" s="222" t="s">
        <v>1448</v>
      </c>
      <c r="G219" s="223" t="s">
        <v>280</v>
      </c>
      <c r="H219" s="224">
        <v>12</v>
      </c>
      <c r="I219" s="225"/>
      <c r="J219" s="226">
        <f>ROUND(I219*H219,2)</f>
        <v>0</v>
      </c>
      <c r="K219" s="222" t="s">
        <v>146</v>
      </c>
      <c r="L219" s="46"/>
      <c r="M219" s="227" t="s">
        <v>19</v>
      </c>
      <c r="N219" s="228" t="s">
        <v>43</v>
      </c>
      <c r="O219" s="86"/>
      <c r="P219" s="229">
        <f>O219*H219</f>
        <v>0</v>
      </c>
      <c r="Q219" s="229">
        <v>0.00043</v>
      </c>
      <c r="R219" s="229">
        <f>Q219*H219</f>
        <v>0.00516</v>
      </c>
      <c r="S219" s="229">
        <v>0</v>
      </c>
      <c r="T219" s="230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31" t="s">
        <v>207</v>
      </c>
      <c r="AT219" s="231" t="s">
        <v>142</v>
      </c>
      <c r="AU219" s="231" t="s">
        <v>82</v>
      </c>
      <c r="AY219" s="19" t="s">
        <v>139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9" t="s">
        <v>80</v>
      </c>
      <c r="BK219" s="232">
        <f>ROUND(I219*H219,2)</f>
        <v>0</v>
      </c>
      <c r="BL219" s="19" t="s">
        <v>207</v>
      </c>
      <c r="BM219" s="231" t="s">
        <v>1449</v>
      </c>
    </row>
    <row r="220" spans="1:51" s="14" customFormat="1" ht="12">
      <c r="A220" s="14"/>
      <c r="B220" s="244"/>
      <c r="C220" s="245"/>
      <c r="D220" s="235" t="s">
        <v>149</v>
      </c>
      <c r="E220" s="246" t="s">
        <v>19</v>
      </c>
      <c r="F220" s="247" t="s">
        <v>557</v>
      </c>
      <c r="G220" s="245"/>
      <c r="H220" s="248">
        <v>6</v>
      </c>
      <c r="I220" s="249"/>
      <c r="J220" s="245"/>
      <c r="K220" s="245"/>
      <c r="L220" s="250"/>
      <c r="M220" s="251"/>
      <c r="N220" s="252"/>
      <c r="O220" s="252"/>
      <c r="P220" s="252"/>
      <c r="Q220" s="252"/>
      <c r="R220" s="252"/>
      <c r="S220" s="252"/>
      <c r="T220" s="25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4" t="s">
        <v>149</v>
      </c>
      <c r="AU220" s="254" t="s">
        <v>82</v>
      </c>
      <c r="AV220" s="14" t="s">
        <v>82</v>
      </c>
      <c r="AW220" s="14" t="s">
        <v>33</v>
      </c>
      <c r="AX220" s="14" t="s">
        <v>72</v>
      </c>
      <c r="AY220" s="254" t="s">
        <v>139</v>
      </c>
    </row>
    <row r="221" spans="1:51" s="14" customFormat="1" ht="12">
      <c r="A221" s="14"/>
      <c r="B221" s="244"/>
      <c r="C221" s="245"/>
      <c r="D221" s="235" t="s">
        <v>149</v>
      </c>
      <c r="E221" s="246" t="s">
        <v>19</v>
      </c>
      <c r="F221" s="247" t="s">
        <v>1450</v>
      </c>
      <c r="G221" s="245"/>
      <c r="H221" s="248">
        <v>6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4" t="s">
        <v>149</v>
      </c>
      <c r="AU221" s="254" t="s">
        <v>82</v>
      </c>
      <c r="AV221" s="14" t="s">
        <v>82</v>
      </c>
      <c r="AW221" s="14" t="s">
        <v>33</v>
      </c>
      <c r="AX221" s="14" t="s">
        <v>72</v>
      </c>
      <c r="AY221" s="254" t="s">
        <v>139</v>
      </c>
    </row>
    <row r="222" spans="1:51" s="16" customFormat="1" ht="12">
      <c r="A222" s="16"/>
      <c r="B222" s="266"/>
      <c r="C222" s="267"/>
      <c r="D222" s="235" t="s">
        <v>149</v>
      </c>
      <c r="E222" s="268" t="s">
        <v>19</v>
      </c>
      <c r="F222" s="269" t="s">
        <v>158</v>
      </c>
      <c r="G222" s="267"/>
      <c r="H222" s="270">
        <v>12</v>
      </c>
      <c r="I222" s="271"/>
      <c r="J222" s="267"/>
      <c r="K222" s="267"/>
      <c r="L222" s="272"/>
      <c r="M222" s="273"/>
      <c r="N222" s="274"/>
      <c r="O222" s="274"/>
      <c r="P222" s="274"/>
      <c r="Q222" s="274"/>
      <c r="R222" s="274"/>
      <c r="S222" s="274"/>
      <c r="T222" s="275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T222" s="276" t="s">
        <v>149</v>
      </c>
      <c r="AU222" s="276" t="s">
        <v>82</v>
      </c>
      <c r="AV222" s="16" t="s">
        <v>147</v>
      </c>
      <c r="AW222" s="16" t="s">
        <v>4</v>
      </c>
      <c r="AX222" s="16" t="s">
        <v>80</v>
      </c>
      <c r="AY222" s="276" t="s">
        <v>139</v>
      </c>
    </row>
    <row r="223" spans="1:65" s="2" customFormat="1" ht="21.75" customHeight="1">
      <c r="A223" s="40"/>
      <c r="B223" s="41"/>
      <c r="C223" s="220" t="s">
        <v>421</v>
      </c>
      <c r="D223" s="220" t="s">
        <v>142</v>
      </c>
      <c r="E223" s="221" t="s">
        <v>1451</v>
      </c>
      <c r="F223" s="222" t="s">
        <v>1452</v>
      </c>
      <c r="G223" s="223" t="s">
        <v>280</v>
      </c>
      <c r="H223" s="224">
        <v>3</v>
      </c>
      <c r="I223" s="225"/>
      <c r="J223" s="226">
        <f>ROUND(I223*H223,2)</f>
        <v>0</v>
      </c>
      <c r="K223" s="222" t="s">
        <v>146</v>
      </c>
      <c r="L223" s="46"/>
      <c r="M223" s="227" t="s">
        <v>19</v>
      </c>
      <c r="N223" s="228" t="s">
        <v>43</v>
      </c>
      <c r="O223" s="86"/>
      <c r="P223" s="229">
        <f>O223*H223</f>
        <v>0</v>
      </c>
      <c r="Q223" s="229">
        <v>0.0147</v>
      </c>
      <c r="R223" s="229">
        <f>Q223*H223</f>
        <v>0.0441</v>
      </c>
      <c r="S223" s="229">
        <v>0</v>
      </c>
      <c r="T223" s="230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31" t="s">
        <v>207</v>
      </c>
      <c r="AT223" s="231" t="s">
        <v>142</v>
      </c>
      <c r="AU223" s="231" t="s">
        <v>82</v>
      </c>
      <c r="AY223" s="19" t="s">
        <v>139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9" t="s">
        <v>80</v>
      </c>
      <c r="BK223" s="232">
        <f>ROUND(I223*H223,2)</f>
        <v>0</v>
      </c>
      <c r="BL223" s="19" t="s">
        <v>207</v>
      </c>
      <c r="BM223" s="231" t="s">
        <v>1453</v>
      </c>
    </row>
    <row r="224" spans="1:51" s="14" customFormat="1" ht="12">
      <c r="A224" s="14"/>
      <c r="B224" s="244"/>
      <c r="C224" s="245"/>
      <c r="D224" s="235" t="s">
        <v>149</v>
      </c>
      <c r="E224" s="246" t="s">
        <v>19</v>
      </c>
      <c r="F224" s="247" t="s">
        <v>1454</v>
      </c>
      <c r="G224" s="245"/>
      <c r="H224" s="248">
        <v>2</v>
      </c>
      <c r="I224" s="249"/>
      <c r="J224" s="245"/>
      <c r="K224" s="245"/>
      <c r="L224" s="250"/>
      <c r="M224" s="251"/>
      <c r="N224" s="252"/>
      <c r="O224" s="252"/>
      <c r="P224" s="252"/>
      <c r="Q224" s="252"/>
      <c r="R224" s="252"/>
      <c r="S224" s="252"/>
      <c r="T224" s="25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4" t="s">
        <v>149</v>
      </c>
      <c r="AU224" s="254" t="s">
        <v>82</v>
      </c>
      <c r="AV224" s="14" t="s">
        <v>82</v>
      </c>
      <c r="AW224" s="14" t="s">
        <v>33</v>
      </c>
      <c r="AX224" s="14" t="s">
        <v>72</v>
      </c>
      <c r="AY224" s="254" t="s">
        <v>139</v>
      </c>
    </row>
    <row r="225" spans="1:51" s="14" customFormat="1" ht="12">
      <c r="A225" s="14"/>
      <c r="B225" s="244"/>
      <c r="C225" s="245"/>
      <c r="D225" s="235" t="s">
        <v>149</v>
      </c>
      <c r="E225" s="246" t="s">
        <v>19</v>
      </c>
      <c r="F225" s="247" t="s">
        <v>972</v>
      </c>
      <c r="G225" s="245"/>
      <c r="H225" s="248">
        <v>1</v>
      </c>
      <c r="I225" s="249"/>
      <c r="J225" s="245"/>
      <c r="K225" s="245"/>
      <c r="L225" s="250"/>
      <c r="M225" s="251"/>
      <c r="N225" s="252"/>
      <c r="O225" s="252"/>
      <c r="P225" s="252"/>
      <c r="Q225" s="252"/>
      <c r="R225" s="252"/>
      <c r="S225" s="252"/>
      <c r="T225" s="25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4" t="s">
        <v>149</v>
      </c>
      <c r="AU225" s="254" t="s">
        <v>82</v>
      </c>
      <c r="AV225" s="14" t="s">
        <v>82</v>
      </c>
      <c r="AW225" s="14" t="s">
        <v>33</v>
      </c>
      <c r="AX225" s="14" t="s">
        <v>72</v>
      </c>
      <c r="AY225" s="254" t="s">
        <v>139</v>
      </c>
    </row>
    <row r="226" spans="1:51" s="16" customFormat="1" ht="12">
      <c r="A226" s="16"/>
      <c r="B226" s="266"/>
      <c r="C226" s="267"/>
      <c r="D226" s="235" t="s">
        <v>149</v>
      </c>
      <c r="E226" s="268" t="s">
        <v>19</v>
      </c>
      <c r="F226" s="269" t="s">
        <v>158</v>
      </c>
      <c r="G226" s="267"/>
      <c r="H226" s="270">
        <v>3</v>
      </c>
      <c r="I226" s="271"/>
      <c r="J226" s="267"/>
      <c r="K226" s="267"/>
      <c r="L226" s="272"/>
      <c r="M226" s="273"/>
      <c r="N226" s="274"/>
      <c r="O226" s="274"/>
      <c r="P226" s="274"/>
      <c r="Q226" s="274"/>
      <c r="R226" s="274"/>
      <c r="S226" s="274"/>
      <c r="T226" s="275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T226" s="276" t="s">
        <v>149</v>
      </c>
      <c r="AU226" s="276" t="s">
        <v>82</v>
      </c>
      <c r="AV226" s="16" t="s">
        <v>147</v>
      </c>
      <c r="AW226" s="16" t="s">
        <v>4</v>
      </c>
      <c r="AX226" s="16" t="s">
        <v>80</v>
      </c>
      <c r="AY226" s="276" t="s">
        <v>139</v>
      </c>
    </row>
    <row r="227" spans="1:65" s="2" customFormat="1" ht="16.5" customHeight="1">
      <c r="A227" s="40"/>
      <c r="B227" s="41"/>
      <c r="C227" s="220" t="s">
        <v>425</v>
      </c>
      <c r="D227" s="220" t="s">
        <v>142</v>
      </c>
      <c r="E227" s="221" t="s">
        <v>1455</v>
      </c>
      <c r="F227" s="222" t="s">
        <v>1456</v>
      </c>
      <c r="G227" s="223" t="s">
        <v>280</v>
      </c>
      <c r="H227" s="224">
        <v>3</v>
      </c>
      <c r="I227" s="225"/>
      <c r="J227" s="226">
        <f>ROUND(I227*H227,2)</f>
        <v>0</v>
      </c>
      <c r="K227" s="222" t="s">
        <v>146</v>
      </c>
      <c r="L227" s="46"/>
      <c r="M227" s="227" t="s">
        <v>19</v>
      </c>
      <c r="N227" s="228" t="s">
        <v>43</v>
      </c>
      <c r="O227" s="86"/>
      <c r="P227" s="229">
        <f>O227*H227</f>
        <v>0</v>
      </c>
      <c r="Q227" s="229">
        <v>0.00059</v>
      </c>
      <c r="R227" s="229">
        <f>Q227*H227</f>
        <v>0.00177</v>
      </c>
      <c r="S227" s="229">
        <v>0</v>
      </c>
      <c r="T227" s="230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31" t="s">
        <v>207</v>
      </c>
      <c r="AT227" s="231" t="s">
        <v>142</v>
      </c>
      <c r="AU227" s="231" t="s">
        <v>82</v>
      </c>
      <c r="AY227" s="19" t="s">
        <v>139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9" t="s">
        <v>80</v>
      </c>
      <c r="BK227" s="232">
        <f>ROUND(I227*H227,2)</f>
        <v>0</v>
      </c>
      <c r="BL227" s="19" t="s">
        <v>207</v>
      </c>
      <c r="BM227" s="231" t="s">
        <v>1457</v>
      </c>
    </row>
    <row r="228" spans="1:51" s="14" customFormat="1" ht="12">
      <c r="A228" s="14"/>
      <c r="B228" s="244"/>
      <c r="C228" s="245"/>
      <c r="D228" s="235" t="s">
        <v>149</v>
      </c>
      <c r="E228" s="246" t="s">
        <v>19</v>
      </c>
      <c r="F228" s="247" t="s">
        <v>1454</v>
      </c>
      <c r="G228" s="245"/>
      <c r="H228" s="248">
        <v>2</v>
      </c>
      <c r="I228" s="249"/>
      <c r="J228" s="245"/>
      <c r="K228" s="245"/>
      <c r="L228" s="250"/>
      <c r="M228" s="251"/>
      <c r="N228" s="252"/>
      <c r="O228" s="252"/>
      <c r="P228" s="252"/>
      <c r="Q228" s="252"/>
      <c r="R228" s="252"/>
      <c r="S228" s="252"/>
      <c r="T228" s="25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4" t="s">
        <v>149</v>
      </c>
      <c r="AU228" s="254" t="s">
        <v>82</v>
      </c>
      <c r="AV228" s="14" t="s">
        <v>82</v>
      </c>
      <c r="AW228" s="14" t="s">
        <v>33</v>
      </c>
      <c r="AX228" s="14" t="s">
        <v>72</v>
      </c>
      <c r="AY228" s="254" t="s">
        <v>139</v>
      </c>
    </row>
    <row r="229" spans="1:51" s="14" customFormat="1" ht="12">
      <c r="A229" s="14"/>
      <c r="B229" s="244"/>
      <c r="C229" s="245"/>
      <c r="D229" s="235" t="s">
        <v>149</v>
      </c>
      <c r="E229" s="246" t="s">
        <v>19</v>
      </c>
      <c r="F229" s="247" t="s">
        <v>972</v>
      </c>
      <c r="G229" s="245"/>
      <c r="H229" s="248">
        <v>1</v>
      </c>
      <c r="I229" s="249"/>
      <c r="J229" s="245"/>
      <c r="K229" s="245"/>
      <c r="L229" s="250"/>
      <c r="M229" s="251"/>
      <c r="N229" s="252"/>
      <c r="O229" s="252"/>
      <c r="P229" s="252"/>
      <c r="Q229" s="252"/>
      <c r="R229" s="252"/>
      <c r="S229" s="252"/>
      <c r="T229" s="25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4" t="s">
        <v>149</v>
      </c>
      <c r="AU229" s="254" t="s">
        <v>82</v>
      </c>
      <c r="AV229" s="14" t="s">
        <v>82</v>
      </c>
      <c r="AW229" s="14" t="s">
        <v>33</v>
      </c>
      <c r="AX229" s="14" t="s">
        <v>72</v>
      </c>
      <c r="AY229" s="254" t="s">
        <v>139</v>
      </c>
    </row>
    <row r="230" spans="1:51" s="16" customFormat="1" ht="12">
      <c r="A230" s="16"/>
      <c r="B230" s="266"/>
      <c r="C230" s="267"/>
      <c r="D230" s="235" t="s">
        <v>149</v>
      </c>
      <c r="E230" s="268" t="s">
        <v>19</v>
      </c>
      <c r="F230" s="269" t="s">
        <v>158</v>
      </c>
      <c r="G230" s="267"/>
      <c r="H230" s="270">
        <v>3</v>
      </c>
      <c r="I230" s="271"/>
      <c r="J230" s="267"/>
      <c r="K230" s="267"/>
      <c r="L230" s="272"/>
      <c r="M230" s="273"/>
      <c r="N230" s="274"/>
      <c r="O230" s="274"/>
      <c r="P230" s="274"/>
      <c r="Q230" s="274"/>
      <c r="R230" s="274"/>
      <c r="S230" s="274"/>
      <c r="T230" s="275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T230" s="276" t="s">
        <v>149</v>
      </c>
      <c r="AU230" s="276" t="s">
        <v>82</v>
      </c>
      <c r="AV230" s="16" t="s">
        <v>147</v>
      </c>
      <c r="AW230" s="16" t="s">
        <v>4</v>
      </c>
      <c r="AX230" s="16" t="s">
        <v>80</v>
      </c>
      <c r="AY230" s="276" t="s">
        <v>139</v>
      </c>
    </row>
    <row r="231" spans="1:65" s="2" customFormat="1" ht="21.75" customHeight="1">
      <c r="A231" s="40"/>
      <c r="B231" s="41"/>
      <c r="C231" s="220" t="s">
        <v>429</v>
      </c>
      <c r="D231" s="220" t="s">
        <v>142</v>
      </c>
      <c r="E231" s="221" t="s">
        <v>1458</v>
      </c>
      <c r="F231" s="222" t="s">
        <v>1459</v>
      </c>
      <c r="G231" s="223" t="s">
        <v>280</v>
      </c>
      <c r="H231" s="224">
        <v>96</v>
      </c>
      <c r="I231" s="225"/>
      <c r="J231" s="226">
        <f>ROUND(I231*H231,2)</f>
        <v>0</v>
      </c>
      <c r="K231" s="222" t="s">
        <v>146</v>
      </c>
      <c r="L231" s="46"/>
      <c r="M231" s="227" t="s">
        <v>19</v>
      </c>
      <c r="N231" s="228" t="s">
        <v>43</v>
      </c>
      <c r="O231" s="86"/>
      <c r="P231" s="229">
        <f>O231*H231</f>
        <v>0</v>
      </c>
      <c r="Q231" s="229">
        <v>0.0003</v>
      </c>
      <c r="R231" s="229">
        <f>Q231*H231</f>
        <v>0.0288</v>
      </c>
      <c r="S231" s="229">
        <v>0</v>
      </c>
      <c r="T231" s="230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31" t="s">
        <v>207</v>
      </c>
      <c r="AT231" s="231" t="s">
        <v>142</v>
      </c>
      <c r="AU231" s="231" t="s">
        <v>82</v>
      </c>
      <c r="AY231" s="19" t="s">
        <v>139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9" t="s">
        <v>80</v>
      </c>
      <c r="BK231" s="232">
        <f>ROUND(I231*H231,2)</f>
        <v>0</v>
      </c>
      <c r="BL231" s="19" t="s">
        <v>207</v>
      </c>
      <c r="BM231" s="231" t="s">
        <v>1460</v>
      </c>
    </row>
    <row r="232" spans="1:51" s="14" customFormat="1" ht="12">
      <c r="A232" s="14"/>
      <c r="B232" s="244"/>
      <c r="C232" s="245"/>
      <c r="D232" s="235" t="s">
        <v>149</v>
      </c>
      <c r="E232" s="246" t="s">
        <v>19</v>
      </c>
      <c r="F232" s="247" t="s">
        <v>1461</v>
      </c>
      <c r="G232" s="245"/>
      <c r="H232" s="248">
        <v>56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4" t="s">
        <v>149</v>
      </c>
      <c r="AU232" s="254" t="s">
        <v>82</v>
      </c>
      <c r="AV232" s="14" t="s">
        <v>82</v>
      </c>
      <c r="AW232" s="14" t="s">
        <v>33</v>
      </c>
      <c r="AX232" s="14" t="s">
        <v>72</v>
      </c>
      <c r="AY232" s="254" t="s">
        <v>139</v>
      </c>
    </row>
    <row r="233" spans="1:51" s="14" customFormat="1" ht="12">
      <c r="A233" s="14"/>
      <c r="B233" s="244"/>
      <c r="C233" s="245"/>
      <c r="D233" s="235" t="s">
        <v>149</v>
      </c>
      <c r="E233" s="246" t="s">
        <v>19</v>
      </c>
      <c r="F233" s="247" t="s">
        <v>1462</v>
      </c>
      <c r="G233" s="245"/>
      <c r="H233" s="248">
        <v>40</v>
      </c>
      <c r="I233" s="249"/>
      <c r="J233" s="245"/>
      <c r="K233" s="245"/>
      <c r="L233" s="250"/>
      <c r="M233" s="251"/>
      <c r="N233" s="252"/>
      <c r="O233" s="252"/>
      <c r="P233" s="252"/>
      <c r="Q233" s="252"/>
      <c r="R233" s="252"/>
      <c r="S233" s="252"/>
      <c r="T233" s="25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4" t="s">
        <v>149</v>
      </c>
      <c r="AU233" s="254" t="s">
        <v>82</v>
      </c>
      <c r="AV233" s="14" t="s">
        <v>82</v>
      </c>
      <c r="AW233" s="14" t="s">
        <v>33</v>
      </c>
      <c r="AX233" s="14" t="s">
        <v>72</v>
      </c>
      <c r="AY233" s="254" t="s">
        <v>139</v>
      </c>
    </row>
    <row r="234" spans="1:51" s="16" customFormat="1" ht="12">
      <c r="A234" s="16"/>
      <c r="B234" s="266"/>
      <c r="C234" s="267"/>
      <c r="D234" s="235" t="s">
        <v>149</v>
      </c>
      <c r="E234" s="268" t="s">
        <v>19</v>
      </c>
      <c r="F234" s="269" t="s">
        <v>158</v>
      </c>
      <c r="G234" s="267"/>
      <c r="H234" s="270">
        <v>96</v>
      </c>
      <c r="I234" s="271"/>
      <c r="J234" s="267"/>
      <c r="K234" s="267"/>
      <c r="L234" s="272"/>
      <c r="M234" s="273"/>
      <c r="N234" s="274"/>
      <c r="O234" s="274"/>
      <c r="P234" s="274"/>
      <c r="Q234" s="274"/>
      <c r="R234" s="274"/>
      <c r="S234" s="274"/>
      <c r="T234" s="275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T234" s="276" t="s">
        <v>149</v>
      </c>
      <c r="AU234" s="276" t="s">
        <v>82</v>
      </c>
      <c r="AV234" s="16" t="s">
        <v>147</v>
      </c>
      <c r="AW234" s="16" t="s">
        <v>4</v>
      </c>
      <c r="AX234" s="16" t="s">
        <v>80</v>
      </c>
      <c r="AY234" s="276" t="s">
        <v>139</v>
      </c>
    </row>
    <row r="235" spans="1:65" s="2" customFormat="1" ht="21.75" customHeight="1">
      <c r="A235" s="40"/>
      <c r="B235" s="41"/>
      <c r="C235" s="283" t="s">
        <v>433</v>
      </c>
      <c r="D235" s="283" t="s">
        <v>549</v>
      </c>
      <c r="E235" s="284" t="s">
        <v>1463</v>
      </c>
      <c r="F235" s="285" t="s">
        <v>1464</v>
      </c>
      <c r="G235" s="286" t="s">
        <v>214</v>
      </c>
      <c r="H235" s="287">
        <v>20</v>
      </c>
      <c r="I235" s="288"/>
      <c r="J235" s="289">
        <f>ROUND(I235*H235,2)</f>
        <v>0</v>
      </c>
      <c r="K235" s="285" t="s">
        <v>19</v>
      </c>
      <c r="L235" s="290"/>
      <c r="M235" s="291" t="s">
        <v>19</v>
      </c>
      <c r="N235" s="292" t="s">
        <v>43</v>
      </c>
      <c r="O235" s="86"/>
      <c r="P235" s="229">
        <f>O235*H235</f>
        <v>0</v>
      </c>
      <c r="Q235" s="229">
        <v>0.00022</v>
      </c>
      <c r="R235" s="229">
        <f>Q235*H235</f>
        <v>0.0044</v>
      </c>
      <c r="S235" s="229">
        <v>0</v>
      </c>
      <c r="T235" s="230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31" t="s">
        <v>188</v>
      </c>
      <c r="AT235" s="231" t="s">
        <v>549</v>
      </c>
      <c r="AU235" s="231" t="s">
        <v>82</v>
      </c>
      <c r="AY235" s="19" t="s">
        <v>139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9" t="s">
        <v>80</v>
      </c>
      <c r="BK235" s="232">
        <f>ROUND(I235*H235,2)</f>
        <v>0</v>
      </c>
      <c r="BL235" s="19" t="s">
        <v>147</v>
      </c>
      <c r="BM235" s="231" t="s">
        <v>1465</v>
      </c>
    </row>
    <row r="236" spans="1:65" s="2" customFormat="1" ht="21.75" customHeight="1">
      <c r="A236" s="40"/>
      <c r="B236" s="41"/>
      <c r="C236" s="220" t="s">
        <v>439</v>
      </c>
      <c r="D236" s="220" t="s">
        <v>142</v>
      </c>
      <c r="E236" s="221" t="s">
        <v>1466</v>
      </c>
      <c r="F236" s="222" t="s">
        <v>1467</v>
      </c>
      <c r="G236" s="223" t="s">
        <v>280</v>
      </c>
      <c r="H236" s="224">
        <v>96</v>
      </c>
      <c r="I236" s="225"/>
      <c r="J236" s="226">
        <f>ROUND(I236*H236,2)</f>
        <v>0</v>
      </c>
      <c r="K236" s="222" t="s">
        <v>146</v>
      </c>
      <c r="L236" s="46"/>
      <c r="M236" s="227" t="s">
        <v>19</v>
      </c>
      <c r="N236" s="228" t="s">
        <v>43</v>
      </c>
      <c r="O236" s="86"/>
      <c r="P236" s="229">
        <f>O236*H236</f>
        <v>0</v>
      </c>
      <c r="Q236" s="229">
        <v>9E-05</v>
      </c>
      <c r="R236" s="229">
        <f>Q236*H236</f>
        <v>0.00864</v>
      </c>
      <c r="S236" s="229">
        <v>0</v>
      </c>
      <c r="T236" s="230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1" t="s">
        <v>207</v>
      </c>
      <c r="AT236" s="231" t="s">
        <v>142</v>
      </c>
      <c r="AU236" s="231" t="s">
        <v>82</v>
      </c>
      <c r="AY236" s="19" t="s">
        <v>139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9" t="s">
        <v>80</v>
      </c>
      <c r="BK236" s="232">
        <f>ROUND(I236*H236,2)</f>
        <v>0</v>
      </c>
      <c r="BL236" s="19" t="s">
        <v>207</v>
      </c>
      <c r="BM236" s="231" t="s">
        <v>1468</v>
      </c>
    </row>
    <row r="237" spans="1:51" s="14" customFormat="1" ht="12">
      <c r="A237" s="14"/>
      <c r="B237" s="244"/>
      <c r="C237" s="245"/>
      <c r="D237" s="235" t="s">
        <v>149</v>
      </c>
      <c r="E237" s="246" t="s">
        <v>19</v>
      </c>
      <c r="F237" s="247" t="s">
        <v>1469</v>
      </c>
      <c r="G237" s="245"/>
      <c r="H237" s="248">
        <v>56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4" t="s">
        <v>149</v>
      </c>
      <c r="AU237" s="254" t="s">
        <v>82</v>
      </c>
      <c r="AV237" s="14" t="s">
        <v>82</v>
      </c>
      <c r="AW237" s="14" t="s">
        <v>33</v>
      </c>
      <c r="AX237" s="14" t="s">
        <v>72</v>
      </c>
      <c r="AY237" s="254" t="s">
        <v>139</v>
      </c>
    </row>
    <row r="238" spans="1:51" s="14" customFormat="1" ht="12">
      <c r="A238" s="14"/>
      <c r="B238" s="244"/>
      <c r="C238" s="245"/>
      <c r="D238" s="235" t="s">
        <v>149</v>
      </c>
      <c r="E238" s="246" t="s">
        <v>19</v>
      </c>
      <c r="F238" s="247" t="s">
        <v>1470</v>
      </c>
      <c r="G238" s="245"/>
      <c r="H238" s="248">
        <v>40</v>
      </c>
      <c r="I238" s="249"/>
      <c r="J238" s="245"/>
      <c r="K238" s="245"/>
      <c r="L238" s="250"/>
      <c r="M238" s="251"/>
      <c r="N238" s="252"/>
      <c r="O238" s="252"/>
      <c r="P238" s="252"/>
      <c r="Q238" s="252"/>
      <c r="R238" s="252"/>
      <c r="S238" s="252"/>
      <c r="T238" s="25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4" t="s">
        <v>149</v>
      </c>
      <c r="AU238" s="254" t="s">
        <v>82</v>
      </c>
      <c r="AV238" s="14" t="s">
        <v>82</v>
      </c>
      <c r="AW238" s="14" t="s">
        <v>33</v>
      </c>
      <c r="AX238" s="14" t="s">
        <v>72</v>
      </c>
      <c r="AY238" s="254" t="s">
        <v>139</v>
      </c>
    </row>
    <row r="239" spans="1:51" s="16" customFormat="1" ht="12">
      <c r="A239" s="16"/>
      <c r="B239" s="266"/>
      <c r="C239" s="267"/>
      <c r="D239" s="235" t="s">
        <v>149</v>
      </c>
      <c r="E239" s="268" t="s">
        <v>19</v>
      </c>
      <c r="F239" s="269" t="s">
        <v>158</v>
      </c>
      <c r="G239" s="267"/>
      <c r="H239" s="270">
        <v>96</v>
      </c>
      <c r="I239" s="271"/>
      <c r="J239" s="267"/>
      <c r="K239" s="267"/>
      <c r="L239" s="272"/>
      <c r="M239" s="273"/>
      <c r="N239" s="274"/>
      <c r="O239" s="274"/>
      <c r="P239" s="274"/>
      <c r="Q239" s="274"/>
      <c r="R239" s="274"/>
      <c r="S239" s="274"/>
      <c r="T239" s="275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T239" s="276" t="s">
        <v>149</v>
      </c>
      <c r="AU239" s="276" t="s">
        <v>82</v>
      </c>
      <c r="AV239" s="16" t="s">
        <v>147</v>
      </c>
      <c r="AW239" s="16" t="s">
        <v>4</v>
      </c>
      <c r="AX239" s="16" t="s">
        <v>80</v>
      </c>
      <c r="AY239" s="276" t="s">
        <v>139</v>
      </c>
    </row>
    <row r="240" spans="1:65" s="2" customFormat="1" ht="16.5" customHeight="1">
      <c r="A240" s="40"/>
      <c r="B240" s="41"/>
      <c r="C240" s="220" t="s">
        <v>443</v>
      </c>
      <c r="D240" s="220" t="s">
        <v>142</v>
      </c>
      <c r="E240" s="221" t="s">
        <v>1471</v>
      </c>
      <c r="F240" s="222" t="s">
        <v>1472</v>
      </c>
      <c r="G240" s="223" t="s">
        <v>280</v>
      </c>
      <c r="H240" s="224">
        <v>34</v>
      </c>
      <c r="I240" s="225"/>
      <c r="J240" s="226">
        <f>ROUND(I240*H240,2)</f>
        <v>0</v>
      </c>
      <c r="K240" s="222" t="s">
        <v>146</v>
      </c>
      <c r="L240" s="46"/>
      <c r="M240" s="227" t="s">
        <v>19</v>
      </c>
      <c r="N240" s="228" t="s">
        <v>43</v>
      </c>
      <c r="O240" s="86"/>
      <c r="P240" s="229">
        <f>O240*H240</f>
        <v>0</v>
      </c>
      <c r="Q240" s="229">
        <v>0.00184</v>
      </c>
      <c r="R240" s="229">
        <f>Q240*H240</f>
        <v>0.06256</v>
      </c>
      <c r="S240" s="229">
        <v>0</v>
      </c>
      <c r="T240" s="230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31" t="s">
        <v>207</v>
      </c>
      <c r="AT240" s="231" t="s">
        <v>142</v>
      </c>
      <c r="AU240" s="231" t="s">
        <v>82</v>
      </c>
      <c r="AY240" s="19" t="s">
        <v>139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9" t="s">
        <v>80</v>
      </c>
      <c r="BK240" s="232">
        <f>ROUND(I240*H240,2)</f>
        <v>0</v>
      </c>
      <c r="BL240" s="19" t="s">
        <v>207</v>
      </c>
      <c r="BM240" s="231" t="s">
        <v>1473</v>
      </c>
    </row>
    <row r="241" spans="1:51" s="14" customFormat="1" ht="12">
      <c r="A241" s="14"/>
      <c r="B241" s="244"/>
      <c r="C241" s="245"/>
      <c r="D241" s="235" t="s">
        <v>149</v>
      </c>
      <c r="E241" s="246" t="s">
        <v>19</v>
      </c>
      <c r="F241" s="247" t="s">
        <v>1397</v>
      </c>
      <c r="G241" s="245"/>
      <c r="H241" s="248">
        <v>20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4" t="s">
        <v>149</v>
      </c>
      <c r="AU241" s="254" t="s">
        <v>82</v>
      </c>
      <c r="AV241" s="14" t="s">
        <v>82</v>
      </c>
      <c r="AW241" s="14" t="s">
        <v>33</v>
      </c>
      <c r="AX241" s="14" t="s">
        <v>72</v>
      </c>
      <c r="AY241" s="254" t="s">
        <v>139</v>
      </c>
    </row>
    <row r="242" spans="1:51" s="14" customFormat="1" ht="12">
      <c r="A242" s="14"/>
      <c r="B242" s="244"/>
      <c r="C242" s="245"/>
      <c r="D242" s="235" t="s">
        <v>149</v>
      </c>
      <c r="E242" s="246" t="s">
        <v>19</v>
      </c>
      <c r="F242" s="247" t="s">
        <v>1398</v>
      </c>
      <c r="G242" s="245"/>
      <c r="H242" s="248">
        <v>14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149</v>
      </c>
      <c r="AU242" s="254" t="s">
        <v>82</v>
      </c>
      <c r="AV242" s="14" t="s">
        <v>82</v>
      </c>
      <c r="AW242" s="14" t="s">
        <v>33</v>
      </c>
      <c r="AX242" s="14" t="s">
        <v>72</v>
      </c>
      <c r="AY242" s="254" t="s">
        <v>139</v>
      </c>
    </row>
    <row r="243" spans="1:51" s="16" customFormat="1" ht="12">
      <c r="A243" s="16"/>
      <c r="B243" s="266"/>
      <c r="C243" s="267"/>
      <c r="D243" s="235" t="s">
        <v>149</v>
      </c>
      <c r="E243" s="268" t="s">
        <v>19</v>
      </c>
      <c r="F243" s="269" t="s">
        <v>158</v>
      </c>
      <c r="G243" s="267"/>
      <c r="H243" s="270">
        <v>34</v>
      </c>
      <c r="I243" s="271"/>
      <c r="J243" s="267"/>
      <c r="K243" s="267"/>
      <c r="L243" s="272"/>
      <c r="M243" s="273"/>
      <c r="N243" s="274"/>
      <c r="O243" s="274"/>
      <c r="P243" s="274"/>
      <c r="Q243" s="274"/>
      <c r="R243" s="274"/>
      <c r="S243" s="274"/>
      <c r="T243" s="275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T243" s="276" t="s">
        <v>149</v>
      </c>
      <c r="AU243" s="276" t="s">
        <v>82</v>
      </c>
      <c r="AV243" s="16" t="s">
        <v>147</v>
      </c>
      <c r="AW243" s="16" t="s">
        <v>4</v>
      </c>
      <c r="AX243" s="16" t="s">
        <v>80</v>
      </c>
      <c r="AY243" s="276" t="s">
        <v>139</v>
      </c>
    </row>
    <row r="244" spans="1:65" s="2" customFormat="1" ht="21.75" customHeight="1">
      <c r="A244" s="40"/>
      <c r="B244" s="41"/>
      <c r="C244" s="220" t="s">
        <v>447</v>
      </c>
      <c r="D244" s="220" t="s">
        <v>142</v>
      </c>
      <c r="E244" s="221" t="s">
        <v>1474</v>
      </c>
      <c r="F244" s="222" t="s">
        <v>1475</v>
      </c>
      <c r="G244" s="223" t="s">
        <v>163</v>
      </c>
      <c r="H244" s="224">
        <v>34</v>
      </c>
      <c r="I244" s="225"/>
      <c r="J244" s="226">
        <f>ROUND(I244*H244,2)</f>
        <v>0</v>
      </c>
      <c r="K244" s="222" t="s">
        <v>146</v>
      </c>
      <c r="L244" s="46"/>
      <c r="M244" s="227" t="s">
        <v>19</v>
      </c>
      <c r="N244" s="228" t="s">
        <v>43</v>
      </c>
      <c r="O244" s="86"/>
      <c r="P244" s="229">
        <f>O244*H244</f>
        <v>0</v>
      </c>
      <c r="Q244" s="229">
        <v>0.00016</v>
      </c>
      <c r="R244" s="229">
        <f>Q244*H244</f>
        <v>0.00544</v>
      </c>
      <c r="S244" s="229">
        <v>0</v>
      </c>
      <c r="T244" s="230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31" t="s">
        <v>207</v>
      </c>
      <c r="AT244" s="231" t="s">
        <v>142</v>
      </c>
      <c r="AU244" s="231" t="s">
        <v>82</v>
      </c>
      <c r="AY244" s="19" t="s">
        <v>139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9" t="s">
        <v>80</v>
      </c>
      <c r="BK244" s="232">
        <f>ROUND(I244*H244,2)</f>
        <v>0</v>
      </c>
      <c r="BL244" s="19" t="s">
        <v>207</v>
      </c>
      <c r="BM244" s="231" t="s">
        <v>1476</v>
      </c>
    </row>
    <row r="245" spans="1:65" s="2" customFormat="1" ht="21.75" customHeight="1">
      <c r="A245" s="40"/>
      <c r="B245" s="41"/>
      <c r="C245" s="220" t="s">
        <v>453</v>
      </c>
      <c r="D245" s="220" t="s">
        <v>142</v>
      </c>
      <c r="E245" s="221" t="s">
        <v>1477</v>
      </c>
      <c r="F245" s="222" t="s">
        <v>1478</v>
      </c>
      <c r="G245" s="223" t="s">
        <v>280</v>
      </c>
      <c r="H245" s="224">
        <v>3</v>
      </c>
      <c r="I245" s="225"/>
      <c r="J245" s="226">
        <f>ROUND(I245*H245,2)</f>
        <v>0</v>
      </c>
      <c r="K245" s="222" t="s">
        <v>146</v>
      </c>
      <c r="L245" s="46"/>
      <c r="M245" s="227" t="s">
        <v>19</v>
      </c>
      <c r="N245" s="228" t="s">
        <v>43</v>
      </c>
      <c r="O245" s="86"/>
      <c r="P245" s="229">
        <f>O245*H245</f>
        <v>0</v>
      </c>
      <c r="Q245" s="229">
        <v>0.00196</v>
      </c>
      <c r="R245" s="229">
        <f>Q245*H245</f>
        <v>0.00588</v>
      </c>
      <c r="S245" s="229">
        <v>0</v>
      </c>
      <c r="T245" s="230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31" t="s">
        <v>207</v>
      </c>
      <c r="AT245" s="231" t="s">
        <v>142</v>
      </c>
      <c r="AU245" s="231" t="s">
        <v>82</v>
      </c>
      <c r="AY245" s="19" t="s">
        <v>139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9" t="s">
        <v>80</v>
      </c>
      <c r="BK245" s="232">
        <f>ROUND(I245*H245,2)</f>
        <v>0</v>
      </c>
      <c r="BL245" s="19" t="s">
        <v>207</v>
      </c>
      <c r="BM245" s="231" t="s">
        <v>1479</v>
      </c>
    </row>
    <row r="246" spans="1:51" s="13" customFormat="1" ht="12">
      <c r="A246" s="13"/>
      <c r="B246" s="233"/>
      <c r="C246" s="234"/>
      <c r="D246" s="235" t="s">
        <v>149</v>
      </c>
      <c r="E246" s="236" t="s">
        <v>19</v>
      </c>
      <c r="F246" s="237" t="s">
        <v>1480</v>
      </c>
      <c r="G246" s="234"/>
      <c r="H246" s="236" t="s">
        <v>19</v>
      </c>
      <c r="I246" s="238"/>
      <c r="J246" s="234"/>
      <c r="K246" s="234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149</v>
      </c>
      <c r="AU246" s="243" t="s">
        <v>82</v>
      </c>
      <c r="AV246" s="13" t="s">
        <v>80</v>
      </c>
      <c r="AW246" s="13" t="s">
        <v>33</v>
      </c>
      <c r="AX246" s="13" t="s">
        <v>72</v>
      </c>
      <c r="AY246" s="243" t="s">
        <v>139</v>
      </c>
    </row>
    <row r="247" spans="1:51" s="14" customFormat="1" ht="12">
      <c r="A247" s="14"/>
      <c r="B247" s="244"/>
      <c r="C247" s="245"/>
      <c r="D247" s="235" t="s">
        <v>149</v>
      </c>
      <c r="E247" s="246" t="s">
        <v>19</v>
      </c>
      <c r="F247" s="247" t="s">
        <v>1454</v>
      </c>
      <c r="G247" s="245"/>
      <c r="H247" s="248">
        <v>2</v>
      </c>
      <c r="I247" s="249"/>
      <c r="J247" s="245"/>
      <c r="K247" s="245"/>
      <c r="L247" s="250"/>
      <c r="M247" s="251"/>
      <c r="N247" s="252"/>
      <c r="O247" s="252"/>
      <c r="P247" s="252"/>
      <c r="Q247" s="252"/>
      <c r="R247" s="252"/>
      <c r="S247" s="252"/>
      <c r="T247" s="25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4" t="s">
        <v>149</v>
      </c>
      <c r="AU247" s="254" t="s">
        <v>82</v>
      </c>
      <c r="AV247" s="14" t="s">
        <v>82</v>
      </c>
      <c r="AW247" s="14" t="s">
        <v>33</v>
      </c>
      <c r="AX247" s="14" t="s">
        <v>72</v>
      </c>
      <c r="AY247" s="254" t="s">
        <v>139</v>
      </c>
    </row>
    <row r="248" spans="1:51" s="14" customFormat="1" ht="12">
      <c r="A248" s="14"/>
      <c r="B248" s="244"/>
      <c r="C248" s="245"/>
      <c r="D248" s="235" t="s">
        <v>149</v>
      </c>
      <c r="E248" s="246" t="s">
        <v>19</v>
      </c>
      <c r="F248" s="247" t="s">
        <v>972</v>
      </c>
      <c r="G248" s="245"/>
      <c r="H248" s="248">
        <v>1</v>
      </c>
      <c r="I248" s="249"/>
      <c r="J248" s="245"/>
      <c r="K248" s="245"/>
      <c r="L248" s="250"/>
      <c r="M248" s="251"/>
      <c r="N248" s="252"/>
      <c r="O248" s="252"/>
      <c r="P248" s="252"/>
      <c r="Q248" s="252"/>
      <c r="R248" s="252"/>
      <c r="S248" s="252"/>
      <c r="T248" s="25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4" t="s">
        <v>149</v>
      </c>
      <c r="AU248" s="254" t="s">
        <v>82</v>
      </c>
      <c r="AV248" s="14" t="s">
        <v>82</v>
      </c>
      <c r="AW248" s="14" t="s">
        <v>33</v>
      </c>
      <c r="AX248" s="14" t="s">
        <v>72</v>
      </c>
      <c r="AY248" s="254" t="s">
        <v>139</v>
      </c>
    </row>
    <row r="249" spans="1:51" s="16" customFormat="1" ht="12">
      <c r="A249" s="16"/>
      <c r="B249" s="266"/>
      <c r="C249" s="267"/>
      <c r="D249" s="235" t="s">
        <v>149</v>
      </c>
      <c r="E249" s="268" t="s">
        <v>19</v>
      </c>
      <c r="F249" s="269" t="s">
        <v>158</v>
      </c>
      <c r="G249" s="267"/>
      <c r="H249" s="270">
        <v>3</v>
      </c>
      <c r="I249" s="271"/>
      <c r="J249" s="267"/>
      <c r="K249" s="267"/>
      <c r="L249" s="272"/>
      <c r="M249" s="273"/>
      <c r="N249" s="274"/>
      <c r="O249" s="274"/>
      <c r="P249" s="274"/>
      <c r="Q249" s="274"/>
      <c r="R249" s="274"/>
      <c r="S249" s="274"/>
      <c r="T249" s="275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T249" s="276" t="s">
        <v>149</v>
      </c>
      <c r="AU249" s="276" t="s">
        <v>82</v>
      </c>
      <c r="AV249" s="16" t="s">
        <v>147</v>
      </c>
      <c r="AW249" s="16" t="s">
        <v>4</v>
      </c>
      <c r="AX249" s="16" t="s">
        <v>80</v>
      </c>
      <c r="AY249" s="276" t="s">
        <v>139</v>
      </c>
    </row>
    <row r="250" spans="1:65" s="2" customFormat="1" ht="21.75" customHeight="1">
      <c r="A250" s="40"/>
      <c r="B250" s="41"/>
      <c r="C250" s="220" t="s">
        <v>459</v>
      </c>
      <c r="D250" s="220" t="s">
        <v>142</v>
      </c>
      <c r="E250" s="221" t="s">
        <v>1481</v>
      </c>
      <c r="F250" s="222" t="s">
        <v>1482</v>
      </c>
      <c r="G250" s="223" t="s">
        <v>163</v>
      </c>
      <c r="H250" s="224">
        <v>3</v>
      </c>
      <c r="I250" s="225"/>
      <c r="J250" s="226">
        <f>ROUND(I250*H250,2)</f>
        <v>0</v>
      </c>
      <c r="K250" s="222" t="s">
        <v>146</v>
      </c>
      <c r="L250" s="46"/>
      <c r="M250" s="227" t="s">
        <v>19</v>
      </c>
      <c r="N250" s="228" t="s">
        <v>43</v>
      </c>
      <c r="O250" s="86"/>
      <c r="P250" s="229">
        <f>O250*H250</f>
        <v>0</v>
      </c>
      <c r="Q250" s="229">
        <v>0.00016</v>
      </c>
      <c r="R250" s="229">
        <f>Q250*H250</f>
        <v>0.00048000000000000007</v>
      </c>
      <c r="S250" s="229">
        <v>0</v>
      </c>
      <c r="T250" s="230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31" t="s">
        <v>207</v>
      </c>
      <c r="AT250" s="231" t="s">
        <v>142</v>
      </c>
      <c r="AU250" s="231" t="s">
        <v>82</v>
      </c>
      <c r="AY250" s="19" t="s">
        <v>139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9" t="s">
        <v>80</v>
      </c>
      <c r="BK250" s="232">
        <f>ROUND(I250*H250,2)</f>
        <v>0</v>
      </c>
      <c r="BL250" s="19" t="s">
        <v>207</v>
      </c>
      <c r="BM250" s="231" t="s">
        <v>1483</v>
      </c>
    </row>
    <row r="251" spans="1:65" s="2" customFormat="1" ht="21.75" customHeight="1">
      <c r="A251" s="40"/>
      <c r="B251" s="41"/>
      <c r="C251" s="220" t="s">
        <v>463</v>
      </c>
      <c r="D251" s="220" t="s">
        <v>142</v>
      </c>
      <c r="E251" s="221" t="s">
        <v>1484</v>
      </c>
      <c r="F251" s="222" t="s">
        <v>1485</v>
      </c>
      <c r="G251" s="223" t="s">
        <v>280</v>
      </c>
      <c r="H251" s="224">
        <v>12</v>
      </c>
      <c r="I251" s="225"/>
      <c r="J251" s="226">
        <f>ROUND(I251*H251,2)</f>
        <v>0</v>
      </c>
      <c r="K251" s="222" t="s">
        <v>146</v>
      </c>
      <c r="L251" s="46"/>
      <c r="M251" s="227" t="s">
        <v>19</v>
      </c>
      <c r="N251" s="228" t="s">
        <v>43</v>
      </c>
      <c r="O251" s="86"/>
      <c r="P251" s="229">
        <f>O251*H251</f>
        <v>0</v>
      </c>
      <c r="Q251" s="229">
        <v>0.0018</v>
      </c>
      <c r="R251" s="229">
        <f>Q251*H251</f>
        <v>0.0216</v>
      </c>
      <c r="S251" s="229">
        <v>0</v>
      </c>
      <c r="T251" s="230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31" t="s">
        <v>207</v>
      </c>
      <c r="AT251" s="231" t="s">
        <v>142</v>
      </c>
      <c r="AU251" s="231" t="s">
        <v>82</v>
      </c>
      <c r="AY251" s="19" t="s">
        <v>139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9" t="s">
        <v>80</v>
      </c>
      <c r="BK251" s="232">
        <f>ROUND(I251*H251,2)</f>
        <v>0</v>
      </c>
      <c r="BL251" s="19" t="s">
        <v>207</v>
      </c>
      <c r="BM251" s="231" t="s">
        <v>1486</v>
      </c>
    </row>
    <row r="252" spans="1:51" s="14" customFormat="1" ht="12">
      <c r="A252" s="14"/>
      <c r="B252" s="244"/>
      <c r="C252" s="245"/>
      <c r="D252" s="235" t="s">
        <v>149</v>
      </c>
      <c r="E252" s="246" t="s">
        <v>19</v>
      </c>
      <c r="F252" s="247" t="s">
        <v>1445</v>
      </c>
      <c r="G252" s="245"/>
      <c r="H252" s="248">
        <v>6</v>
      </c>
      <c r="I252" s="249"/>
      <c r="J252" s="245"/>
      <c r="K252" s="245"/>
      <c r="L252" s="250"/>
      <c r="M252" s="251"/>
      <c r="N252" s="252"/>
      <c r="O252" s="252"/>
      <c r="P252" s="252"/>
      <c r="Q252" s="252"/>
      <c r="R252" s="252"/>
      <c r="S252" s="252"/>
      <c r="T252" s="25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4" t="s">
        <v>149</v>
      </c>
      <c r="AU252" s="254" t="s">
        <v>82</v>
      </c>
      <c r="AV252" s="14" t="s">
        <v>82</v>
      </c>
      <c r="AW252" s="14" t="s">
        <v>33</v>
      </c>
      <c r="AX252" s="14" t="s">
        <v>72</v>
      </c>
      <c r="AY252" s="254" t="s">
        <v>139</v>
      </c>
    </row>
    <row r="253" spans="1:51" s="14" customFormat="1" ht="12">
      <c r="A253" s="14"/>
      <c r="B253" s="244"/>
      <c r="C253" s="245"/>
      <c r="D253" s="235" t="s">
        <v>149</v>
      </c>
      <c r="E253" s="246" t="s">
        <v>19</v>
      </c>
      <c r="F253" s="247" t="s">
        <v>1446</v>
      </c>
      <c r="G253" s="245"/>
      <c r="H253" s="248">
        <v>6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4" t="s">
        <v>149</v>
      </c>
      <c r="AU253" s="254" t="s">
        <v>82</v>
      </c>
      <c r="AV253" s="14" t="s">
        <v>82</v>
      </c>
      <c r="AW253" s="14" t="s">
        <v>33</v>
      </c>
      <c r="AX253" s="14" t="s">
        <v>72</v>
      </c>
      <c r="AY253" s="254" t="s">
        <v>139</v>
      </c>
    </row>
    <row r="254" spans="1:51" s="16" customFormat="1" ht="12">
      <c r="A254" s="16"/>
      <c r="B254" s="266"/>
      <c r="C254" s="267"/>
      <c r="D254" s="235" t="s">
        <v>149</v>
      </c>
      <c r="E254" s="268" t="s">
        <v>19</v>
      </c>
      <c r="F254" s="269" t="s">
        <v>158</v>
      </c>
      <c r="G254" s="267"/>
      <c r="H254" s="270">
        <v>12</v>
      </c>
      <c r="I254" s="271"/>
      <c r="J254" s="267"/>
      <c r="K254" s="267"/>
      <c r="L254" s="272"/>
      <c r="M254" s="273"/>
      <c r="N254" s="274"/>
      <c r="O254" s="274"/>
      <c r="P254" s="274"/>
      <c r="Q254" s="274"/>
      <c r="R254" s="274"/>
      <c r="S254" s="274"/>
      <c r="T254" s="275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T254" s="276" t="s">
        <v>149</v>
      </c>
      <c r="AU254" s="276" t="s">
        <v>82</v>
      </c>
      <c r="AV254" s="16" t="s">
        <v>147</v>
      </c>
      <c r="AW254" s="16" t="s">
        <v>4</v>
      </c>
      <c r="AX254" s="16" t="s">
        <v>80</v>
      </c>
      <c r="AY254" s="276" t="s">
        <v>139</v>
      </c>
    </row>
    <row r="255" spans="1:65" s="2" customFormat="1" ht="21.75" customHeight="1">
      <c r="A255" s="40"/>
      <c r="B255" s="41"/>
      <c r="C255" s="220" t="s">
        <v>467</v>
      </c>
      <c r="D255" s="220" t="s">
        <v>142</v>
      </c>
      <c r="E255" s="221" t="s">
        <v>1487</v>
      </c>
      <c r="F255" s="222" t="s">
        <v>1488</v>
      </c>
      <c r="G255" s="223" t="s">
        <v>163</v>
      </c>
      <c r="H255" s="224">
        <v>12</v>
      </c>
      <c r="I255" s="225"/>
      <c r="J255" s="226">
        <f>ROUND(I255*H255,2)</f>
        <v>0</v>
      </c>
      <c r="K255" s="222" t="s">
        <v>146</v>
      </c>
      <c r="L255" s="46"/>
      <c r="M255" s="227" t="s">
        <v>19</v>
      </c>
      <c r="N255" s="228" t="s">
        <v>43</v>
      </c>
      <c r="O255" s="86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31" t="s">
        <v>207</v>
      </c>
      <c r="AT255" s="231" t="s">
        <v>142</v>
      </c>
      <c r="AU255" s="231" t="s">
        <v>82</v>
      </c>
      <c r="AY255" s="19" t="s">
        <v>139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9" t="s">
        <v>80</v>
      </c>
      <c r="BK255" s="232">
        <f>ROUND(I255*H255,2)</f>
        <v>0</v>
      </c>
      <c r="BL255" s="19" t="s">
        <v>207</v>
      </c>
      <c r="BM255" s="231" t="s">
        <v>1489</v>
      </c>
    </row>
    <row r="256" spans="1:65" s="2" customFormat="1" ht="21.75" customHeight="1">
      <c r="A256" s="40"/>
      <c r="B256" s="41"/>
      <c r="C256" s="220" t="s">
        <v>473</v>
      </c>
      <c r="D256" s="220" t="s">
        <v>142</v>
      </c>
      <c r="E256" s="221" t="s">
        <v>1490</v>
      </c>
      <c r="F256" s="222" t="s">
        <v>1491</v>
      </c>
      <c r="G256" s="223" t="s">
        <v>280</v>
      </c>
      <c r="H256" s="224">
        <v>1</v>
      </c>
      <c r="I256" s="225"/>
      <c r="J256" s="226">
        <f>ROUND(I256*H256,2)</f>
        <v>0</v>
      </c>
      <c r="K256" s="222" t="s">
        <v>146</v>
      </c>
      <c r="L256" s="46"/>
      <c r="M256" s="227" t="s">
        <v>19</v>
      </c>
      <c r="N256" s="228" t="s">
        <v>43</v>
      </c>
      <c r="O256" s="86"/>
      <c r="P256" s="229">
        <f>O256*H256</f>
        <v>0</v>
      </c>
      <c r="Q256" s="229">
        <v>0.00196</v>
      </c>
      <c r="R256" s="229">
        <f>Q256*H256</f>
        <v>0.00196</v>
      </c>
      <c r="S256" s="229">
        <v>0</v>
      </c>
      <c r="T256" s="230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31" t="s">
        <v>207</v>
      </c>
      <c r="AT256" s="231" t="s">
        <v>142</v>
      </c>
      <c r="AU256" s="231" t="s">
        <v>82</v>
      </c>
      <c r="AY256" s="19" t="s">
        <v>139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9" t="s">
        <v>80</v>
      </c>
      <c r="BK256" s="232">
        <f>ROUND(I256*H256,2)</f>
        <v>0</v>
      </c>
      <c r="BL256" s="19" t="s">
        <v>207</v>
      </c>
      <c r="BM256" s="231" t="s">
        <v>1492</v>
      </c>
    </row>
    <row r="257" spans="1:65" s="2" customFormat="1" ht="21.75" customHeight="1">
      <c r="A257" s="40"/>
      <c r="B257" s="41"/>
      <c r="C257" s="220" t="s">
        <v>478</v>
      </c>
      <c r="D257" s="220" t="s">
        <v>142</v>
      </c>
      <c r="E257" s="221" t="s">
        <v>1493</v>
      </c>
      <c r="F257" s="222" t="s">
        <v>1494</v>
      </c>
      <c r="G257" s="223" t="s">
        <v>280</v>
      </c>
      <c r="H257" s="224">
        <v>1</v>
      </c>
      <c r="I257" s="225"/>
      <c r="J257" s="226">
        <f>ROUND(I257*H257,2)</f>
        <v>0</v>
      </c>
      <c r="K257" s="222" t="s">
        <v>146</v>
      </c>
      <c r="L257" s="46"/>
      <c r="M257" s="227" t="s">
        <v>19</v>
      </c>
      <c r="N257" s="228" t="s">
        <v>43</v>
      </c>
      <c r="O257" s="86"/>
      <c r="P257" s="229">
        <f>O257*H257</f>
        <v>0</v>
      </c>
      <c r="Q257" s="229">
        <v>0.00012</v>
      </c>
      <c r="R257" s="229">
        <f>Q257*H257</f>
        <v>0.00012</v>
      </c>
      <c r="S257" s="229">
        <v>0</v>
      </c>
      <c r="T257" s="230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31" t="s">
        <v>207</v>
      </c>
      <c r="AT257" s="231" t="s">
        <v>142</v>
      </c>
      <c r="AU257" s="231" t="s">
        <v>82</v>
      </c>
      <c r="AY257" s="19" t="s">
        <v>139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9" t="s">
        <v>80</v>
      </c>
      <c r="BK257" s="232">
        <f>ROUND(I257*H257,2)</f>
        <v>0</v>
      </c>
      <c r="BL257" s="19" t="s">
        <v>207</v>
      </c>
      <c r="BM257" s="231" t="s">
        <v>1495</v>
      </c>
    </row>
    <row r="258" spans="1:65" s="2" customFormat="1" ht="21.75" customHeight="1">
      <c r="A258" s="40"/>
      <c r="B258" s="41"/>
      <c r="C258" s="220" t="s">
        <v>484</v>
      </c>
      <c r="D258" s="220" t="s">
        <v>142</v>
      </c>
      <c r="E258" s="221" t="s">
        <v>1496</v>
      </c>
      <c r="F258" s="222" t="s">
        <v>1497</v>
      </c>
      <c r="G258" s="223" t="s">
        <v>280</v>
      </c>
      <c r="H258" s="224">
        <v>2</v>
      </c>
      <c r="I258" s="225"/>
      <c r="J258" s="226">
        <f>ROUND(I258*H258,2)</f>
        <v>0</v>
      </c>
      <c r="K258" s="222" t="s">
        <v>146</v>
      </c>
      <c r="L258" s="46"/>
      <c r="M258" s="227" t="s">
        <v>19</v>
      </c>
      <c r="N258" s="228" t="s">
        <v>43</v>
      </c>
      <c r="O258" s="86"/>
      <c r="P258" s="229">
        <f>O258*H258</f>
        <v>0</v>
      </c>
      <c r="Q258" s="229">
        <v>0.00274</v>
      </c>
      <c r="R258" s="229">
        <f>Q258*H258</f>
        <v>0.00548</v>
      </c>
      <c r="S258" s="229">
        <v>0</v>
      </c>
      <c r="T258" s="230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31" t="s">
        <v>207</v>
      </c>
      <c r="AT258" s="231" t="s">
        <v>142</v>
      </c>
      <c r="AU258" s="231" t="s">
        <v>82</v>
      </c>
      <c r="AY258" s="19" t="s">
        <v>139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9" t="s">
        <v>80</v>
      </c>
      <c r="BK258" s="232">
        <f>ROUND(I258*H258,2)</f>
        <v>0</v>
      </c>
      <c r="BL258" s="19" t="s">
        <v>207</v>
      </c>
      <c r="BM258" s="231" t="s">
        <v>1498</v>
      </c>
    </row>
    <row r="259" spans="1:65" s="2" customFormat="1" ht="21.75" customHeight="1">
      <c r="A259" s="40"/>
      <c r="B259" s="41"/>
      <c r="C259" s="220" t="s">
        <v>491</v>
      </c>
      <c r="D259" s="220" t="s">
        <v>142</v>
      </c>
      <c r="E259" s="221" t="s">
        <v>1499</v>
      </c>
      <c r="F259" s="222" t="s">
        <v>1500</v>
      </c>
      <c r="G259" s="223" t="s">
        <v>163</v>
      </c>
      <c r="H259" s="224">
        <v>2</v>
      </c>
      <c r="I259" s="225"/>
      <c r="J259" s="226">
        <f>ROUND(I259*H259,2)</f>
        <v>0</v>
      </c>
      <c r="K259" s="222" t="s">
        <v>146</v>
      </c>
      <c r="L259" s="46"/>
      <c r="M259" s="227" t="s">
        <v>19</v>
      </c>
      <c r="N259" s="228" t="s">
        <v>43</v>
      </c>
      <c r="O259" s="86"/>
      <c r="P259" s="229">
        <f>O259*H259</f>
        <v>0</v>
      </c>
      <c r="Q259" s="229">
        <v>4E-05</v>
      </c>
      <c r="R259" s="229">
        <f>Q259*H259</f>
        <v>8E-05</v>
      </c>
      <c r="S259" s="229">
        <v>0</v>
      </c>
      <c r="T259" s="230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31" t="s">
        <v>207</v>
      </c>
      <c r="AT259" s="231" t="s">
        <v>142</v>
      </c>
      <c r="AU259" s="231" t="s">
        <v>82</v>
      </c>
      <c r="AY259" s="19" t="s">
        <v>139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9" t="s">
        <v>80</v>
      </c>
      <c r="BK259" s="232">
        <f>ROUND(I259*H259,2)</f>
        <v>0</v>
      </c>
      <c r="BL259" s="19" t="s">
        <v>207</v>
      </c>
      <c r="BM259" s="231" t="s">
        <v>1501</v>
      </c>
    </row>
    <row r="260" spans="1:65" s="2" customFormat="1" ht="21.75" customHeight="1">
      <c r="A260" s="40"/>
      <c r="B260" s="41"/>
      <c r="C260" s="220" t="s">
        <v>497</v>
      </c>
      <c r="D260" s="220" t="s">
        <v>142</v>
      </c>
      <c r="E260" s="221" t="s">
        <v>1502</v>
      </c>
      <c r="F260" s="222" t="s">
        <v>1503</v>
      </c>
      <c r="G260" s="223" t="s">
        <v>163</v>
      </c>
      <c r="H260" s="224">
        <v>34</v>
      </c>
      <c r="I260" s="225"/>
      <c r="J260" s="226">
        <f>ROUND(I260*H260,2)</f>
        <v>0</v>
      </c>
      <c r="K260" s="222" t="s">
        <v>146</v>
      </c>
      <c r="L260" s="46"/>
      <c r="M260" s="227" t="s">
        <v>19</v>
      </c>
      <c r="N260" s="228" t="s">
        <v>43</v>
      </c>
      <c r="O260" s="86"/>
      <c r="P260" s="229">
        <f>O260*H260</f>
        <v>0</v>
      </c>
      <c r="Q260" s="229">
        <v>0.00023</v>
      </c>
      <c r="R260" s="229">
        <f>Q260*H260</f>
        <v>0.00782</v>
      </c>
      <c r="S260" s="229">
        <v>0</v>
      </c>
      <c r="T260" s="230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31" t="s">
        <v>207</v>
      </c>
      <c r="AT260" s="231" t="s">
        <v>142</v>
      </c>
      <c r="AU260" s="231" t="s">
        <v>82</v>
      </c>
      <c r="AY260" s="19" t="s">
        <v>139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9" t="s">
        <v>80</v>
      </c>
      <c r="BK260" s="232">
        <f>ROUND(I260*H260,2)</f>
        <v>0</v>
      </c>
      <c r="BL260" s="19" t="s">
        <v>207</v>
      </c>
      <c r="BM260" s="231" t="s">
        <v>1504</v>
      </c>
    </row>
    <row r="261" spans="1:65" s="2" customFormat="1" ht="21.75" customHeight="1">
      <c r="A261" s="40"/>
      <c r="B261" s="41"/>
      <c r="C261" s="220" t="s">
        <v>503</v>
      </c>
      <c r="D261" s="220" t="s">
        <v>142</v>
      </c>
      <c r="E261" s="221" t="s">
        <v>1505</v>
      </c>
      <c r="F261" s="222" t="s">
        <v>1506</v>
      </c>
      <c r="G261" s="223" t="s">
        <v>163</v>
      </c>
      <c r="H261" s="224">
        <v>34</v>
      </c>
      <c r="I261" s="225"/>
      <c r="J261" s="226">
        <f>ROUND(I261*H261,2)</f>
        <v>0</v>
      </c>
      <c r="K261" s="222" t="s">
        <v>146</v>
      </c>
      <c r="L261" s="46"/>
      <c r="M261" s="227" t="s">
        <v>19</v>
      </c>
      <c r="N261" s="228" t="s">
        <v>43</v>
      </c>
      <c r="O261" s="86"/>
      <c r="P261" s="229">
        <f>O261*H261</f>
        <v>0</v>
      </c>
      <c r="Q261" s="229">
        <v>0.00014</v>
      </c>
      <c r="R261" s="229">
        <f>Q261*H261</f>
        <v>0.0047599999999999995</v>
      </c>
      <c r="S261" s="229">
        <v>0</v>
      </c>
      <c r="T261" s="230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31" t="s">
        <v>207</v>
      </c>
      <c r="AT261" s="231" t="s">
        <v>142</v>
      </c>
      <c r="AU261" s="231" t="s">
        <v>82</v>
      </c>
      <c r="AY261" s="19" t="s">
        <v>139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9" t="s">
        <v>80</v>
      </c>
      <c r="BK261" s="232">
        <f>ROUND(I261*H261,2)</f>
        <v>0</v>
      </c>
      <c r="BL261" s="19" t="s">
        <v>207</v>
      </c>
      <c r="BM261" s="231" t="s">
        <v>1507</v>
      </c>
    </row>
    <row r="262" spans="1:65" s="2" customFormat="1" ht="21.75" customHeight="1">
      <c r="A262" s="40"/>
      <c r="B262" s="41"/>
      <c r="C262" s="220" t="s">
        <v>509</v>
      </c>
      <c r="D262" s="220" t="s">
        <v>142</v>
      </c>
      <c r="E262" s="221" t="s">
        <v>1508</v>
      </c>
      <c r="F262" s="222" t="s">
        <v>1509</v>
      </c>
      <c r="G262" s="223" t="s">
        <v>163</v>
      </c>
      <c r="H262" s="224">
        <v>12</v>
      </c>
      <c r="I262" s="225"/>
      <c r="J262" s="226">
        <f>ROUND(I262*H262,2)</f>
        <v>0</v>
      </c>
      <c r="K262" s="222" t="s">
        <v>146</v>
      </c>
      <c r="L262" s="46"/>
      <c r="M262" s="227" t="s">
        <v>19</v>
      </c>
      <c r="N262" s="228" t="s">
        <v>43</v>
      </c>
      <c r="O262" s="86"/>
      <c r="P262" s="229">
        <f>O262*H262</f>
        <v>0</v>
      </c>
      <c r="Q262" s="229">
        <v>0.00028</v>
      </c>
      <c r="R262" s="229">
        <f>Q262*H262</f>
        <v>0.0033599999999999997</v>
      </c>
      <c r="S262" s="229">
        <v>0</v>
      </c>
      <c r="T262" s="230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31" t="s">
        <v>207</v>
      </c>
      <c r="AT262" s="231" t="s">
        <v>142</v>
      </c>
      <c r="AU262" s="231" t="s">
        <v>82</v>
      </c>
      <c r="AY262" s="19" t="s">
        <v>139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9" t="s">
        <v>80</v>
      </c>
      <c r="BK262" s="232">
        <f>ROUND(I262*H262,2)</f>
        <v>0</v>
      </c>
      <c r="BL262" s="19" t="s">
        <v>207</v>
      </c>
      <c r="BM262" s="231" t="s">
        <v>1510</v>
      </c>
    </row>
    <row r="263" spans="1:65" s="2" customFormat="1" ht="21.75" customHeight="1">
      <c r="A263" s="40"/>
      <c r="B263" s="41"/>
      <c r="C263" s="220" t="s">
        <v>929</v>
      </c>
      <c r="D263" s="220" t="s">
        <v>142</v>
      </c>
      <c r="E263" s="221" t="s">
        <v>1511</v>
      </c>
      <c r="F263" s="222" t="s">
        <v>1512</v>
      </c>
      <c r="G263" s="223" t="s">
        <v>163</v>
      </c>
      <c r="H263" s="224">
        <v>12</v>
      </c>
      <c r="I263" s="225"/>
      <c r="J263" s="226">
        <f>ROUND(I263*H263,2)</f>
        <v>0</v>
      </c>
      <c r="K263" s="222" t="s">
        <v>146</v>
      </c>
      <c r="L263" s="46"/>
      <c r="M263" s="227" t="s">
        <v>19</v>
      </c>
      <c r="N263" s="228" t="s">
        <v>43</v>
      </c>
      <c r="O263" s="86"/>
      <c r="P263" s="229">
        <f>O263*H263</f>
        <v>0</v>
      </c>
      <c r="Q263" s="229">
        <v>0.00016</v>
      </c>
      <c r="R263" s="229">
        <f>Q263*H263</f>
        <v>0.0019200000000000003</v>
      </c>
      <c r="S263" s="229">
        <v>0</v>
      </c>
      <c r="T263" s="230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31" t="s">
        <v>207</v>
      </c>
      <c r="AT263" s="231" t="s">
        <v>142</v>
      </c>
      <c r="AU263" s="231" t="s">
        <v>82</v>
      </c>
      <c r="AY263" s="19" t="s">
        <v>139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9" t="s">
        <v>80</v>
      </c>
      <c r="BK263" s="232">
        <f>ROUND(I263*H263,2)</f>
        <v>0</v>
      </c>
      <c r="BL263" s="19" t="s">
        <v>207</v>
      </c>
      <c r="BM263" s="231" t="s">
        <v>1513</v>
      </c>
    </row>
    <row r="264" spans="1:65" s="2" customFormat="1" ht="21.75" customHeight="1">
      <c r="A264" s="40"/>
      <c r="B264" s="41"/>
      <c r="C264" s="220" t="s">
        <v>934</v>
      </c>
      <c r="D264" s="220" t="s">
        <v>142</v>
      </c>
      <c r="E264" s="221" t="s">
        <v>1514</v>
      </c>
      <c r="F264" s="222" t="s">
        <v>1515</v>
      </c>
      <c r="G264" s="223" t="s">
        <v>163</v>
      </c>
      <c r="H264" s="224">
        <v>1</v>
      </c>
      <c r="I264" s="225"/>
      <c r="J264" s="226">
        <f>ROUND(I264*H264,2)</f>
        <v>0</v>
      </c>
      <c r="K264" s="222" t="s">
        <v>146</v>
      </c>
      <c r="L264" s="46"/>
      <c r="M264" s="227" t="s">
        <v>19</v>
      </c>
      <c r="N264" s="228" t="s">
        <v>43</v>
      </c>
      <c r="O264" s="86"/>
      <c r="P264" s="229">
        <f>O264*H264</f>
        <v>0</v>
      </c>
      <c r="Q264" s="229">
        <v>0.00101</v>
      </c>
      <c r="R264" s="229">
        <f>Q264*H264</f>
        <v>0.00101</v>
      </c>
      <c r="S264" s="229">
        <v>0</v>
      </c>
      <c r="T264" s="230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31" t="s">
        <v>207</v>
      </c>
      <c r="AT264" s="231" t="s">
        <v>142</v>
      </c>
      <c r="AU264" s="231" t="s">
        <v>82</v>
      </c>
      <c r="AY264" s="19" t="s">
        <v>139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9" t="s">
        <v>80</v>
      </c>
      <c r="BK264" s="232">
        <f>ROUND(I264*H264,2)</f>
        <v>0</v>
      </c>
      <c r="BL264" s="19" t="s">
        <v>207</v>
      </c>
      <c r="BM264" s="231" t="s">
        <v>1516</v>
      </c>
    </row>
    <row r="265" spans="1:65" s="2" customFormat="1" ht="33" customHeight="1">
      <c r="A265" s="40"/>
      <c r="B265" s="41"/>
      <c r="C265" s="220" t="s">
        <v>939</v>
      </c>
      <c r="D265" s="220" t="s">
        <v>142</v>
      </c>
      <c r="E265" s="221" t="s">
        <v>1517</v>
      </c>
      <c r="F265" s="222" t="s">
        <v>1518</v>
      </c>
      <c r="G265" s="223" t="s">
        <v>163</v>
      </c>
      <c r="H265" s="224">
        <v>2</v>
      </c>
      <c r="I265" s="225"/>
      <c r="J265" s="226">
        <f>ROUND(I265*H265,2)</f>
        <v>0</v>
      </c>
      <c r="K265" s="222" t="s">
        <v>146</v>
      </c>
      <c r="L265" s="46"/>
      <c r="M265" s="227" t="s">
        <v>19</v>
      </c>
      <c r="N265" s="228" t="s">
        <v>43</v>
      </c>
      <c r="O265" s="86"/>
      <c r="P265" s="229">
        <f>O265*H265</f>
        <v>0</v>
      </c>
      <c r="Q265" s="229">
        <v>0.00047</v>
      </c>
      <c r="R265" s="229">
        <f>Q265*H265</f>
        <v>0.00094</v>
      </c>
      <c r="S265" s="229">
        <v>0</v>
      </c>
      <c r="T265" s="230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31" t="s">
        <v>207</v>
      </c>
      <c r="AT265" s="231" t="s">
        <v>142</v>
      </c>
      <c r="AU265" s="231" t="s">
        <v>82</v>
      </c>
      <c r="AY265" s="19" t="s">
        <v>139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9" t="s">
        <v>80</v>
      </c>
      <c r="BK265" s="232">
        <f>ROUND(I265*H265,2)</f>
        <v>0</v>
      </c>
      <c r="BL265" s="19" t="s">
        <v>207</v>
      </c>
      <c r="BM265" s="231" t="s">
        <v>1519</v>
      </c>
    </row>
    <row r="266" spans="1:65" s="2" customFormat="1" ht="44.25" customHeight="1">
      <c r="A266" s="40"/>
      <c r="B266" s="41"/>
      <c r="C266" s="220" t="s">
        <v>944</v>
      </c>
      <c r="D266" s="220" t="s">
        <v>142</v>
      </c>
      <c r="E266" s="221" t="s">
        <v>1520</v>
      </c>
      <c r="F266" s="222" t="s">
        <v>1521</v>
      </c>
      <c r="G266" s="223" t="s">
        <v>299</v>
      </c>
      <c r="H266" s="224">
        <v>1.305</v>
      </c>
      <c r="I266" s="225"/>
      <c r="J266" s="226">
        <f>ROUND(I266*H266,2)</f>
        <v>0</v>
      </c>
      <c r="K266" s="222" t="s">
        <v>146</v>
      </c>
      <c r="L266" s="46"/>
      <c r="M266" s="227" t="s">
        <v>19</v>
      </c>
      <c r="N266" s="228" t="s">
        <v>43</v>
      </c>
      <c r="O266" s="86"/>
      <c r="P266" s="229">
        <f>O266*H266</f>
        <v>0</v>
      </c>
      <c r="Q266" s="229">
        <v>0</v>
      </c>
      <c r="R266" s="229">
        <f>Q266*H266</f>
        <v>0</v>
      </c>
      <c r="S266" s="229">
        <v>0</v>
      </c>
      <c r="T266" s="230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31" t="s">
        <v>207</v>
      </c>
      <c r="AT266" s="231" t="s">
        <v>142</v>
      </c>
      <c r="AU266" s="231" t="s">
        <v>82</v>
      </c>
      <c r="AY266" s="19" t="s">
        <v>139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9" t="s">
        <v>80</v>
      </c>
      <c r="BK266" s="232">
        <f>ROUND(I266*H266,2)</f>
        <v>0</v>
      </c>
      <c r="BL266" s="19" t="s">
        <v>207</v>
      </c>
      <c r="BM266" s="231" t="s">
        <v>1522</v>
      </c>
    </row>
    <row r="267" spans="1:63" s="12" customFormat="1" ht="22.8" customHeight="1">
      <c r="A267" s="12"/>
      <c r="B267" s="204"/>
      <c r="C267" s="205"/>
      <c r="D267" s="206" t="s">
        <v>71</v>
      </c>
      <c r="E267" s="218" t="s">
        <v>1523</v>
      </c>
      <c r="F267" s="218" t="s">
        <v>1524</v>
      </c>
      <c r="G267" s="205"/>
      <c r="H267" s="205"/>
      <c r="I267" s="208"/>
      <c r="J267" s="219">
        <f>BK267</f>
        <v>0</v>
      </c>
      <c r="K267" s="205"/>
      <c r="L267" s="210"/>
      <c r="M267" s="211"/>
      <c r="N267" s="212"/>
      <c r="O267" s="212"/>
      <c r="P267" s="213">
        <f>SUM(P268:P287)</f>
        <v>0</v>
      </c>
      <c r="Q267" s="212"/>
      <c r="R267" s="213">
        <f>SUM(R268:R287)</f>
        <v>0.2564</v>
      </c>
      <c r="S267" s="212"/>
      <c r="T267" s="214">
        <f>SUM(T268:T287)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15" t="s">
        <v>82</v>
      </c>
      <c r="AT267" s="216" t="s">
        <v>71</v>
      </c>
      <c r="AU267" s="216" t="s">
        <v>80</v>
      </c>
      <c r="AY267" s="215" t="s">
        <v>139</v>
      </c>
      <c r="BK267" s="217">
        <f>SUM(BK268:BK287)</f>
        <v>0</v>
      </c>
    </row>
    <row r="268" spans="1:65" s="2" customFormat="1" ht="33" customHeight="1">
      <c r="A268" s="40"/>
      <c r="B268" s="41"/>
      <c r="C268" s="220" t="s">
        <v>948</v>
      </c>
      <c r="D268" s="220" t="s">
        <v>142</v>
      </c>
      <c r="E268" s="221" t="s">
        <v>1525</v>
      </c>
      <c r="F268" s="222" t="s">
        <v>1526</v>
      </c>
      <c r="G268" s="223" t="s">
        <v>280</v>
      </c>
      <c r="H268" s="224">
        <v>12</v>
      </c>
      <c r="I268" s="225"/>
      <c r="J268" s="226">
        <f>ROUND(I268*H268,2)</f>
        <v>0</v>
      </c>
      <c r="K268" s="222" t="s">
        <v>146</v>
      </c>
      <c r="L268" s="46"/>
      <c r="M268" s="227" t="s">
        <v>19</v>
      </c>
      <c r="N268" s="228" t="s">
        <v>43</v>
      </c>
      <c r="O268" s="86"/>
      <c r="P268" s="229">
        <f>O268*H268</f>
        <v>0</v>
      </c>
      <c r="Q268" s="229">
        <v>0.01865</v>
      </c>
      <c r="R268" s="229">
        <f>Q268*H268</f>
        <v>0.2238</v>
      </c>
      <c r="S268" s="229">
        <v>0</v>
      </c>
      <c r="T268" s="230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31" t="s">
        <v>207</v>
      </c>
      <c r="AT268" s="231" t="s">
        <v>142</v>
      </c>
      <c r="AU268" s="231" t="s">
        <v>82</v>
      </c>
      <c r="AY268" s="19" t="s">
        <v>139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9" t="s">
        <v>80</v>
      </c>
      <c r="BK268" s="232">
        <f>ROUND(I268*H268,2)</f>
        <v>0</v>
      </c>
      <c r="BL268" s="19" t="s">
        <v>207</v>
      </c>
      <c r="BM268" s="231" t="s">
        <v>1527</v>
      </c>
    </row>
    <row r="269" spans="1:51" s="14" customFormat="1" ht="12">
      <c r="A269" s="14"/>
      <c r="B269" s="244"/>
      <c r="C269" s="245"/>
      <c r="D269" s="235" t="s">
        <v>149</v>
      </c>
      <c r="E269" s="246" t="s">
        <v>19</v>
      </c>
      <c r="F269" s="247" t="s">
        <v>405</v>
      </c>
      <c r="G269" s="245"/>
      <c r="H269" s="248">
        <v>5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4" t="s">
        <v>149</v>
      </c>
      <c r="AU269" s="254" t="s">
        <v>82</v>
      </c>
      <c r="AV269" s="14" t="s">
        <v>82</v>
      </c>
      <c r="AW269" s="14" t="s">
        <v>33</v>
      </c>
      <c r="AX269" s="14" t="s">
        <v>72</v>
      </c>
      <c r="AY269" s="254" t="s">
        <v>139</v>
      </c>
    </row>
    <row r="270" spans="1:51" s="14" customFormat="1" ht="12">
      <c r="A270" s="14"/>
      <c r="B270" s="244"/>
      <c r="C270" s="245"/>
      <c r="D270" s="235" t="s">
        <v>149</v>
      </c>
      <c r="E270" s="246" t="s">
        <v>19</v>
      </c>
      <c r="F270" s="247" t="s">
        <v>1187</v>
      </c>
      <c r="G270" s="245"/>
      <c r="H270" s="248">
        <v>7</v>
      </c>
      <c r="I270" s="249"/>
      <c r="J270" s="245"/>
      <c r="K270" s="245"/>
      <c r="L270" s="250"/>
      <c r="M270" s="251"/>
      <c r="N270" s="252"/>
      <c r="O270" s="252"/>
      <c r="P270" s="252"/>
      <c r="Q270" s="252"/>
      <c r="R270" s="252"/>
      <c r="S270" s="252"/>
      <c r="T270" s="25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4" t="s">
        <v>149</v>
      </c>
      <c r="AU270" s="254" t="s">
        <v>82</v>
      </c>
      <c r="AV270" s="14" t="s">
        <v>82</v>
      </c>
      <c r="AW270" s="14" t="s">
        <v>33</v>
      </c>
      <c r="AX270" s="14" t="s">
        <v>72</v>
      </c>
      <c r="AY270" s="254" t="s">
        <v>139</v>
      </c>
    </row>
    <row r="271" spans="1:51" s="16" customFormat="1" ht="12">
      <c r="A271" s="16"/>
      <c r="B271" s="266"/>
      <c r="C271" s="267"/>
      <c r="D271" s="235" t="s">
        <v>149</v>
      </c>
      <c r="E271" s="268" t="s">
        <v>19</v>
      </c>
      <c r="F271" s="269" t="s">
        <v>158</v>
      </c>
      <c r="G271" s="267"/>
      <c r="H271" s="270">
        <v>12</v>
      </c>
      <c r="I271" s="271"/>
      <c r="J271" s="267"/>
      <c r="K271" s="267"/>
      <c r="L271" s="272"/>
      <c r="M271" s="273"/>
      <c r="N271" s="274"/>
      <c r="O271" s="274"/>
      <c r="P271" s="274"/>
      <c r="Q271" s="274"/>
      <c r="R271" s="274"/>
      <c r="S271" s="274"/>
      <c r="T271" s="275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T271" s="276" t="s">
        <v>149</v>
      </c>
      <c r="AU271" s="276" t="s">
        <v>82</v>
      </c>
      <c r="AV271" s="16" t="s">
        <v>147</v>
      </c>
      <c r="AW271" s="16" t="s">
        <v>4</v>
      </c>
      <c r="AX271" s="16" t="s">
        <v>80</v>
      </c>
      <c r="AY271" s="276" t="s">
        <v>139</v>
      </c>
    </row>
    <row r="272" spans="1:65" s="2" customFormat="1" ht="44.25" customHeight="1">
      <c r="A272" s="40"/>
      <c r="B272" s="41"/>
      <c r="C272" s="220" t="s">
        <v>953</v>
      </c>
      <c r="D272" s="220" t="s">
        <v>142</v>
      </c>
      <c r="E272" s="221" t="s">
        <v>1528</v>
      </c>
      <c r="F272" s="222" t="s">
        <v>1529</v>
      </c>
      <c r="G272" s="223" t="s">
        <v>280</v>
      </c>
      <c r="H272" s="224">
        <v>1</v>
      </c>
      <c r="I272" s="225"/>
      <c r="J272" s="226">
        <f>ROUND(I272*H272,2)</f>
        <v>0</v>
      </c>
      <c r="K272" s="222" t="s">
        <v>146</v>
      </c>
      <c r="L272" s="46"/>
      <c r="M272" s="227" t="s">
        <v>19</v>
      </c>
      <c r="N272" s="228" t="s">
        <v>43</v>
      </c>
      <c r="O272" s="86"/>
      <c r="P272" s="229">
        <f>O272*H272</f>
        <v>0</v>
      </c>
      <c r="Q272" s="229">
        <v>0.01765</v>
      </c>
      <c r="R272" s="229">
        <f>Q272*H272</f>
        <v>0.01765</v>
      </c>
      <c r="S272" s="229">
        <v>0</v>
      </c>
      <c r="T272" s="230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31" t="s">
        <v>207</v>
      </c>
      <c r="AT272" s="231" t="s">
        <v>142</v>
      </c>
      <c r="AU272" s="231" t="s">
        <v>82</v>
      </c>
      <c r="AY272" s="19" t="s">
        <v>139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9" t="s">
        <v>80</v>
      </c>
      <c r="BK272" s="232">
        <f>ROUND(I272*H272,2)</f>
        <v>0</v>
      </c>
      <c r="BL272" s="19" t="s">
        <v>207</v>
      </c>
      <c r="BM272" s="231" t="s">
        <v>1530</v>
      </c>
    </row>
    <row r="273" spans="1:51" s="14" customFormat="1" ht="12">
      <c r="A273" s="14"/>
      <c r="B273" s="244"/>
      <c r="C273" s="245"/>
      <c r="D273" s="235" t="s">
        <v>149</v>
      </c>
      <c r="E273" s="246" t="s">
        <v>19</v>
      </c>
      <c r="F273" s="247" t="s">
        <v>411</v>
      </c>
      <c r="G273" s="245"/>
      <c r="H273" s="248">
        <v>1</v>
      </c>
      <c r="I273" s="249"/>
      <c r="J273" s="245"/>
      <c r="K273" s="245"/>
      <c r="L273" s="250"/>
      <c r="M273" s="251"/>
      <c r="N273" s="252"/>
      <c r="O273" s="252"/>
      <c r="P273" s="252"/>
      <c r="Q273" s="252"/>
      <c r="R273" s="252"/>
      <c r="S273" s="252"/>
      <c r="T273" s="25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4" t="s">
        <v>149</v>
      </c>
      <c r="AU273" s="254" t="s">
        <v>82</v>
      </c>
      <c r="AV273" s="14" t="s">
        <v>82</v>
      </c>
      <c r="AW273" s="14" t="s">
        <v>33</v>
      </c>
      <c r="AX273" s="14" t="s">
        <v>72</v>
      </c>
      <c r="AY273" s="254" t="s">
        <v>139</v>
      </c>
    </row>
    <row r="274" spans="1:51" s="16" customFormat="1" ht="12">
      <c r="A274" s="16"/>
      <c r="B274" s="266"/>
      <c r="C274" s="267"/>
      <c r="D274" s="235" t="s">
        <v>149</v>
      </c>
      <c r="E274" s="268" t="s">
        <v>19</v>
      </c>
      <c r="F274" s="269" t="s">
        <v>158</v>
      </c>
      <c r="G274" s="267"/>
      <c r="H274" s="270">
        <v>1</v>
      </c>
      <c r="I274" s="271"/>
      <c r="J274" s="267"/>
      <c r="K274" s="267"/>
      <c r="L274" s="272"/>
      <c r="M274" s="273"/>
      <c r="N274" s="274"/>
      <c r="O274" s="274"/>
      <c r="P274" s="274"/>
      <c r="Q274" s="274"/>
      <c r="R274" s="274"/>
      <c r="S274" s="274"/>
      <c r="T274" s="275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T274" s="276" t="s">
        <v>149</v>
      </c>
      <c r="AU274" s="276" t="s">
        <v>82</v>
      </c>
      <c r="AV274" s="16" t="s">
        <v>147</v>
      </c>
      <c r="AW274" s="16" t="s">
        <v>33</v>
      </c>
      <c r="AX274" s="16" t="s">
        <v>80</v>
      </c>
      <c r="AY274" s="276" t="s">
        <v>139</v>
      </c>
    </row>
    <row r="275" spans="1:65" s="2" customFormat="1" ht="21.75" customHeight="1">
      <c r="A275" s="40"/>
      <c r="B275" s="41"/>
      <c r="C275" s="220" t="s">
        <v>958</v>
      </c>
      <c r="D275" s="220" t="s">
        <v>142</v>
      </c>
      <c r="E275" s="221" t="s">
        <v>1531</v>
      </c>
      <c r="F275" s="222" t="s">
        <v>1532</v>
      </c>
      <c r="G275" s="223" t="s">
        <v>280</v>
      </c>
      <c r="H275" s="224">
        <v>13</v>
      </c>
      <c r="I275" s="225"/>
      <c r="J275" s="226">
        <f>ROUND(I275*H275,2)</f>
        <v>0</v>
      </c>
      <c r="K275" s="222" t="s">
        <v>146</v>
      </c>
      <c r="L275" s="46"/>
      <c r="M275" s="227" t="s">
        <v>19</v>
      </c>
      <c r="N275" s="228" t="s">
        <v>43</v>
      </c>
      <c r="O275" s="86"/>
      <c r="P275" s="229">
        <f>O275*H275</f>
        <v>0</v>
      </c>
      <c r="Q275" s="229">
        <v>0</v>
      </c>
      <c r="R275" s="229">
        <f>Q275*H275</f>
        <v>0</v>
      </c>
      <c r="S275" s="229">
        <v>0</v>
      </c>
      <c r="T275" s="230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31" t="s">
        <v>207</v>
      </c>
      <c r="AT275" s="231" t="s">
        <v>142</v>
      </c>
      <c r="AU275" s="231" t="s">
        <v>82</v>
      </c>
      <c r="AY275" s="19" t="s">
        <v>139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9" t="s">
        <v>80</v>
      </c>
      <c r="BK275" s="232">
        <f>ROUND(I275*H275,2)</f>
        <v>0</v>
      </c>
      <c r="BL275" s="19" t="s">
        <v>207</v>
      </c>
      <c r="BM275" s="231" t="s">
        <v>1533</v>
      </c>
    </row>
    <row r="276" spans="1:51" s="14" customFormat="1" ht="12">
      <c r="A276" s="14"/>
      <c r="B276" s="244"/>
      <c r="C276" s="245"/>
      <c r="D276" s="235" t="s">
        <v>149</v>
      </c>
      <c r="E276" s="246" t="s">
        <v>19</v>
      </c>
      <c r="F276" s="247" t="s">
        <v>1381</v>
      </c>
      <c r="G276" s="245"/>
      <c r="H276" s="248">
        <v>6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4" t="s">
        <v>149</v>
      </c>
      <c r="AU276" s="254" t="s">
        <v>82</v>
      </c>
      <c r="AV276" s="14" t="s">
        <v>82</v>
      </c>
      <c r="AW276" s="14" t="s">
        <v>33</v>
      </c>
      <c r="AX276" s="14" t="s">
        <v>72</v>
      </c>
      <c r="AY276" s="254" t="s">
        <v>139</v>
      </c>
    </row>
    <row r="277" spans="1:51" s="14" customFormat="1" ht="12">
      <c r="A277" s="14"/>
      <c r="B277" s="244"/>
      <c r="C277" s="245"/>
      <c r="D277" s="235" t="s">
        <v>149</v>
      </c>
      <c r="E277" s="246" t="s">
        <v>19</v>
      </c>
      <c r="F277" s="247" t="s">
        <v>1187</v>
      </c>
      <c r="G277" s="245"/>
      <c r="H277" s="248">
        <v>7</v>
      </c>
      <c r="I277" s="249"/>
      <c r="J277" s="245"/>
      <c r="K277" s="245"/>
      <c r="L277" s="250"/>
      <c r="M277" s="251"/>
      <c r="N277" s="252"/>
      <c r="O277" s="252"/>
      <c r="P277" s="252"/>
      <c r="Q277" s="252"/>
      <c r="R277" s="252"/>
      <c r="S277" s="252"/>
      <c r="T277" s="25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4" t="s">
        <v>149</v>
      </c>
      <c r="AU277" s="254" t="s">
        <v>82</v>
      </c>
      <c r="AV277" s="14" t="s">
        <v>82</v>
      </c>
      <c r="AW277" s="14" t="s">
        <v>33</v>
      </c>
      <c r="AX277" s="14" t="s">
        <v>72</v>
      </c>
      <c r="AY277" s="254" t="s">
        <v>139</v>
      </c>
    </row>
    <row r="278" spans="1:51" s="16" customFormat="1" ht="12">
      <c r="A278" s="16"/>
      <c r="B278" s="266"/>
      <c r="C278" s="267"/>
      <c r="D278" s="235" t="s">
        <v>149</v>
      </c>
      <c r="E278" s="268" t="s">
        <v>19</v>
      </c>
      <c r="F278" s="269" t="s">
        <v>158</v>
      </c>
      <c r="G278" s="267"/>
      <c r="H278" s="270">
        <v>13</v>
      </c>
      <c r="I278" s="271"/>
      <c r="J278" s="267"/>
      <c r="K278" s="267"/>
      <c r="L278" s="272"/>
      <c r="M278" s="273"/>
      <c r="N278" s="274"/>
      <c r="O278" s="274"/>
      <c r="P278" s="274"/>
      <c r="Q278" s="274"/>
      <c r="R278" s="274"/>
      <c r="S278" s="274"/>
      <c r="T278" s="275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T278" s="276" t="s">
        <v>149</v>
      </c>
      <c r="AU278" s="276" t="s">
        <v>82</v>
      </c>
      <c r="AV278" s="16" t="s">
        <v>147</v>
      </c>
      <c r="AW278" s="16" t="s">
        <v>4</v>
      </c>
      <c r="AX278" s="16" t="s">
        <v>80</v>
      </c>
      <c r="AY278" s="276" t="s">
        <v>139</v>
      </c>
    </row>
    <row r="279" spans="1:65" s="2" customFormat="1" ht="21.75" customHeight="1">
      <c r="A279" s="40"/>
      <c r="B279" s="41"/>
      <c r="C279" s="283" t="s">
        <v>963</v>
      </c>
      <c r="D279" s="283" t="s">
        <v>549</v>
      </c>
      <c r="E279" s="284" t="s">
        <v>1534</v>
      </c>
      <c r="F279" s="285" t="s">
        <v>1535</v>
      </c>
      <c r="G279" s="286" t="s">
        <v>163</v>
      </c>
      <c r="H279" s="287">
        <v>13</v>
      </c>
      <c r="I279" s="288"/>
      <c r="J279" s="289">
        <f>ROUND(I279*H279,2)</f>
        <v>0</v>
      </c>
      <c r="K279" s="285" t="s">
        <v>146</v>
      </c>
      <c r="L279" s="290"/>
      <c r="M279" s="291" t="s">
        <v>19</v>
      </c>
      <c r="N279" s="292" t="s">
        <v>43</v>
      </c>
      <c r="O279" s="86"/>
      <c r="P279" s="229">
        <f>O279*H279</f>
        <v>0</v>
      </c>
      <c r="Q279" s="229">
        <v>0.001</v>
      </c>
      <c r="R279" s="229">
        <f>Q279*H279</f>
        <v>0.013000000000000001</v>
      </c>
      <c r="S279" s="229">
        <v>0</v>
      </c>
      <c r="T279" s="230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31" t="s">
        <v>323</v>
      </c>
      <c r="AT279" s="231" t="s">
        <v>549</v>
      </c>
      <c r="AU279" s="231" t="s">
        <v>82</v>
      </c>
      <c r="AY279" s="19" t="s">
        <v>139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9" t="s">
        <v>80</v>
      </c>
      <c r="BK279" s="232">
        <f>ROUND(I279*H279,2)</f>
        <v>0</v>
      </c>
      <c r="BL279" s="19" t="s">
        <v>207</v>
      </c>
      <c r="BM279" s="231" t="s">
        <v>1536</v>
      </c>
    </row>
    <row r="280" spans="1:51" s="14" customFormat="1" ht="12">
      <c r="A280" s="14"/>
      <c r="B280" s="244"/>
      <c r="C280" s="245"/>
      <c r="D280" s="235" t="s">
        <v>149</v>
      </c>
      <c r="E280" s="246" t="s">
        <v>19</v>
      </c>
      <c r="F280" s="247" t="s">
        <v>1381</v>
      </c>
      <c r="G280" s="245"/>
      <c r="H280" s="248">
        <v>6</v>
      </c>
      <c r="I280" s="249"/>
      <c r="J280" s="245"/>
      <c r="K280" s="245"/>
      <c r="L280" s="250"/>
      <c r="M280" s="251"/>
      <c r="N280" s="252"/>
      <c r="O280" s="252"/>
      <c r="P280" s="252"/>
      <c r="Q280" s="252"/>
      <c r="R280" s="252"/>
      <c r="S280" s="252"/>
      <c r="T280" s="25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4" t="s">
        <v>149</v>
      </c>
      <c r="AU280" s="254" t="s">
        <v>82</v>
      </c>
      <c r="AV280" s="14" t="s">
        <v>82</v>
      </c>
      <c r="AW280" s="14" t="s">
        <v>33</v>
      </c>
      <c r="AX280" s="14" t="s">
        <v>72</v>
      </c>
      <c r="AY280" s="254" t="s">
        <v>139</v>
      </c>
    </row>
    <row r="281" spans="1:51" s="14" customFormat="1" ht="12">
      <c r="A281" s="14"/>
      <c r="B281" s="244"/>
      <c r="C281" s="245"/>
      <c r="D281" s="235" t="s">
        <v>149</v>
      </c>
      <c r="E281" s="246" t="s">
        <v>19</v>
      </c>
      <c r="F281" s="247" t="s">
        <v>1187</v>
      </c>
      <c r="G281" s="245"/>
      <c r="H281" s="248">
        <v>7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4" t="s">
        <v>149</v>
      </c>
      <c r="AU281" s="254" t="s">
        <v>82</v>
      </c>
      <c r="AV281" s="14" t="s">
        <v>82</v>
      </c>
      <c r="AW281" s="14" t="s">
        <v>33</v>
      </c>
      <c r="AX281" s="14" t="s">
        <v>72</v>
      </c>
      <c r="AY281" s="254" t="s">
        <v>139</v>
      </c>
    </row>
    <row r="282" spans="1:51" s="16" customFormat="1" ht="12">
      <c r="A282" s="16"/>
      <c r="B282" s="266"/>
      <c r="C282" s="267"/>
      <c r="D282" s="235" t="s">
        <v>149</v>
      </c>
      <c r="E282" s="268" t="s">
        <v>19</v>
      </c>
      <c r="F282" s="269" t="s">
        <v>158</v>
      </c>
      <c r="G282" s="267"/>
      <c r="H282" s="270">
        <v>13</v>
      </c>
      <c r="I282" s="271"/>
      <c r="J282" s="267"/>
      <c r="K282" s="267"/>
      <c r="L282" s="272"/>
      <c r="M282" s="273"/>
      <c r="N282" s="274"/>
      <c r="O282" s="274"/>
      <c r="P282" s="274"/>
      <c r="Q282" s="274"/>
      <c r="R282" s="274"/>
      <c r="S282" s="274"/>
      <c r="T282" s="275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T282" s="276" t="s">
        <v>149</v>
      </c>
      <c r="AU282" s="276" t="s">
        <v>82</v>
      </c>
      <c r="AV282" s="16" t="s">
        <v>147</v>
      </c>
      <c r="AW282" s="16" t="s">
        <v>4</v>
      </c>
      <c r="AX282" s="16" t="s">
        <v>80</v>
      </c>
      <c r="AY282" s="276" t="s">
        <v>139</v>
      </c>
    </row>
    <row r="283" spans="1:65" s="2" customFormat="1" ht="21.75" customHeight="1">
      <c r="A283" s="40"/>
      <c r="B283" s="41"/>
      <c r="C283" s="220" t="s">
        <v>968</v>
      </c>
      <c r="D283" s="220" t="s">
        <v>142</v>
      </c>
      <c r="E283" s="221" t="s">
        <v>1537</v>
      </c>
      <c r="F283" s="222" t="s">
        <v>1538</v>
      </c>
      <c r="G283" s="223" t="s">
        <v>280</v>
      </c>
      <c r="H283" s="224">
        <v>13</v>
      </c>
      <c r="I283" s="225"/>
      <c r="J283" s="226">
        <f>ROUND(I283*H283,2)</f>
        <v>0</v>
      </c>
      <c r="K283" s="222" t="s">
        <v>146</v>
      </c>
      <c r="L283" s="46"/>
      <c r="M283" s="227" t="s">
        <v>19</v>
      </c>
      <c r="N283" s="228" t="s">
        <v>43</v>
      </c>
      <c r="O283" s="86"/>
      <c r="P283" s="229">
        <f>O283*H283</f>
        <v>0</v>
      </c>
      <c r="Q283" s="229">
        <v>0.00015</v>
      </c>
      <c r="R283" s="229">
        <f>Q283*H283</f>
        <v>0.00195</v>
      </c>
      <c r="S283" s="229">
        <v>0</v>
      </c>
      <c r="T283" s="230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31" t="s">
        <v>207</v>
      </c>
      <c r="AT283" s="231" t="s">
        <v>142</v>
      </c>
      <c r="AU283" s="231" t="s">
        <v>82</v>
      </c>
      <c r="AY283" s="19" t="s">
        <v>139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9" t="s">
        <v>80</v>
      </c>
      <c r="BK283" s="232">
        <f>ROUND(I283*H283,2)</f>
        <v>0</v>
      </c>
      <c r="BL283" s="19" t="s">
        <v>207</v>
      </c>
      <c r="BM283" s="231" t="s">
        <v>1539</v>
      </c>
    </row>
    <row r="284" spans="1:51" s="14" customFormat="1" ht="12">
      <c r="A284" s="14"/>
      <c r="B284" s="244"/>
      <c r="C284" s="245"/>
      <c r="D284" s="235" t="s">
        <v>149</v>
      </c>
      <c r="E284" s="246" t="s">
        <v>19</v>
      </c>
      <c r="F284" s="247" t="s">
        <v>1381</v>
      </c>
      <c r="G284" s="245"/>
      <c r="H284" s="248">
        <v>6</v>
      </c>
      <c r="I284" s="249"/>
      <c r="J284" s="245"/>
      <c r="K284" s="245"/>
      <c r="L284" s="250"/>
      <c r="M284" s="251"/>
      <c r="N284" s="252"/>
      <c r="O284" s="252"/>
      <c r="P284" s="252"/>
      <c r="Q284" s="252"/>
      <c r="R284" s="252"/>
      <c r="S284" s="252"/>
      <c r="T284" s="25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4" t="s">
        <v>149</v>
      </c>
      <c r="AU284" s="254" t="s">
        <v>82</v>
      </c>
      <c r="AV284" s="14" t="s">
        <v>82</v>
      </c>
      <c r="AW284" s="14" t="s">
        <v>33</v>
      </c>
      <c r="AX284" s="14" t="s">
        <v>72</v>
      </c>
      <c r="AY284" s="254" t="s">
        <v>139</v>
      </c>
    </row>
    <row r="285" spans="1:51" s="14" customFormat="1" ht="12">
      <c r="A285" s="14"/>
      <c r="B285" s="244"/>
      <c r="C285" s="245"/>
      <c r="D285" s="235" t="s">
        <v>149</v>
      </c>
      <c r="E285" s="246" t="s">
        <v>19</v>
      </c>
      <c r="F285" s="247" t="s">
        <v>1187</v>
      </c>
      <c r="G285" s="245"/>
      <c r="H285" s="248">
        <v>7</v>
      </c>
      <c r="I285" s="249"/>
      <c r="J285" s="245"/>
      <c r="K285" s="245"/>
      <c r="L285" s="250"/>
      <c r="M285" s="251"/>
      <c r="N285" s="252"/>
      <c r="O285" s="252"/>
      <c r="P285" s="252"/>
      <c r="Q285" s="252"/>
      <c r="R285" s="252"/>
      <c r="S285" s="252"/>
      <c r="T285" s="253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4" t="s">
        <v>149</v>
      </c>
      <c r="AU285" s="254" t="s">
        <v>82</v>
      </c>
      <c r="AV285" s="14" t="s">
        <v>82</v>
      </c>
      <c r="AW285" s="14" t="s">
        <v>33</v>
      </c>
      <c r="AX285" s="14" t="s">
        <v>72</v>
      </c>
      <c r="AY285" s="254" t="s">
        <v>139</v>
      </c>
    </row>
    <row r="286" spans="1:51" s="16" customFormat="1" ht="12">
      <c r="A286" s="16"/>
      <c r="B286" s="266"/>
      <c r="C286" s="267"/>
      <c r="D286" s="235" t="s">
        <v>149</v>
      </c>
      <c r="E286" s="268" t="s">
        <v>19</v>
      </c>
      <c r="F286" s="269" t="s">
        <v>158</v>
      </c>
      <c r="G286" s="267"/>
      <c r="H286" s="270">
        <v>13</v>
      </c>
      <c r="I286" s="271"/>
      <c r="J286" s="267"/>
      <c r="K286" s="267"/>
      <c r="L286" s="272"/>
      <c r="M286" s="273"/>
      <c r="N286" s="274"/>
      <c r="O286" s="274"/>
      <c r="P286" s="274"/>
      <c r="Q286" s="274"/>
      <c r="R286" s="274"/>
      <c r="S286" s="274"/>
      <c r="T286" s="275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T286" s="276" t="s">
        <v>149</v>
      </c>
      <c r="AU286" s="276" t="s">
        <v>82</v>
      </c>
      <c r="AV286" s="16" t="s">
        <v>147</v>
      </c>
      <c r="AW286" s="16" t="s">
        <v>4</v>
      </c>
      <c r="AX286" s="16" t="s">
        <v>80</v>
      </c>
      <c r="AY286" s="276" t="s">
        <v>139</v>
      </c>
    </row>
    <row r="287" spans="1:65" s="2" customFormat="1" ht="44.25" customHeight="1">
      <c r="A287" s="40"/>
      <c r="B287" s="41"/>
      <c r="C287" s="220" t="s">
        <v>973</v>
      </c>
      <c r="D287" s="220" t="s">
        <v>142</v>
      </c>
      <c r="E287" s="221" t="s">
        <v>1540</v>
      </c>
      <c r="F287" s="222" t="s">
        <v>1541</v>
      </c>
      <c r="G287" s="223" t="s">
        <v>299</v>
      </c>
      <c r="H287" s="224">
        <v>0.256</v>
      </c>
      <c r="I287" s="225"/>
      <c r="J287" s="226">
        <f>ROUND(I287*H287,2)</f>
        <v>0</v>
      </c>
      <c r="K287" s="222" t="s">
        <v>146</v>
      </c>
      <c r="L287" s="46"/>
      <c r="M287" s="277" t="s">
        <v>19</v>
      </c>
      <c r="N287" s="278" t="s">
        <v>43</v>
      </c>
      <c r="O287" s="279"/>
      <c r="P287" s="280">
        <f>O287*H287</f>
        <v>0</v>
      </c>
      <c r="Q287" s="280">
        <v>0</v>
      </c>
      <c r="R287" s="280">
        <f>Q287*H287</f>
        <v>0</v>
      </c>
      <c r="S287" s="280">
        <v>0</v>
      </c>
      <c r="T287" s="281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31" t="s">
        <v>207</v>
      </c>
      <c r="AT287" s="231" t="s">
        <v>142</v>
      </c>
      <c r="AU287" s="231" t="s">
        <v>82</v>
      </c>
      <c r="AY287" s="19" t="s">
        <v>139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9" t="s">
        <v>80</v>
      </c>
      <c r="BK287" s="232">
        <f>ROUND(I287*H287,2)</f>
        <v>0</v>
      </c>
      <c r="BL287" s="19" t="s">
        <v>207</v>
      </c>
      <c r="BM287" s="231" t="s">
        <v>1542</v>
      </c>
    </row>
    <row r="288" spans="1:31" s="2" customFormat="1" ht="6.95" customHeight="1">
      <c r="A288" s="40"/>
      <c r="B288" s="61"/>
      <c r="C288" s="62"/>
      <c r="D288" s="62"/>
      <c r="E288" s="62"/>
      <c r="F288" s="62"/>
      <c r="G288" s="62"/>
      <c r="H288" s="62"/>
      <c r="I288" s="168"/>
      <c r="J288" s="62"/>
      <c r="K288" s="62"/>
      <c r="L288" s="46"/>
      <c r="M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</row>
  </sheetData>
  <sheetProtection password="CC35" sheet="1" objects="1" scenarios="1" formatColumns="0" formatRows="0" autoFilter="0"/>
  <autoFilter ref="C83:K287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82</v>
      </c>
    </row>
    <row r="4" spans="2:46" s="1" customFormat="1" ht="24.95" customHeight="1">
      <c r="B4" s="22"/>
      <c r="D4" s="134" t="s">
        <v>104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16.5" customHeight="1">
      <c r="B7" s="22"/>
      <c r="E7" s="137" t="str">
        <f>'Rekapitulace stavby'!K6</f>
        <v>Stavební úpravy části 1.NP a 3.NP pavilonu A2 ON Trutnov_FINAL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105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1543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ROUND(J84,2)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ROUND((SUM(BE84:BE153)),2)</f>
        <v>0</v>
      </c>
      <c r="G33" s="40"/>
      <c r="H33" s="40"/>
      <c r="I33" s="157">
        <v>0.21</v>
      </c>
      <c r="J33" s="156">
        <f>ROUND(((SUM(BE84:BE153))*I33),2)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ROUND((SUM(BF84:BF153)),2)</f>
        <v>0</v>
      </c>
      <c r="G34" s="40"/>
      <c r="H34" s="40"/>
      <c r="I34" s="157">
        <v>0.15</v>
      </c>
      <c r="J34" s="156">
        <f>ROUND(((SUM(BF84:BF153))*I34),2)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ROUND((SUM(BG84:BG153)),2)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ROUND((SUM(BH84:BH153)),2)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ROUND((SUM(BI84:BI153)),2)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Stavební úpravy části 1.NP a 3.NP pavilonu A2 ON Trutnov_FINAL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105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04 - Ústřední vytápění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p.p.č.st.803/1,k.ú.Trutnov </v>
      </c>
      <c r="G52" s="42"/>
      <c r="H52" s="42"/>
      <c r="I52" s="142" t="s">
        <v>23</v>
      </c>
      <c r="J52" s="74" t="str">
        <f>IF(J12="","",J12)</f>
        <v>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Královehradecký kraj,Pivovarské náměstí1245/2,HK</v>
      </c>
      <c r="G54" s="42"/>
      <c r="H54" s="42"/>
      <c r="I54" s="142" t="s">
        <v>31</v>
      </c>
      <c r="J54" s="38" t="str">
        <f>E21</f>
        <v xml:space="preserve">Projecticon s.r.o.,A.Kopeckého 151,Nový Hrádek 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108</v>
      </c>
      <c r="D57" s="174"/>
      <c r="E57" s="174"/>
      <c r="F57" s="174"/>
      <c r="G57" s="174"/>
      <c r="H57" s="174"/>
      <c r="I57" s="175"/>
      <c r="J57" s="176" t="s">
        <v>109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J84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78"/>
      <c r="C60" s="179"/>
      <c r="D60" s="180" t="s">
        <v>116</v>
      </c>
      <c r="E60" s="181"/>
      <c r="F60" s="181"/>
      <c r="G60" s="181"/>
      <c r="H60" s="181"/>
      <c r="I60" s="182"/>
      <c r="J60" s="183">
        <f>J85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1544</v>
      </c>
      <c r="E61" s="188"/>
      <c r="F61" s="188"/>
      <c r="G61" s="188"/>
      <c r="H61" s="188"/>
      <c r="I61" s="189"/>
      <c r="J61" s="190">
        <f>J86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1545</v>
      </c>
      <c r="E62" s="188"/>
      <c r="F62" s="188"/>
      <c r="G62" s="188"/>
      <c r="H62" s="188"/>
      <c r="I62" s="189"/>
      <c r="J62" s="190">
        <f>J95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120</v>
      </c>
      <c r="E63" s="188"/>
      <c r="F63" s="188"/>
      <c r="G63" s="188"/>
      <c r="H63" s="188"/>
      <c r="I63" s="189"/>
      <c r="J63" s="190">
        <f>J106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78"/>
      <c r="C64" s="179"/>
      <c r="D64" s="180" t="s">
        <v>1546</v>
      </c>
      <c r="E64" s="181"/>
      <c r="F64" s="181"/>
      <c r="G64" s="181"/>
      <c r="H64" s="181"/>
      <c r="I64" s="182"/>
      <c r="J64" s="183">
        <f>J152</f>
        <v>0</v>
      </c>
      <c r="K64" s="179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138"/>
      <c r="J65" s="42"/>
      <c r="K65" s="42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168"/>
      <c r="J66" s="62"/>
      <c r="K66" s="6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171"/>
      <c r="J70" s="64"/>
      <c r="K70" s="64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124</v>
      </c>
      <c r="D71" s="42"/>
      <c r="E71" s="42"/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72" t="str">
        <f>E7</f>
        <v>Stavební úpravy části 1.NP a 3.NP pavilonu A2 ON Trutnov_FINAL</v>
      </c>
      <c r="F74" s="34"/>
      <c r="G74" s="34"/>
      <c r="H74" s="34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105</v>
      </c>
      <c r="D75" s="42"/>
      <c r="E75" s="42"/>
      <c r="F75" s="42"/>
      <c r="G75" s="42"/>
      <c r="H75" s="42"/>
      <c r="I75" s="138"/>
      <c r="J75" s="42"/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 xml:space="preserve">04 - Ústřední vytápění </v>
      </c>
      <c r="F76" s="42"/>
      <c r="G76" s="42"/>
      <c r="H76" s="42"/>
      <c r="I76" s="138"/>
      <c r="J76" s="42"/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 xml:space="preserve">p.p.č.st.803/1,k.ú.Trutnov </v>
      </c>
      <c r="G78" s="42"/>
      <c r="H78" s="42"/>
      <c r="I78" s="142" t="s">
        <v>23</v>
      </c>
      <c r="J78" s="74" t="str">
        <f>IF(J12="","",J12)</f>
        <v>8. 11. 2019</v>
      </c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40.05" customHeight="1">
      <c r="A80" s="40"/>
      <c r="B80" s="41"/>
      <c r="C80" s="34" t="s">
        <v>25</v>
      </c>
      <c r="D80" s="42"/>
      <c r="E80" s="42"/>
      <c r="F80" s="29" t="str">
        <f>E15</f>
        <v>Královehradecký kraj,Pivovarské náměstí1245/2,HK</v>
      </c>
      <c r="G80" s="42"/>
      <c r="H80" s="42"/>
      <c r="I80" s="142" t="s">
        <v>31</v>
      </c>
      <c r="J80" s="38" t="str">
        <f>E21</f>
        <v xml:space="preserve">Projecticon s.r.o.,A.Kopeckého 151,Nový Hrádek </v>
      </c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142" t="s">
        <v>34</v>
      </c>
      <c r="J81" s="38" t="str">
        <f>E24</f>
        <v xml:space="preserve"> </v>
      </c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138"/>
      <c r="J82" s="42"/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92"/>
      <c r="B83" s="193"/>
      <c r="C83" s="194" t="s">
        <v>125</v>
      </c>
      <c r="D83" s="195" t="s">
        <v>57</v>
      </c>
      <c r="E83" s="195" t="s">
        <v>53</v>
      </c>
      <c r="F83" s="195" t="s">
        <v>54</v>
      </c>
      <c r="G83" s="195" t="s">
        <v>126</v>
      </c>
      <c r="H83" s="195" t="s">
        <v>127</v>
      </c>
      <c r="I83" s="196" t="s">
        <v>128</v>
      </c>
      <c r="J83" s="195" t="s">
        <v>109</v>
      </c>
      <c r="K83" s="197" t="s">
        <v>129</v>
      </c>
      <c r="L83" s="198"/>
      <c r="M83" s="94" t="s">
        <v>19</v>
      </c>
      <c r="N83" s="95" t="s">
        <v>42</v>
      </c>
      <c r="O83" s="95" t="s">
        <v>130</v>
      </c>
      <c r="P83" s="95" t="s">
        <v>131</v>
      </c>
      <c r="Q83" s="95" t="s">
        <v>132</v>
      </c>
      <c r="R83" s="95" t="s">
        <v>133</v>
      </c>
      <c r="S83" s="95" t="s">
        <v>134</v>
      </c>
      <c r="T83" s="96" t="s">
        <v>135</v>
      </c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</row>
    <row r="84" spans="1:63" s="2" customFormat="1" ht="22.8" customHeight="1">
      <c r="A84" s="40"/>
      <c r="B84" s="41"/>
      <c r="C84" s="101" t="s">
        <v>136</v>
      </c>
      <c r="D84" s="42"/>
      <c r="E84" s="42"/>
      <c r="F84" s="42"/>
      <c r="G84" s="42"/>
      <c r="H84" s="42"/>
      <c r="I84" s="138"/>
      <c r="J84" s="199">
        <f>BK84</f>
        <v>0</v>
      </c>
      <c r="K84" s="42"/>
      <c r="L84" s="46"/>
      <c r="M84" s="97"/>
      <c r="N84" s="200"/>
      <c r="O84" s="98"/>
      <c r="P84" s="201">
        <f>P85+P152</f>
        <v>0</v>
      </c>
      <c r="Q84" s="98"/>
      <c r="R84" s="201">
        <f>R85+R152</f>
        <v>1.54345</v>
      </c>
      <c r="S84" s="98"/>
      <c r="T84" s="202">
        <f>T85+T152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71</v>
      </c>
      <c r="AU84" s="19" t="s">
        <v>110</v>
      </c>
      <c r="BK84" s="203">
        <f>BK85+BK152</f>
        <v>0</v>
      </c>
    </row>
    <row r="85" spans="1:63" s="12" customFormat="1" ht="25.9" customHeight="1">
      <c r="A85" s="12"/>
      <c r="B85" s="204"/>
      <c r="C85" s="205"/>
      <c r="D85" s="206" t="s">
        <v>71</v>
      </c>
      <c r="E85" s="207" t="s">
        <v>361</v>
      </c>
      <c r="F85" s="207" t="s">
        <v>362</v>
      </c>
      <c r="G85" s="205"/>
      <c r="H85" s="205"/>
      <c r="I85" s="208"/>
      <c r="J85" s="209">
        <f>BK85</f>
        <v>0</v>
      </c>
      <c r="K85" s="205"/>
      <c r="L85" s="210"/>
      <c r="M85" s="211"/>
      <c r="N85" s="212"/>
      <c r="O85" s="212"/>
      <c r="P85" s="213">
        <f>P86+P95+P106</f>
        <v>0</v>
      </c>
      <c r="Q85" s="212"/>
      <c r="R85" s="213">
        <f>R86+R95+R106</f>
        <v>1.54345</v>
      </c>
      <c r="S85" s="212"/>
      <c r="T85" s="214">
        <f>T86+T95+T106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5" t="s">
        <v>82</v>
      </c>
      <c r="AT85" s="216" t="s">
        <v>71</v>
      </c>
      <c r="AU85" s="216" t="s">
        <v>72</v>
      </c>
      <c r="AY85" s="215" t="s">
        <v>139</v>
      </c>
      <c r="BK85" s="217">
        <f>BK86+BK95+BK106</f>
        <v>0</v>
      </c>
    </row>
    <row r="86" spans="1:63" s="12" customFormat="1" ht="22.8" customHeight="1">
      <c r="A86" s="12"/>
      <c r="B86" s="204"/>
      <c r="C86" s="205"/>
      <c r="D86" s="206" t="s">
        <v>71</v>
      </c>
      <c r="E86" s="218" t="s">
        <v>1547</v>
      </c>
      <c r="F86" s="218" t="s">
        <v>1548</v>
      </c>
      <c r="G86" s="205"/>
      <c r="H86" s="205"/>
      <c r="I86" s="208"/>
      <c r="J86" s="219">
        <f>BK86</f>
        <v>0</v>
      </c>
      <c r="K86" s="205"/>
      <c r="L86" s="210"/>
      <c r="M86" s="211"/>
      <c r="N86" s="212"/>
      <c r="O86" s="212"/>
      <c r="P86" s="213">
        <f>SUM(P87:P94)</f>
        <v>0</v>
      </c>
      <c r="Q86" s="212"/>
      <c r="R86" s="213">
        <f>SUM(R87:R94)</f>
        <v>0.0255</v>
      </c>
      <c r="S86" s="212"/>
      <c r="T86" s="214">
        <f>SUM(T87:T94)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5" t="s">
        <v>82</v>
      </c>
      <c r="AT86" s="216" t="s">
        <v>71</v>
      </c>
      <c r="AU86" s="216" t="s">
        <v>80</v>
      </c>
      <c r="AY86" s="215" t="s">
        <v>139</v>
      </c>
      <c r="BK86" s="217">
        <f>SUM(BK87:BK94)</f>
        <v>0</v>
      </c>
    </row>
    <row r="87" spans="1:65" s="2" customFormat="1" ht="21.75" customHeight="1">
      <c r="A87" s="40"/>
      <c r="B87" s="41"/>
      <c r="C87" s="220" t="s">
        <v>80</v>
      </c>
      <c r="D87" s="220" t="s">
        <v>142</v>
      </c>
      <c r="E87" s="221" t="s">
        <v>1549</v>
      </c>
      <c r="F87" s="222" t="s">
        <v>1550</v>
      </c>
      <c r="G87" s="223" t="s">
        <v>214</v>
      </c>
      <c r="H87" s="224">
        <v>50</v>
      </c>
      <c r="I87" s="225"/>
      <c r="J87" s="226">
        <f>ROUND(I87*H87,2)</f>
        <v>0</v>
      </c>
      <c r="K87" s="222" t="s">
        <v>146</v>
      </c>
      <c r="L87" s="46"/>
      <c r="M87" s="227" t="s">
        <v>19</v>
      </c>
      <c r="N87" s="228" t="s">
        <v>43</v>
      </c>
      <c r="O87" s="86"/>
      <c r="P87" s="229">
        <f>O87*H87</f>
        <v>0</v>
      </c>
      <c r="Q87" s="229">
        <v>0.00045</v>
      </c>
      <c r="R87" s="229">
        <f>Q87*H87</f>
        <v>0.0225</v>
      </c>
      <c r="S87" s="229">
        <v>0</v>
      </c>
      <c r="T87" s="230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31" t="s">
        <v>207</v>
      </c>
      <c r="AT87" s="231" t="s">
        <v>142</v>
      </c>
      <c r="AU87" s="231" t="s">
        <v>82</v>
      </c>
      <c r="AY87" s="19" t="s">
        <v>139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19" t="s">
        <v>80</v>
      </c>
      <c r="BK87" s="232">
        <f>ROUND(I87*H87,2)</f>
        <v>0</v>
      </c>
      <c r="BL87" s="19" t="s">
        <v>207</v>
      </c>
      <c r="BM87" s="231" t="s">
        <v>1551</v>
      </c>
    </row>
    <row r="88" spans="1:65" s="2" customFormat="1" ht="21.75" customHeight="1">
      <c r="A88" s="40"/>
      <c r="B88" s="41"/>
      <c r="C88" s="220" t="s">
        <v>82</v>
      </c>
      <c r="D88" s="220" t="s">
        <v>142</v>
      </c>
      <c r="E88" s="221" t="s">
        <v>1552</v>
      </c>
      <c r="F88" s="222" t="s">
        <v>1553</v>
      </c>
      <c r="G88" s="223" t="s">
        <v>163</v>
      </c>
      <c r="H88" s="224">
        <v>50</v>
      </c>
      <c r="I88" s="225"/>
      <c r="J88" s="226">
        <f>ROUND(I88*H88,2)</f>
        <v>0</v>
      </c>
      <c r="K88" s="222" t="s">
        <v>146</v>
      </c>
      <c r="L88" s="46"/>
      <c r="M88" s="227" t="s">
        <v>19</v>
      </c>
      <c r="N88" s="228" t="s">
        <v>43</v>
      </c>
      <c r="O88" s="86"/>
      <c r="P88" s="229">
        <f>O88*H88</f>
        <v>0</v>
      </c>
      <c r="Q88" s="229">
        <v>1E-05</v>
      </c>
      <c r="R88" s="229">
        <f>Q88*H88</f>
        <v>0.0005</v>
      </c>
      <c r="S88" s="229">
        <v>0</v>
      </c>
      <c r="T88" s="230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31" t="s">
        <v>207</v>
      </c>
      <c r="AT88" s="231" t="s">
        <v>142</v>
      </c>
      <c r="AU88" s="231" t="s">
        <v>82</v>
      </c>
      <c r="AY88" s="19" t="s">
        <v>139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19" t="s">
        <v>80</v>
      </c>
      <c r="BK88" s="232">
        <f>ROUND(I88*H88,2)</f>
        <v>0</v>
      </c>
      <c r="BL88" s="19" t="s">
        <v>207</v>
      </c>
      <c r="BM88" s="231" t="s">
        <v>1554</v>
      </c>
    </row>
    <row r="89" spans="1:65" s="2" customFormat="1" ht="21.75" customHeight="1">
      <c r="A89" s="40"/>
      <c r="B89" s="41"/>
      <c r="C89" s="220" t="s">
        <v>154</v>
      </c>
      <c r="D89" s="220" t="s">
        <v>142</v>
      </c>
      <c r="E89" s="221" t="s">
        <v>1555</v>
      </c>
      <c r="F89" s="222" t="s">
        <v>1556</v>
      </c>
      <c r="G89" s="223" t="s">
        <v>214</v>
      </c>
      <c r="H89" s="224">
        <v>50</v>
      </c>
      <c r="I89" s="225"/>
      <c r="J89" s="226">
        <f>ROUND(I89*H89,2)</f>
        <v>0</v>
      </c>
      <c r="K89" s="222" t="s">
        <v>146</v>
      </c>
      <c r="L89" s="46"/>
      <c r="M89" s="227" t="s">
        <v>19</v>
      </c>
      <c r="N89" s="228" t="s">
        <v>43</v>
      </c>
      <c r="O89" s="8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31" t="s">
        <v>207</v>
      </c>
      <c r="AT89" s="231" t="s">
        <v>142</v>
      </c>
      <c r="AU89" s="231" t="s">
        <v>82</v>
      </c>
      <c r="AY89" s="19" t="s">
        <v>139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19" t="s">
        <v>80</v>
      </c>
      <c r="BK89" s="232">
        <f>ROUND(I89*H89,2)</f>
        <v>0</v>
      </c>
      <c r="BL89" s="19" t="s">
        <v>207</v>
      </c>
      <c r="BM89" s="231" t="s">
        <v>1557</v>
      </c>
    </row>
    <row r="90" spans="1:65" s="2" customFormat="1" ht="44.25" customHeight="1">
      <c r="A90" s="40"/>
      <c r="B90" s="41"/>
      <c r="C90" s="220" t="s">
        <v>147</v>
      </c>
      <c r="D90" s="220" t="s">
        <v>142</v>
      </c>
      <c r="E90" s="221" t="s">
        <v>1558</v>
      </c>
      <c r="F90" s="222" t="s">
        <v>1559</v>
      </c>
      <c r="G90" s="223" t="s">
        <v>214</v>
      </c>
      <c r="H90" s="224">
        <v>50</v>
      </c>
      <c r="I90" s="225"/>
      <c r="J90" s="226">
        <f>ROUND(I90*H90,2)</f>
        <v>0</v>
      </c>
      <c r="K90" s="222" t="s">
        <v>146</v>
      </c>
      <c r="L90" s="46"/>
      <c r="M90" s="227" t="s">
        <v>19</v>
      </c>
      <c r="N90" s="228" t="s">
        <v>43</v>
      </c>
      <c r="O90" s="86"/>
      <c r="P90" s="229">
        <f>O90*H90</f>
        <v>0</v>
      </c>
      <c r="Q90" s="229">
        <v>5E-05</v>
      </c>
      <c r="R90" s="229">
        <f>Q90*H90</f>
        <v>0.0025</v>
      </c>
      <c r="S90" s="229">
        <v>0</v>
      </c>
      <c r="T90" s="230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31" t="s">
        <v>207</v>
      </c>
      <c r="AT90" s="231" t="s">
        <v>142</v>
      </c>
      <c r="AU90" s="231" t="s">
        <v>82</v>
      </c>
      <c r="AY90" s="19" t="s">
        <v>139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19" t="s">
        <v>80</v>
      </c>
      <c r="BK90" s="232">
        <f>ROUND(I90*H90,2)</f>
        <v>0</v>
      </c>
      <c r="BL90" s="19" t="s">
        <v>207</v>
      </c>
      <c r="BM90" s="231" t="s">
        <v>1560</v>
      </c>
    </row>
    <row r="91" spans="1:65" s="2" customFormat="1" ht="16.5" customHeight="1">
      <c r="A91" s="40"/>
      <c r="B91" s="41"/>
      <c r="C91" s="220" t="s">
        <v>172</v>
      </c>
      <c r="D91" s="220" t="s">
        <v>142</v>
      </c>
      <c r="E91" s="221" t="s">
        <v>1561</v>
      </c>
      <c r="F91" s="222" t="s">
        <v>1562</v>
      </c>
      <c r="G91" s="223" t="s">
        <v>1296</v>
      </c>
      <c r="H91" s="224">
        <v>30</v>
      </c>
      <c r="I91" s="225"/>
      <c r="J91" s="226">
        <f>ROUND(I91*H91,2)</f>
        <v>0</v>
      </c>
      <c r="K91" s="222" t="s">
        <v>19</v>
      </c>
      <c r="L91" s="46"/>
      <c r="M91" s="227" t="s">
        <v>19</v>
      </c>
      <c r="N91" s="228" t="s">
        <v>43</v>
      </c>
      <c r="O91" s="8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31" t="s">
        <v>207</v>
      </c>
      <c r="AT91" s="231" t="s">
        <v>142</v>
      </c>
      <c r="AU91" s="231" t="s">
        <v>82</v>
      </c>
      <c r="AY91" s="19" t="s">
        <v>139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19" t="s">
        <v>80</v>
      </c>
      <c r="BK91" s="232">
        <f>ROUND(I91*H91,2)</f>
        <v>0</v>
      </c>
      <c r="BL91" s="19" t="s">
        <v>207</v>
      </c>
      <c r="BM91" s="231" t="s">
        <v>1563</v>
      </c>
    </row>
    <row r="92" spans="1:65" s="2" customFormat="1" ht="16.5" customHeight="1">
      <c r="A92" s="40"/>
      <c r="B92" s="41"/>
      <c r="C92" s="220" t="s">
        <v>140</v>
      </c>
      <c r="D92" s="220" t="s">
        <v>142</v>
      </c>
      <c r="E92" s="221" t="s">
        <v>1564</v>
      </c>
      <c r="F92" s="222" t="s">
        <v>1565</v>
      </c>
      <c r="G92" s="223" t="s">
        <v>1296</v>
      </c>
      <c r="H92" s="224">
        <v>20</v>
      </c>
      <c r="I92" s="225"/>
      <c r="J92" s="226">
        <f>ROUND(I92*H92,2)</f>
        <v>0</v>
      </c>
      <c r="K92" s="222" t="s">
        <v>19</v>
      </c>
      <c r="L92" s="46"/>
      <c r="M92" s="227" t="s">
        <v>19</v>
      </c>
      <c r="N92" s="228" t="s">
        <v>43</v>
      </c>
      <c r="O92" s="8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31" t="s">
        <v>207</v>
      </c>
      <c r="AT92" s="231" t="s">
        <v>142</v>
      </c>
      <c r="AU92" s="231" t="s">
        <v>82</v>
      </c>
      <c r="AY92" s="19" t="s">
        <v>139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19" t="s">
        <v>80</v>
      </c>
      <c r="BK92" s="232">
        <f>ROUND(I92*H92,2)</f>
        <v>0</v>
      </c>
      <c r="BL92" s="19" t="s">
        <v>207</v>
      </c>
      <c r="BM92" s="231" t="s">
        <v>1566</v>
      </c>
    </row>
    <row r="93" spans="1:65" s="2" customFormat="1" ht="16.5" customHeight="1">
      <c r="A93" s="40"/>
      <c r="B93" s="41"/>
      <c r="C93" s="220" t="s">
        <v>183</v>
      </c>
      <c r="D93" s="220" t="s">
        <v>142</v>
      </c>
      <c r="E93" s="221" t="s">
        <v>1567</v>
      </c>
      <c r="F93" s="222" t="s">
        <v>1568</v>
      </c>
      <c r="G93" s="223" t="s">
        <v>1296</v>
      </c>
      <c r="H93" s="224">
        <v>100</v>
      </c>
      <c r="I93" s="225"/>
      <c r="J93" s="226">
        <f>ROUND(I93*H93,2)</f>
        <v>0</v>
      </c>
      <c r="K93" s="222" t="s">
        <v>19</v>
      </c>
      <c r="L93" s="46"/>
      <c r="M93" s="227" t="s">
        <v>19</v>
      </c>
      <c r="N93" s="228" t="s">
        <v>43</v>
      </c>
      <c r="O93" s="8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31" t="s">
        <v>207</v>
      </c>
      <c r="AT93" s="231" t="s">
        <v>142</v>
      </c>
      <c r="AU93" s="231" t="s">
        <v>82</v>
      </c>
      <c r="AY93" s="19" t="s">
        <v>139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19" t="s">
        <v>80</v>
      </c>
      <c r="BK93" s="232">
        <f>ROUND(I93*H93,2)</f>
        <v>0</v>
      </c>
      <c r="BL93" s="19" t="s">
        <v>207</v>
      </c>
      <c r="BM93" s="231" t="s">
        <v>1569</v>
      </c>
    </row>
    <row r="94" spans="1:65" s="2" customFormat="1" ht="33" customHeight="1">
      <c r="A94" s="40"/>
      <c r="B94" s="41"/>
      <c r="C94" s="220" t="s">
        <v>188</v>
      </c>
      <c r="D94" s="220" t="s">
        <v>142</v>
      </c>
      <c r="E94" s="221" t="s">
        <v>1570</v>
      </c>
      <c r="F94" s="222" t="s">
        <v>1571</v>
      </c>
      <c r="G94" s="223" t="s">
        <v>299</v>
      </c>
      <c r="H94" s="224">
        <v>0.026</v>
      </c>
      <c r="I94" s="225"/>
      <c r="J94" s="226">
        <f>ROUND(I94*H94,2)</f>
        <v>0</v>
      </c>
      <c r="K94" s="222" t="s">
        <v>146</v>
      </c>
      <c r="L94" s="46"/>
      <c r="M94" s="227" t="s">
        <v>19</v>
      </c>
      <c r="N94" s="228" t="s">
        <v>43</v>
      </c>
      <c r="O94" s="8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31" t="s">
        <v>207</v>
      </c>
      <c r="AT94" s="231" t="s">
        <v>142</v>
      </c>
      <c r="AU94" s="231" t="s">
        <v>82</v>
      </c>
      <c r="AY94" s="19" t="s">
        <v>139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19" t="s">
        <v>80</v>
      </c>
      <c r="BK94" s="232">
        <f>ROUND(I94*H94,2)</f>
        <v>0</v>
      </c>
      <c r="BL94" s="19" t="s">
        <v>207</v>
      </c>
      <c r="BM94" s="231" t="s">
        <v>1572</v>
      </c>
    </row>
    <row r="95" spans="1:63" s="12" customFormat="1" ht="22.8" customHeight="1">
      <c r="A95" s="12"/>
      <c r="B95" s="204"/>
      <c r="C95" s="205"/>
      <c r="D95" s="206" t="s">
        <v>71</v>
      </c>
      <c r="E95" s="218" t="s">
        <v>1573</v>
      </c>
      <c r="F95" s="218" t="s">
        <v>1574</v>
      </c>
      <c r="G95" s="205"/>
      <c r="H95" s="205"/>
      <c r="I95" s="208"/>
      <c r="J95" s="219">
        <f>BK95</f>
        <v>0</v>
      </c>
      <c r="K95" s="205"/>
      <c r="L95" s="210"/>
      <c r="M95" s="211"/>
      <c r="N95" s="212"/>
      <c r="O95" s="212"/>
      <c r="P95" s="213">
        <f>SUM(P96:P105)</f>
        <v>0</v>
      </c>
      <c r="Q95" s="212"/>
      <c r="R95" s="213">
        <f>SUM(R96:R105)</f>
        <v>0.019710000000000002</v>
      </c>
      <c r="S95" s="212"/>
      <c r="T95" s="214">
        <f>SUM(T96:T105)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5" t="s">
        <v>82</v>
      </c>
      <c r="AT95" s="216" t="s">
        <v>71</v>
      </c>
      <c r="AU95" s="216" t="s">
        <v>80</v>
      </c>
      <c r="AY95" s="215" t="s">
        <v>139</v>
      </c>
      <c r="BK95" s="217">
        <f>SUM(BK96:BK105)</f>
        <v>0</v>
      </c>
    </row>
    <row r="96" spans="1:65" s="2" customFormat="1" ht="33" customHeight="1">
      <c r="A96" s="40"/>
      <c r="B96" s="41"/>
      <c r="C96" s="220" t="s">
        <v>159</v>
      </c>
      <c r="D96" s="220" t="s">
        <v>142</v>
      </c>
      <c r="E96" s="221" t="s">
        <v>1575</v>
      </c>
      <c r="F96" s="222" t="s">
        <v>1576</v>
      </c>
      <c r="G96" s="223" t="s">
        <v>19</v>
      </c>
      <c r="H96" s="224">
        <v>48</v>
      </c>
      <c r="I96" s="225"/>
      <c r="J96" s="226">
        <f>ROUND(I96*H96,2)</f>
        <v>0</v>
      </c>
      <c r="K96" s="222" t="s">
        <v>19</v>
      </c>
      <c r="L96" s="46"/>
      <c r="M96" s="227" t="s">
        <v>19</v>
      </c>
      <c r="N96" s="228" t="s">
        <v>43</v>
      </c>
      <c r="O96" s="8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31" t="s">
        <v>207</v>
      </c>
      <c r="AT96" s="231" t="s">
        <v>142</v>
      </c>
      <c r="AU96" s="231" t="s">
        <v>82</v>
      </c>
      <c r="AY96" s="19" t="s">
        <v>139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19" t="s">
        <v>80</v>
      </c>
      <c r="BK96" s="232">
        <f>ROUND(I96*H96,2)</f>
        <v>0</v>
      </c>
      <c r="BL96" s="19" t="s">
        <v>207</v>
      </c>
      <c r="BM96" s="231" t="s">
        <v>1577</v>
      </c>
    </row>
    <row r="97" spans="1:51" s="14" customFormat="1" ht="12">
      <c r="A97" s="14"/>
      <c r="B97" s="244"/>
      <c r="C97" s="245"/>
      <c r="D97" s="235" t="s">
        <v>149</v>
      </c>
      <c r="E97" s="246" t="s">
        <v>19</v>
      </c>
      <c r="F97" s="247" t="s">
        <v>451</v>
      </c>
      <c r="G97" s="245"/>
      <c r="H97" s="248">
        <v>22</v>
      </c>
      <c r="I97" s="249"/>
      <c r="J97" s="245"/>
      <c r="K97" s="245"/>
      <c r="L97" s="250"/>
      <c r="M97" s="251"/>
      <c r="N97" s="252"/>
      <c r="O97" s="252"/>
      <c r="P97" s="252"/>
      <c r="Q97" s="252"/>
      <c r="R97" s="252"/>
      <c r="S97" s="252"/>
      <c r="T97" s="25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4" t="s">
        <v>149</v>
      </c>
      <c r="AU97" s="254" t="s">
        <v>82</v>
      </c>
      <c r="AV97" s="14" t="s">
        <v>82</v>
      </c>
      <c r="AW97" s="14" t="s">
        <v>33</v>
      </c>
      <c r="AX97" s="14" t="s">
        <v>72</v>
      </c>
      <c r="AY97" s="254" t="s">
        <v>139</v>
      </c>
    </row>
    <row r="98" spans="1:51" s="14" customFormat="1" ht="12">
      <c r="A98" s="14"/>
      <c r="B98" s="244"/>
      <c r="C98" s="245"/>
      <c r="D98" s="235" t="s">
        <v>149</v>
      </c>
      <c r="E98" s="246" t="s">
        <v>19</v>
      </c>
      <c r="F98" s="247" t="s">
        <v>452</v>
      </c>
      <c r="G98" s="245"/>
      <c r="H98" s="248">
        <v>26</v>
      </c>
      <c r="I98" s="249"/>
      <c r="J98" s="245"/>
      <c r="K98" s="245"/>
      <c r="L98" s="250"/>
      <c r="M98" s="251"/>
      <c r="N98" s="252"/>
      <c r="O98" s="252"/>
      <c r="P98" s="252"/>
      <c r="Q98" s="252"/>
      <c r="R98" s="252"/>
      <c r="S98" s="252"/>
      <c r="T98" s="25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4" t="s">
        <v>149</v>
      </c>
      <c r="AU98" s="254" t="s">
        <v>82</v>
      </c>
      <c r="AV98" s="14" t="s">
        <v>82</v>
      </c>
      <c r="AW98" s="14" t="s">
        <v>33</v>
      </c>
      <c r="AX98" s="14" t="s">
        <v>72</v>
      </c>
      <c r="AY98" s="254" t="s">
        <v>139</v>
      </c>
    </row>
    <row r="99" spans="1:51" s="16" customFormat="1" ht="12">
      <c r="A99" s="16"/>
      <c r="B99" s="266"/>
      <c r="C99" s="267"/>
      <c r="D99" s="235" t="s">
        <v>149</v>
      </c>
      <c r="E99" s="268" t="s">
        <v>19</v>
      </c>
      <c r="F99" s="269" t="s">
        <v>158</v>
      </c>
      <c r="G99" s="267"/>
      <c r="H99" s="270">
        <v>48</v>
      </c>
      <c r="I99" s="271"/>
      <c r="J99" s="267"/>
      <c r="K99" s="267"/>
      <c r="L99" s="272"/>
      <c r="M99" s="273"/>
      <c r="N99" s="274"/>
      <c r="O99" s="274"/>
      <c r="P99" s="274"/>
      <c r="Q99" s="274"/>
      <c r="R99" s="274"/>
      <c r="S99" s="274"/>
      <c r="T99" s="275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T99" s="276" t="s">
        <v>149</v>
      </c>
      <c r="AU99" s="276" t="s">
        <v>82</v>
      </c>
      <c r="AV99" s="16" t="s">
        <v>147</v>
      </c>
      <c r="AW99" s="16" t="s">
        <v>33</v>
      </c>
      <c r="AX99" s="16" t="s">
        <v>80</v>
      </c>
      <c r="AY99" s="276" t="s">
        <v>139</v>
      </c>
    </row>
    <row r="100" spans="1:65" s="2" customFormat="1" ht="21.75" customHeight="1">
      <c r="A100" s="40"/>
      <c r="B100" s="41"/>
      <c r="C100" s="220" t="s">
        <v>199</v>
      </c>
      <c r="D100" s="220" t="s">
        <v>142</v>
      </c>
      <c r="E100" s="221" t="s">
        <v>1578</v>
      </c>
      <c r="F100" s="222" t="s">
        <v>1579</v>
      </c>
      <c r="G100" s="223" t="s">
        <v>163</v>
      </c>
      <c r="H100" s="224">
        <v>27</v>
      </c>
      <c r="I100" s="225"/>
      <c r="J100" s="226">
        <f>ROUND(I100*H100,2)</f>
        <v>0</v>
      </c>
      <c r="K100" s="222" t="s">
        <v>146</v>
      </c>
      <c r="L100" s="46"/>
      <c r="M100" s="227" t="s">
        <v>19</v>
      </c>
      <c r="N100" s="228" t="s">
        <v>43</v>
      </c>
      <c r="O100" s="86"/>
      <c r="P100" s="229">
        <f>O100*H100</f>
        <v>0</v>
      </c>
      <c r="Q100" s="229">
        <v>0.00024</v>
      </c>
      <c r="R100" s="229">
        <f>Q100*H100</f>
        <v>0.0064800000000000005</v>
      </c>
      <c r="S100" s="229">
        <v>0</v>
      </c>
      <c r="T100" s="23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1" t="s">
        <v>207</v>
      </c>
      <c r="AT100" s="231" t="s">
        <v>142</v>
      </c>
      <c r="AU100" s="231" t="s">
        <v>82</v>
      </c>
      <c r="AY100" s="19" t="s">
        <v>139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9" t="s">
        <v>80</v>
      </c>
      <c r="BK100" s="232">
        <f>ROUND(I100*H100,2)</f>
        <v>0</v>
      </c>
      <c r="BL100" s="19" t="s">
        <v>207</v>
      </c>
      <c r="BM100" s="231" t="s">
        <v>1580</v>
      </c>
    </row>
    <row r="101" spans="1:65" s="2" customFormat="1" ht="33" customHeight="1">
      <c r="A101" s="40"/>
      <c r="B101" s="41"/>
      <c r="C101" s="220" t="s">
        <v>204</v>
      </c>
      <c r="D101" s="220" t="s">
        <v>142</v>
      </c>
      <c r="E101" s="221" t="s">
        <v>1581</v>
      </c>
      <c r="F101" s="222" t="s">
        <v>1582</v>
      </c>
      <c r="G101" s="223" t="s">
        <v>280</v>
      </c>
      <c r="H101" s="224">
        <v>49</v>
      </c>
      <c r="I101" s="225"/>
      <c r="J101" s="226">
        <f>ROUND(I101*H101,2)</f>
        <v>0</v>
      </c>
      <c r="K101" s="222" t="s">
        <v>146</v>
      </c>
      <c r="L101" s="46"/>
      <c r="M101" s="227" t="s">
        <v>19</v>
      </c>
      <c r="N101" s="228" t="s">
        <v>43</v>
      </c>
      <c r="O101" s="86"/>
      <c r="P101" s="229">
        <f>O101*H101</f>
        <v>0</v>
      </c>
      <c r="Q101" s="229">
        <v>0.00027</v>
      </c>
      <c r="R101" s="229">
        <f>Q101*H101</f>
        <v>0.01323</v>
      </c>
      <c r="S101" s="229">
        <v>0</v>
      </c>
      <c r="T101" s="23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31" t="s">
        <v>207</v>
      </c>
      <c r="AT101" s="231" t="s">
        <v>142</v>
      </c>
      <c r="AU101" s="231" t="s">
        <v>82</v>
      </c>
      <c r="AY101" s="19" t="s">
        <v>139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19" t="s">
        <v>80</v>
      </c>
      <c r="BK101" s="232">
        <f>ROUND(I101*H101,2)</f>
        <v>0</v>
      </c>
      <c r="BL101" s="19" t="s">
        <v>207</v>
      </c>
      <c r="BM101" s="231" t="s">
        <v>1583</v>
      </c>
    </row>
    <row r="102" spans="1:51" s="14" customFormat="1" ht="12">
      <c r="A102" s="14"/>
      <c r="B102" s="244"/>
      <c r="C102" s="245"/>
      <c r="D102" s="235" t="s">
        <v>149</v>
      </c>
      <c r="E102" s="246" t="s">
        <v>19</v>
      </c>
      <c r="F102" s="247" t="s">
        <v>1584</v>
      </c>
      <c r="G102" s="245"/>
      <c r="H102" s="248">
        <v>22</v>
      </c>
      <c r="I102" s="249"/>
      <c r="J102" s="245"/>
      <c r="K102" s="245"/>
      <c r="L102" s="250"/>
      <c r="M102" s="251"/>
      <c r="N102" s="252"/>
      <c r="O102" s="252"/>
      <c r="P102" s="252"/>
      <c r="Q102" s="252"/>
      <c r="R102" s="252"/>
      <c r="S102" s="252"/>
      <c r="T102" s="25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4" t="s">
        <v>149</v>
      </c>
      <c r="AU102" s="254" t="s">
        <v>82</v>
      </c>
      <c r="AV102" s="14" t="s">
        <v>82</v>
      </c>
      <c r="AW102" s="14" t="s">
        <v>33</v>
      </c>
      <c r="AX102" s="14" t="s">
        <v>72</v>
      </c>
      <c r="AY102" s="254" t="s">
        <v>139</v>
      </c>
    </row>
    <row r="103" spans="1:51" s="14" customFormat="1" ht="12">
      <c r="A103" s="14"/>
      <c r="B103" s="244"/>
      <c r="C103" s="245"/>
      <c r="D103" s="235" t="s">
        <v>149</v>
      </c>
      <c r="E103" s="246" t="s">
        <v>19</v>
      </c>
      <c r="F103" s="247" t="s">
        <v>1585</v>
      </c>
      <c r="G103" s="245"/>
      <c r="H103" s="248">
        <v>27</v>
      </c>
      <c r="I103" s="249"/>
      <c r="J103" s="245"/>
      <c r="K103" s="245"/>
      <c r="L103" s="250"/>
      <c r="M103" s="251"/>
      <c r="N103" s="252"/>
      <c r="O103" s="252"/>
      <c r="P103" s="252"/>
      <c r="Q103" s="252"/>
      <c r="R103" s="252"/>
      <c r="S103" s="252"/>
      <c r="T103" s="25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4" t="s">
        <v>149</v>
      </c>
      <c r="AU103" s="254" t="s">
        <v>82</v>
      </c>
      <c r="AV103" s="14" t="s">
        <v>82</v>
      </c>
      <c r="AW103" s="14" t="s">
        <v>33</v>
      </c>
      <c r="AX103" s="14" t="s">
        <v>72</v>
      </c>
      <c r="AY103" s="254" t="s">
        <v>139</v>
      </c>
    </row>
    <row r="104" spans="1:51" s="16" customFormat="1" ht="12">
      <c r="A104" s="16"/>
      <c r="B104" s="266"/>
      <c r="C104" s="267"/>
      <c r="D104" s="235" t="s">
        <v>149</v>
      </c>
      <c r="E104" s="268" t="s">
        <v>19</v>
      </c>
      <c r="F104" s="269" t="s">
        <v>158</v>
      </c>
      <c r="G104" s="267"/>
      <c r="H104" s="270">
        <v>49</v>
      </c>
      <c r="I104" s="271"/>
      <c r="J104" s="267"/>
      <c r="K104" s="267"/>
      <c r="L104" s="272"/>
      <c r="M104" s="273"/>
      <c r="N104" s="274"/>
      <c r="O104" s="274"/>
      <c r="P104" s="274"/>
      <c r="Q104" s="274"/>
      <c r="R104" s="274"/>
      <c r="S104" s="274"/>
      <c r="T104" s="275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T104" s="276" t="s">
        <v>149</v>
      </c>
      <c r="AU104" s="276" t="s">
        <v>82</v>
      </c>
      <c r="AV104" s="16" t="s">
        <v>147</v>
      </c>
      <c r="AW104" s="16" t="s">
        <v>33</v>
      </c>
      <c r="AX104" s="16" t="s">
        <v>80</v>
      </c>
      <c r="AY104" s="276" t="s">
        <v>139</v>
      </c>
    </row>
    <row r="105" spans="1:65" s="2" customFormat="1" ht="33" customHeight="1">
      <c r="A105" s="40"/>
      <c r="B105" s="41"/>
      <c r="C105" s="220" t="s">
        <v>211</v>
      </c>
      <c r="D105" s="220" t="s">
        <v>142</v>
      </c>
      <c r="E105" s="221" t="s">
        <v>1586</v>
      </c>
      <c r="F105" s="222" t="s">
        <v>1587</v>
      </c>
      <c r="G105" s="223" t="s">
        <v>299</v>
      </c>
      <c r="H105" s="224">
        <v>0.02</v>
      </c>
      <c r="I105" s="225"/>
      <c r="J105" s="226">
        <f>ROUND(I105*H105,2)</f>
        <v>0</v>
      </c>
      <c r="K105" s="222" t="s">
        <v>146</v>
      </c>
      <c r="L105" s="46"/>
      <c r="M105" s="227" t="s">
        <v>19</v>
      </c>
      <c r="N105" s="228" t="s">
        <v>43</v>
      </c>
      <c r="O105" s="8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31" t="s">
        <v>207</v>
      </c>
      <c r="AT105" s="231" t="s">
        <v>142</v>
      </c>
      <c r="AU105" s="231" t="s">
        <v>82</v>
      </c>
      <c r="AY105" s="19" t="s">
        <v>139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19" t="s">
        <v>80</v>
      </c>
      <c r="BK105" s="232">
        <f>ROUND(I105*H105,2)</f>
        <v>0</v>
      </c>
      <c r="BL105" s="19" t="s">
        <v>207</v>
      </c>
      <c r="BM105" s="231" t="s">
        <v>1588</v>
      </c>
    </row>
    <row r="106" spans="1:63" s="12" customFormat="1" ht="22.8" customHeight="1">
      <c r="A106" s="12"/>
      <c r="B106" s="204"/>
      <c r="C106" s="205"/>
      <c r="D106" s="206" t="s">
        <v>71</v>
      </c>
      <c r="E106" s="218" t="s">
        <v>437</v>
      </c>
      <c r="F106" s="218" t="s">
        <v>438</v>
      </c>
      <c r="G106" s="205"/>
      <c r="H106" s="205"/>
      <c r="I106" s="208"/>
      <c r="J106" s="219">
        <f>BK106</f>
        <v>0</v>
      </c>
      <c r="K106" s="205"/>
      <c r="L106" s="210"/>
      <c r="M106" s="211"/>
      <c r="N106" s="212"/>
      <c r="O106" s="212"/>
      <c r="P106" s="213">
        <f>SUM(P107:P151)</f>
        <v>0</v>
      </c>
      <c r="Q106" s="212"/>
      <c r="R106" s="213">
        <f>SUM(R107:R151)</f>
        <v>1.49824</v>
      </c>
      <c r="S106" s="212"/>
      <c r="T106" s="214">
        <f>SUM(T107:T151)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5" t="s">
        <v>82</v>
      </c>
      <c r="AT106" s="216" t="s">
        <v>71</v>
      </c>
      <c r="AU106" s="216" t="s">
        <v>80</v>
      </c>
      <c r="AY106" s="215" t="s">
        <v>139</v>
      </c>
      <c r="BK106" s="217">
        <f>SUM(BK107:BK151)</f>
        <v>0</v>
      </c>
    </row>
    <row r="107" spans="1:65" s="2" customFormat="1" ht="33" customHeight="1">
      <c r="A107" s="40"/>
      <c r="B107" s="41"/>
      <c r="C107" s="220" t="s">
        <v>218</v>
      </c>
      <c r="D107" s="220" t="s">
        <v>142</v>
      </c>
      <c r="E107" s="221" t="s">
        <v>1589</v>
      </c>
      <c r="F107" s="222" t="s">
        <v>1590</v>
      </c>
      <c r="G107" s="223" t="s">
        <v>163</v>
      </c>
      <c r="H107" s="224">
        <v>49</v>
      </c>
      <c r="I107" s="225"/>
      <c r="J107" s="226">
        <f>ROUND(I107*H107,2)</f>
        <v>0</v>
      </c>
      <c r="K107" s="222" t="s">
        <v>146</v>
      </c>
      <c r="L107" s="46"/>
      <c r="M107" s="227" t="s">
        <v>19</v>
      </c>
      <c r="N107" s="228" t="s">
        <v>43</v>
      </c>
      <c r="O107" s="8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207</v>
      </c>
      <c r="AT107" s="231" t="s">
        <v>142</v>
      </c>
      <c r="AU107" s="231" t="s">
        <v>82</v>
      </c>
      <c r="AY107" s="19" t="s">
        <v>139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9" t="s">
        <v>80</v>
      </c>
      <c r="BK107" s="232">
        <f>ROUND(I107*H107,2)</f>
        <v>0</v>
      </c>
      <c r="BL107" s="19" t="s">
        <v>207</v>
      </c>
      <c r="BM107" s="231" t="s">
        <v>1591</v>
      </c>
    </row>
    <row r="108" spans="1:51" s="14" customFormat="1" ht="12">
      <c r="A108" s="14"/>
      <c r="B108" s="244"/>
      <c r="C108" s="245"/>
      <c r="D108" s="235" t="s">
        <v>149</v>
      </c>
      <c r="E108" s="246" t="s">
        <v>19</v>
      </c>
      <c r="F108" s="247" t="s">
        <v>1584</v>
      </c>
      <c r="G108" s="245"/>
      <c r="H108" s="248">
        <v>22</v>
      </c>
      <c r="I108" s="249"/>
      <c r="J108" s="245"/>
      <c r="K108" s="245"/>
      <c r="L108" s="250"/>
      <c r="M108" s="251"/>
      <c r="N108" s="252"/>
      <c r="O108" s="252"/>
      <c r="P108" s="252"/>
      <c r="Q108" s="252"/>
      <c r="R108" s="252"/>
      <c r="S108" s="252"/>
      <c r="T108" s="25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4" t="s">
        <v>149</v>
      </c>
      <c r="AU108" s="254" t="s">
        <v>82</v>
      </c>
      <c r="AV108" s="14" t="s">
        <v>82</v>
      </c>
      <c r="AW108" s="14" t="s">
        <v>33</v>
      </c>
      <c r="AX108" s="14" t="s">
        <v>72</v>
      </c>
      <c r="AY108" s="254" t="s">
        <v>139</v>
      </c>
    </row>
    <row r="109" spans="1:51" s="14" customFormat="1" ht="12">
      <c r="A109" s="14"/>
      <c r="B109" s="244"/>
      <c r="C109" s="245"/>
      <c r="D109" s="235" t="s">
        <v>149</v>
      </c>
      <c r="E109" s="246" t="s">
        <v>19</v>
      </c>
      <c r="F109" s="247" t="s">
        <v>1585</v>
      </c>
      <c r="G109" s="245"/>
      <c r="H109" s="248">
        <v>27</v>
      </c>
      <c r="I109" s="249"/>
      <c r="J109" s="245"/>
      <c r="K109" s="245"/>
      <c r="L109" s="250"/>
      <c r="M109" s="251"/>
      <c r="N109" s="252"/>
      <c r="O109" s="252"/>
      <c r="P109" s="252"/>
      <c r="Q109" s="252"/>
      <c r="R109" s="252"/>
      <c r="S109" s="252"/>
      <c r="T109" s="25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4" t="s">
        <v>149</v>
      </c>
      <c r="AU109" s="254" t="s">
        <v>82</v>
      </c>
      <c r="AV109" s="14" t="s">
        <v>82</v>
      </c>
      <c r="AW109" s="14" t="s">
        <v>33</v>
      </c>
      <c r="AX109" s="14" t="s">
        <v>72</v>
      </c>
      <c r="AY109" s="254" t="s">
        <v>139</v>
      </c>
    </row>
    <row r="110" spans="1:51" s="16" customFormat="1" ht="12">
      <c r="A110" s="16"/>
      <c r="B110" s="266"/>
      <c r="C110" s="267"/>
      <c r="D110" s="235" t="s">
        <v>149</v>
      </c>
      <c r="E110" s="268" t="s">
        <v>19</v>
      </c>
      <c r="F110" s="269" t="s">
        <v>158</v>
      </c>
      <c r="G110" s="267"/>
      <c r="H110" s="270">
        <v>49</v>
      </c>
      <c r="I110" s="271"/>
      <c r="J110" s="267"/>
      <c r="K110" s="267"/>
      <c r="L110" s="272"/>
      <c r="M110" s="273"/>
      <c r="N110" s="274"/>
      <c r="O110" s="274"/>
      <c r="P110" s="274"/>
      <c r="Q110" s="274"/>
      <c r="R110" s="274"/>
      <c r="S110" s="274"/>
      <c r="T110" s="275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T110" s="276" t="s">
        <v>149</v>
      </c>
      <c r="AU110" s="276" t="s">
        <v>82</v>
      </c>
      <c r="AV110" s="16" t="s">
        <v>147</v>
      </c>
      <c r="AW110" s="16" t="s">
        <v>33</v>
      </c>
      <c r="AX110" s="16" t="s">
        <v>80</v>
      </c>
      <c r="AY110" s="276" t="s">
        <v>139</v>
      </c>
    </row>
    <row r="111" spans="1:65" s="2" customFormat="1" ht="21.75" customHeight="1">
      <c r="A111" s="40"/>
      <c r="B111" s="41"/>
      <c r="C111" s="220" t="s">
        <v>227</v>
      </c>
      <c r="D111" s="220" t="s">
        <v>142</v>
      </c>
      <c r="E111" s="221" t="s">
        <v>1592</v>
      </c>
      <c r="F111" s="222" t="s">
        <v>1593</v>
      </c>
      <c r="G111" s="223" t="s">
        <v>163</v>
      </c>
      <c r="H111" s="224">
        <v>4</v>
      </c>
      <c r="I111" s="225"/>
      <c r="J111" s="226">
        <f>ROUND(I111*H111,2)</f>
        <v>0</v>
      </c>
      <c r="K111" s="222" t="s">
        <v>146</v>
      </c>
      <c r="L111" s="46"/>
      <c r="M111" s="227" t="s">
        <v>19</v>
      </c>
      <c r="N111" s="228" t="s">
        <v>43</v>
      </c>
      <c r="O111" s="86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1" t="s">
        <v>207</v>
      </c>
      <c r="AT111" s="231" t="s">
        <v>142</v>
      </c>
      <c r="AU111" s="231" t="s">
        <v>82</v>
      </c>
      <c r="AY111" s="19" t="s">
        <v>139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9" t="s">
        <v>80</v>
      </c>
      <c r="BK111" s="232">
        <f>ROUND(I111*H111,2)</f>
        <v>0</v>
      </c>
      <c r="BL111" s="19" t="s">
        <v>207</v>
      </c>
      <c r="BM111" s="231" t="s">
        <v>1594</v>
      </c>
    </row>
    <row r="112" spans="1:65" s="2" customFormat="1" ht="21.75" customHeight="1">
      <c r="A112" s="40"/>
      <c r="B112" s="41"/>
      <c r="C112" s="283" t="s">
        <v>8</v>
      </c>
      <c r="D112" s="283" t="s">
        <v>549</v>
      </c>
      <c r="E112" s="284" t="s">
        <v>1595</v>
      </c>
      <c r="F112" s="285" t="s">
        <v>1596</v>
      </c>
      <c r="G112" s="286" t="s">
        <v>163</v>
      </c>
      <c r="H112" s="287">
        <v>4</v>
      </c>
      <c r="I112" s="288"/>
      <c r="J112" s="289">
        <f>ROUND(I112*H112,2)</f>
        <v>0</v>
      </c>
      <c r="K112" s="285" t="s">
        <v>19</v>
      </c>
      <c r="L112" s="290"/>
      <c r="M112" s="291" t="s">
        <v>19</v>
      </c>
      <c r="N112" s="292" t="s">
        <v>43</v>
      </c>
      <c r="O112" s="86"/>
      <c r="P112" s="229">
        <f>O112*H112</f>
        <v>0</v>
      </c>
      <c r="Q112" s="229">
        <v>0.005</v>
      </c>
      <c r="R112" s="229">
        <f>Q112*H112</f>
        <v>0.02</v>
      </c>
      <c r="S112" s="229">
        <v>0</v>
      </c>
      <c r="T112" s="23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1" t="s">
        <v>323</v>
      </c>
      <c r="AT112" s="231" t="s">
        <v>549</v>
      </c>
      <c r="AU112" s="231" t="s">
        <v>82</v>
      </c>
      <c r="AY112" s="19" t="s">
        <v>139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9" t="s">
        <v>80</v>
      </c>
      <c r="BK112" s="232">
        <f>ROUND(I112*H112,2)</f>
        <v>0</v>
      </c>
      <c r="BL112" s="19" t="s">
        <v>207</v>
      </c>
      <c r="BM112" s="231" t="s">
        <v>1597</v>
      </c>
    </row>
    <row r="113" spans="1:51" s="14" customFormat="1" ht="12">
      <c r="A113" s="14"/>
      <c r="B113" s="244"/>
      <c r="C113" s="245"/>
      <c r="D113" s="235" t="s">
        <v>149</v>
      </c>
      <c r="E113" s="246" t="s">
        <v>19</v>
      </c>
      <c r="F113" s="247" t="s">
        <v>983</v>
      </c>
      <c r="G113" s="245"/>
      <c r="H113" s="248">
        <v>4</v>
      </c>
      <c r="I113" s="249"/>
      <c r="J113" s="245"/>
      <c r="K113" s="245"/>
      <c r="L113" s="250"/>
      <c r="M113" s="251"/>
      <c r="N113" s="252"/>
      <c r="O113" s="252"/>
      <c r="P113" s="252"/>
      <c r="Q113" s="252"/>
      <c r="R113" s="252"/>
      <c r="S113" s="252"/>
      <c r="T113" s="25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4" t="s">
        <v>149</v>
      </c>
      <c r="AU113" s="254" t="s">
        <v>82</v>
      </c>
      <c r="AV113" s="14" t="s">
        <v>82</v>
      </c>
      <c r="AW113" s="14" t="s">
        <v>33</v>
      </c>
      <c r="AX113" s="14" t="s">
        <v>72</v>
      </c>
      <c r="AY113" s="254" t="s">
        <v>139</v>
      </c>
    </row>
    <row r="114" spans="1:51" s="16" customFormat="1" ht="12">
      <c r="A114" s="16"/>
      <c r="B114" s="266"/>
      <c r="C114" s="267"/>
      <c r="D114" s="235" t="s">
        <v>149</v>
      </c>
      <c r="E114" s="268" t="s">
        <v>19</v>
      </c>
      <c r="F114" s="269" t="s">
        <v>158</v>
      </c>
      <c r="G114" s="267"/>
      <c r="H114" s="270">
        <v>4</v>
      </c>
      <c r="I114" s="271"/>
      <c r="J114" s="267"/>
      <c r="K114" s="267"/>
      <c r="L114" s="272"/>
      <c r="M114" s="273"/>
      <c r="N114" s="274"/>
      <c r="O114" s="274"/>
      <c r="P114" s="274"/>
      <c r="Q114" s="274"/>
      <c r="R114" s="274"/>
      <c r="S114" s="274"/>
      <c r="T114" s="275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T114" s="276" t="s">
        <v>149</v>
      </c>
      <c r="AU114" s="276" t="s">
        <v>82</v>
      </c>
      <c r="AV114" s="16" t="s">
        <v>147</v>
      </c>
      <c r="AW114" s="16" t="s">
        <v>33</v>
      </c>
      <c r="AX114" s="16" t="s">
        <v>80</v>
      </c>
      <c r="AY114" s="276" t="s">
        <v>139</v>
      </c>
    </row>
    <row r="115" spans="1:65" s="2" customFormat="1" ht="21.75" customHeight="1">
      <c r="A115" s="40"/>
      <c r="B115" s="41"/>
      <c r="C115" s="220" t="s">
        <v>207</v>
      </c>
      <c r="D115" s="220" t="s">
        <v>142</v>
      </c>
      <c r="E115" s="221" t="s">
        <v>1598</v>
      </c>
      <c r="F115" s="222" t="s">
        <v>1599</v>
      </c>
      <c r="G115" s="223" t="s">
        <v>163</v>
      </c>
      <c r="H115" s="224">
        <v>9</v>
      </c>
      <c r="I115" s="225"/>
      <c r="J115" s="226">
        <f>ROUND(I115*H115,2)</f>
        <v>0</v>
      </c>
      <c r="K115" s="222" t="s">
        <v>146</v>
      </c>
      <c r="L115" s="46"/>
      <c r="M115" s="227" t="s">
        <v>19</v>
      </c>
      <c r="N115" s="228" t="s">
        <v>43</v>
      </c>
      <c r="O115" s="86"/>
      <c r="P115" s="229">
        <f>O115*H115</f>
        <v>0</v>
      </c>
      <c r="Q115" s="229">
        <v>0</v>
      </c>
      <c r="R115" s="229">
        <f>Q115*H115</f>
        <v>0</v>
      </c>
      <c r="S115" s="229">
        <v>0</v>
      </c>
      <c r="T115" s="23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1" t="s">
        <v>207</v>
      </c>
      <c r="AT115" s="231" t="s">
        <v>142</v>
      </c>
      <c r="AU115" s="231" t="s">
        <v>82</v>
      </c>
      <c r="AY115" s="19" t="s">
        <v>139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19" t="s">
        <v>80</v>
      </c>
      <c r="BK115" s="232">
        <f>ROUND(I115*H115,2)</f>
        <v>0</v>
      </c>
      <c r="BL115" s="19" t="s">
        <v>207</v>
      </c>
      <c r="BM115" s="231" t="s">
        <v>1600</v>
      </c>
    </row>
    <row r="116" spans="1:65" s="2" customFormat="1" ht="21.75" customHeight="1">
      <c r="A116" s="40"/>
      <c r="B116" s="41"/>
      <c r="C116" s="220" t="s">
        <v>243</v>
      </c>
      <c r="D116" s="220" t="s">
        <v>142</v>
      </c>
      <c r="E116" s="221" t="s">
        <v>1601</v>
      </c>
      <c r="F116" s="222" t="s">
        <v>1602</v>
      </c>
      <c r="G116" s="223" t="s">
        <v>163</v>
      </c>
      <c r="H116" s="224">
        <v>21</v>
      </c>
      <c r="I116" s="225"/>
      <c r="J116" s="226">
        <f>ROUND(I116*H116,2)</f>
        <v>0</v>
      </c>
      <c r="K116" s="222" t="s">
        <v>146</v>
      </c>
      <c r="L116" s="46"/>
      <c r="M116" s="227" t="s">
        <v>19</v>
      </c>
      <c r="N116" s="228" t="s">
        <v>43</v>
      </c>
      <c r="O116" s="8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1" t="s">
        <v>207</v>
      </c>
      <c r="AT116" s="231" t="s">
        <v>142</v>
      </c>
      <c r="AU116" s="231" t="s">
        <v>82</v>
      </c>
      <c r="AY116" s="19" t="s">
        <v>139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19" t="s">
        <v>80</v>
      </c>
      <c r="BK116" s="232">
        <f>ROUND(I116*H116,2)</f>
        <v>0</v>
      </c>
      <c r="BL116" s="19" t="s">
        <v>207</v>
      </c>
      <c r="BM116" s="231" t="s">
        <v>1603</v>
      </c>
    </row>
    <row r="117" spans="1:65" s="2" customFormat="1" ht="21.75" customHeight="1">
      <c r="A117" s="40"/>
      <c r="B117" s="41"/>
      <c r="C117" s="220" t="s">
        <v>249</v>
      </c>
      <c r="D117" s="220" t="s">
        <v>142</v>
      </c>
      <c r="E117" s="221" t="s">
        <v>1604</v>
      </c>
      <c r="F117" s="222" t="s">
        <v>1605</v>
      </c>
      <c r="G117" s="223" t="s">
        <v>163</v>
      </c>
      <c r="H117" s="224">
        <v>13</v>
      </c>
      <c r="I117" s="225"/>
      <c r="J117" s="226">
        <f>ROUND(I117*H117,2)</f>
        <v>0</v>
      </c>
      <c r="K117" s="222" t="s">
        <v>146</v>
      </c>
      <c r="L117" s="46"/>
      <c r="M117" s="227" t="s">
        <v>19</v>
      </c>
      <c r="N117" s="228" t="s">
        <v>43</v>
      </c>
      <c r="O117" s="86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1" t="s">
        <v>207</v>
      </c>
      <c r="AT117" s="231" t="s">
        <v>142</v>
      </c>
      <c r="AU117" s="231" t="s">
        <v>82</v>
      </c>
      <c r="AY117" s="19" t="s">
        <v>139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9" t="s">
        <v>80</v>
      </c>
      <c r="BK117" s="232">
        <f>ROUND(I117*H117,2)</f>
        <v>0</v>
      </c>
      <c r="BL117" s="19" t="s">
        <v>207</v>
      </c>
      <c r="BM117" s="231" t="s">
        <v>1606</v>
      </c>
    </row>
    <row r="118" spans="1:65" s="2" customFormat="1" ht="21.75" customHeight="1">
      <c r="A118" s="40"/>
      <c r="B118" s="41"/>
      <c r="C118" s="220" t="s">
        <v>256</v>
      </c>
      <c r="D118" s="220" t="s">
        <v>142</v>
      </c>
      <c r="E118" s="221" t="s">
        <v>1607</v>
      </c>
      <c r="F118" s="222" t="s">
        <v>1608</v>
      </c>
      <c r="G118" s="223" t="s">
        <v>163</v>
      </c>
      <c r="H118" s="224">
        <v>2</v>
      </c>
      <c r="I118" s="225"/>
      <c r="J118" s="226">
        <f>ROUND(I118*H118,2)</f>
        <v>0</v>
      </c>
      <c r="K118" s="222" t="s">
        <v>146</v>
      </c>
      <c r="L118" s="46"/>
      <c r="M118" s="227" t="s">
        <v>19</v>
      </c>
      <c r="N118" s="228" t="s">
        <v>43</v>
      </c>
      <c r="O118" s="86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31" t="s">
        <v>207</v>
      </c>
      <c r="AT118" s="231" t="s">
        <v>142</v>
      </c>
      <c r="AU118" s="231" t="s">
        <v>82</v>
      </c>
      <c r="AY118" s="19" t="s">
        <v>139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19" t="s">
        <v>80</v>
      </c>
      <c r="BK118" s="232">
        <f>ROUND(I118*H118,2)</f>
        <v>0</v>
      </c>
      <c r="BL118" s="19" t="s">
        <v>207</v>
      </c>
      <c r="BM118" s="231" t="s">
        <v>1609</v>
      </c>
    </row>
    <row r="119" spans="1:65" s="2" customFormat="1" ht="21.75" customHeight="1">
      <c r="A119" s="40"/>
      <c r="B119" s="41"/>
      <c r="C119" s="283" t="s">
        <v>262</v>
      </c>
      <c r="D119" s="283" t="s">
        <v>549</v>
      </c>
      <c r="E119" s="284" t="s">
        <v>1610</v>
      </c>
      <c r="F119" s="285" t="s">
        <v>1611</v>
      </c>
      <c r="G119" s="286" t="s">
        <v>163</v>
      </c>
      <c r="H119" s="287">
        <v>2</v>
      </c>
      <c r="I119" s="288"/>
      <c r="J119" s="289">
        <f>ROUND(I119*H119,2)</f>
        <v>0</v>
      </c>
      <c r="K119" s="285" t="s">
        <v>19</v>
      </c>
      <c r="L119" s="290"/>
      <c r="M119" s="291" t="s">
        <v>19</v>
      </c>
      <c r="N119" s="292" t="s">
        <v>43</v>
      </c>
      <c r="O119" s="86"/>
      <c r="P119" s="229">
        <f>O119*H119</f>
        <v>0</v>
      </c>
      <c r="Q119" s="229">
        <v>0.01</v>
      </c>
      <c r="R119" s="229">
        <f>Q119*H119</f>
        <v>0.02</v>
      </c>
      <c r="S119" s="229">
        <v>0</v>
      </c>
      <c r="T119" s="23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31" t="s">
        <v>323</v>
      </c>
      <c r="AT119" s="231" t="s">
        <v>549</v>
      </c>
      <c r="AU119" s="231" t="s">
        <v>82</v>
      </c>
      <c r="AY119" s="19" t="s">
        <v>139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19" t="s">
        <v>80</v>
      </c>
      <c r="BK119" s="232">
        <f>ROUND(I119*H119,2)</f>
        <v>0</v>
      </c>
      <c r="BL119" s="19" t="s">
        <v>207</v>
      </c>
      <c r="BM119" s="231" t="s">
        <v>1612</v>
      </c>
    </row>
    <row r="120" spans="1:51" s="14" customFormat="1" ht="12">
      <c r="A120" s="14"/>
      <c r="B120" s="244"/>
      <c r="C120" s="245"/>
      <c r="D120" s="235" t="s">
        <v>149</v>
      </c>
      <c r="E120" s="246" t="s">
        <v>19</v>
      </c>
      <c r="F120" s="247" t="s">
        <v>1613</v>
      </c>
      <c r="G120" s="245"/>
      <c r="H120" s="248">
        <v>2</v>
      </c>
      <c r="I120" s="249"/>
      <c r="J120" s="245"/>
      <c r="K120" s="245"/>
      <c r="L120" s="250"/>
      <c r="M120" s="251"/>
      <c r="N120" s="252"/>
      <c r="O120" s="252"/>
      <c r="P120" s="252"/>
      <c r="Q120" s="252"/>
      <c r="R120" s="252"/>
      <c r="S120" s="252"/>
      <c r="T120" s="253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4" t="s">
        <v>149</v>
      </c>
      <c r="AU120" s="254" t="s">
        <v>82</v>
      </c>
      <c r="AV120" s="14" t="s">
        <v>82</v>
      </c>
      <c r="AW120" s="14" t="s">
        <v>33</v>
      </c>
      <c r="AX120" s="14" t="s">
        <v>72</v>
      </c>
      <c r="AY120" s="254" t="s">
        <v>139</v>
      </c>
    </row>
    <row r="121" spans="1:51" s="16" customFormat="1" ht="12">
      <c r="A121" s="16"/>
      <c r="B121" s="266"/>
      <c r="C121" s="267"/>
      <c r="D121" s="235" t="s">
        <v>149</v>
      </c>
      <c r="E121" s="268" t="s">
        <v>19</v>
      </c>
      <c r="F121" s="269" t="s">
        <v>158</v>
      </c>
      <c r="G121" s="267"/>
      <c r="H121" s="270">
        <v>2</v>
      </c>
      <c r="I121" s="271"/>
      <c r="J121" s="267"/>
      <c r="K121" s="267"/>
      <c r="L121" s="272"/>
      <c r="M121" s="273"/>
      <c r="N121" s="274"/>
      <c r="O121" s="274"/>
      <c r="P121" s="274"/>
      <c r="Q121" s="274"/>
      <c r="R121" s="274"/>
      <c r="S121" s="274"/>
      <c r="T121" s="275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T121" s="276" t="s">
        <v>149</v>
      </c>
      <c r="AU121" s="276" t="s">
        <v>82</v>
      </c>
      <c r="AV121" s="16" t="s">
        <v>147</v>
      </c>
      <c r="AW121" s="16" t="s">
        <v>33</v>
      </c>
      <c r="AX121" s="16" t="s">
        <v>80</v>
      </c>
      <c r="AY121" s="276" t="s">
        <v>139</v>
      </c>
    </row>
    <row r="122" spans="1:65" s="2" customFormat="1" ht="21.75" customHeight="1">
      <c r="A122" s="40"/>
      <c r="B122" s="41"/>
      <c r="C122" s="283" t="s">
        <v>7</v>
      </c>
      <c r="D122" s="283" t="s">
        <v>549</v>
      </c>
      <c r="E122" s="284" t="s">
        <v>1614</v>
      </c>
      <c r="F122" s="285" t="s">
        <v>1615</v>
      </c>
      <c r="G122" s="286" t="s">
        <v>163</v>
      </c>
      <c r="H122" s="287">
        <v>7</v>
      </c>
      <c r="I122" s="288"/>
      <c r="J122" s="289">
        <f>ROUND(I122*H122,2)</f>
        <v>0</v>
      </c>
      <c r="K122" s="285" t="s">
        <v>19</v>
      </c>
      <c r="L122" s="290"/>
      <c r="M122" s="291" t="s">
        <v>19</v>
      </c>
      <c r="N122" s="292" t="s">
        <v>43</v>
      </c>
      <c r="O122" s="86"/>
      <c r="P122" s="229">
        <f>O122*H122</f>
        <v>0</v>
      </c>
      <c r="Q122" s="229">
        <v>0.0248</v>
      </c>
      <c r="R122" s="229">
        <f>Q122*H122</f>
        <v>0.1736</v>
      </c>
      <c r="S122" s="229">
        <v>0</v>
      </c>
      <c r="T122" s="23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31" t="s">
        <v>323</v>
      </c>
      <c r="AT122" s="231" t="s">
        <v>549</v>
      </c>
      <c r="AU122" s="231" t="s">
        <v>82</v>
      </c>
      <c r="AY122" s="19" t="s">
        <v>139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9" t="s">
        <v>80</v>
      </c>
      <c r="BK122" s="232">
        <f>ROUND(I122*H122,2)</f>
        <v>0</v>
      </c>
      <c r="BL122" s="19" t="s">
        <v>207</v>
      </c>
      <c r="BM122" s="231" t="s">
        <v>1616</v>
      </c>
    </row>
    <row r="123" spans="1:51" s="14" customFormat="1" ht="12">
      <c r="A123" s="14"/>
      <c r="B123" s="244"/>
      <c r="C123" s="245"/>
      <c r="D123" s="235" t="s">
        <v>149</v>
      </c>
      <c r="E123" s="246" t="s">
        <v>19</v>
      </c>
      <c r="F123" s="247" t="s">
        <v>1617</v>
      </c>
      <c r="G123" s="245"/>
      <c r="H123" s="248">
        <v>3</v>
      </c>
      <c r="I123" s="249"/>
      <c r="J123" s="245"/>
      <c r="K123" s="245"/>
      <c r="L123" s="250"/>
      <c r="M123" s="251"/>
      <c r="N123" s="252"/>
      <c r="O123" s="252"/>
      <c r="P123" s="252"/>
      <c r="Q123" s="252"/>
      <c r="R123" s="252"/>
      <c r="S123" s="252"/>
      <c r="T123" s="25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4" t="s">
        <v>149</v>
      </c>
      <c r="AU123" s="254" t="s">
        <v>82</v>
      </c>
      <c r="AV123" s="14" t="s">
        <v>82</v>
      </c>
      <c r="AW123" s="14" t="s">
        <v>33</v>
      </c>
      <c r="AX123" s="14" t="s">
        <v>72</v>
      </c>
      <c r="AY123" s="254" t="s">
        <v>139</v>
      </c>
    </row>
    <row r="124" spans="1:51" s="14" customFormat="1" ht="12">
      <c r="A124" s="14"/>
      <c r="B124" s="244"/>
      <c r="C124" s="245"/>
      <c r="D124" s="235" t="s">
        <v>149</v>
      </c>
      <c r="E124" s="246" t="s">
        <v>19</v>
      </c>
      <c r="F124" s="247" t="s">
        <v>983</v>
      </c>
      <c r="G124" s="245"/>
      <c r="H124" s="248">
        <v>4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4" t="s">
        <v>149</v>
      </c>
      <c r="AU124" s="254" t="s">
        <v>82</v>
      </c>
      <c r="AV124" s="14" t="s">
        <v>82</v>
      </c>
      <c r="AW124" s="14" t="s">
        <v>33</v>
      </c>
      <c r="AX124" s="14" t="s">
        <v>72</v>
      </c>
      <c r="AY124" s="254" t="s">
        <v>139</v>
      </c>
    </row>
    <row r="125" spans="1:51" s="16" customFormat="1" ht="12">
      <c r="A125" s="16"/>
      <c r="B125" s="266"/>
      <c r="C125" s="267"/>
      <c r="D125" s="235" t="s">
        <v>149</v>
      </c>
      <c r="E125" s="268" t="s">
        <v>19</v>
      </c>
      <c r="F125" s="269" t="s">
        <v>158</v>
      </c>
      <c r="G125" s="267"/>
      <c r="H125" s="270">
        <v>7</v>
      </c>
      <c r="I125" s="271"/>
      <c r="J125" s="267"/>
      <c r="K125" s="267"/>
      <c r="L125" s="272"/>
      <c r="M125" s="273"/>
      <c r="N125" s="274"/>
      <c r="O125" s="274"/>
      <c r="P125" s="274"/>
      <c r="Q125" s="274"/>
      <c r="R125" s="274"/>
      <c r="S125" s="274"/>
      <c r="T125" s="275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T125" s="276" t="s">
        <v>149</v>
      </c>
      <c r="AU125" s="276" t="s">
        <v>82</v>
      </c>
      <c r="AV125" s="16" t="s">
        <v>147</v>
      </c>
      <c r="AW125" s="16" t="s">
        <v>33</v>
      </c>
      <c r="AX125" s="16" t="s">
        <v>80</v>
      </c>
      <c r="AY125" s="276" t="s">
        <v>139</v>
      </c>
    </row>
    <row r="126" spans="1:65" s="2" customFormat="1" ht="21.75" customHeight="1">
      <c r="A126" s="40"/>
      <c r="B126" s="41"/>
      <c r="C126" s="283" t="s">
        <v>271</v>
      </c>
      <c r="D126" s="283" t="s">
        <v>549</v>
      </c>
      <c r="E126" s="284" t="s">
        <v>1618</v>
      </c>
      <c r="F126" s="285" t="s">
        <v>1619</v>
      </c>
      <c r="G126" s="286" t="s">
        <v>163</v>
      </c>
      <c r="H126" s="287">
        <v>14</v>
      </c>
      <c r="I126" s="288"/>
      <c r="J126" s="289">
        <f>ROUND(I126*H126,2)</f>
        <v>0</v>
      </c>
      <c r="K126" s="285" t="s">
        <v>19</v>
      </c>
      <c r="L126" s="290"/>
      <c r="M126" s="291" t="s">
        <v>19</v>
      </c>
      <c r="N126" s="292" t="s">
        <v>43</v>
      </c>
      <c r="O126" s="86"/>
      <c r="P126" s="229">
        <f>O126*H126</f>
        <v>0</v>
      </c>
      <c r="Q126" s="229">
        <v>0.02976</v>
      </c>
      <c r="R126" s="229">
        <f>Q126*H126</f>
        <v>0.41664</v>
      </c>
      <c r="S126" s="229">
        <v>0</v>
      </c>
      <c r="T126" s="23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1" t="s">
        <v>323</v>
      </c>
      <c r="AT126" s="231" t="s">
        <v>549</v>
      </c>
      <c r="AU126" s="231" t="s">
        <v>82</v>
      </c>
      <c r="AY126" s="19" t="s">
        <v>139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9" t="s">
        <v>80</v>
      </c>
      <c r="BK126" s="232">
        <f>ROUND(I126*H126,2)</f>
        <v>0</v>
      </c>
      <c r="BL126" s="19" t="s">
        <v>207</v>
      </c>
      <c r="BM126" s="231" t="s">
        <v>1620</v>
      </c>
    </row>
    <row r="127" spans="1:51" s="14" customFormat="1" ht="12">
      <c r="A127" s="14"/>
      <c r="B127" s="244"/>
      <c r="C127" s="245"/>
      <c r="D127" s="235" t="s">
        <v>149</v>
      </c>
      <c r="E127" s="246" t="s">
        <v>19</v>
      </c>
      <c r="F127" s="247" t="s">
        <v>1621</v>
      </c>
      <c r="G127" s="245"/>
      <c r="H127" s="248">
        <v>7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4" t="s">
        <v>149</v>
      </c>
      <c r="AU127" s="254" t="s">
        <v>82</v>
      </c>
      <c r="AV127" s="14" t="s">
        <v>82</v>
      </c>
      <c r="AW127" s="14" t="s">
        <v>33</v>
      </c>
      <c r="AX127" s="14" t="s">
        <v>72</v>
      </c>
      <c r="AY127" s="254" t="s">
        <v>139</v>
      </c>
    </row>
    <row r="128" spans="1:51" s="14" customFormat="1" ht="12">
      <c r="A128" s="14"/>
      <c r="B128" s="244"/>
      <c r="C128" s="245"/>
      <c r="D128" s="235" t="s">
        <v>149</v>
      </c>
      <c r="E128" s="246" t="s">
        <v>19</v>
      </c>
      <c r="F128" s="247" t="s">
        <v>1187</v>
      </c>
      <c r="G128" s="245"/>
      <c r="H128" s="248">
        <v>7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4" t="s">
        <v>149</v>
      </c>
      <c r="AU128" s="254" t="s">
        <v>82</v>
      </c>
      <c r="AV128" s="14" t="s">
        <v>82</v>
      </c>
      <c r="AW128" s="14" t="s">
        <v>33</v>
      </c>
      <c r="AX128" s="14" t="s">
        <v>72</v>
      </c>
      <c r="AY128" s="254" t="s">
        <v>139</v>
      </c>
    </row>
    <row r="129" spans="1:51" s="16" customFormat="1" ht="12">
      <c r="A129" s="16"/>
      <c r="B129" s="266"/>
      <c r="C129" s="267"/>
      <c r="D129" s="235" t="s">
        <v>149</v>
      </c>
      <c r="E129" s="268" t="s">
        <v>19</v>
      </c>
      <c r="F129" s="269" t="s">
        <v>158</v>
      </c>
      <c r="G129" s="267"/>
      <c r="H129" s="270">
        <v>14</v>
      </c>
      <c r="I129" s="271"/>
      <c r="J129" s="267"/>
      <c r="K129" s="267"/>
      <c r="L129" s="272"/>
      <c r="M129" s="273"/>
      <c r="N129" s="274"/>
      <c r="O129" s="274"/>
      <c r="P129" s="274"/>
      <c r="Q129" s="274"/>
      <c r="R129" s="274"/>
      <c r="S129" s="274"/>
      <c r="T129" s="275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T129" s="276" t="s">
        <v>149</v>
      </c>
      <c r="AU129" s="276" t="s">
        <v>82</v>
      </c>
      <c r="AV129" s="16" t="s">
        <v>147</v>
      </c>
      <c r="AW129" s="16" t="s">
        <v>33</v>
      </c>
      <c r="AX129" s="16" t="s">
        <v>80</v>
      </c>
      <c r="AY129" s="276" t="s">
        <v>139</v>
      </c>
    </row>
    <row r="130" spans="1:65" s="2" customFormat="1" ht="21.75" customHeight="1">
      <c r="A130" s="40"/>
      <c r="B130" s="41"/>
      <c r="C130" s="283" t="s">
        <v>277</v>
      </c>
      <c r="D130" s="283" t="s">
        <v>549</v>
      </c>
      <c r="E130" s="284" t="s">
        <v>1622</v>
      </c>
      <c r="F130" s="285" t="s">
        <v>1623</v>
      </c>
      <c r="G130" s="286" t="s">
        <v>163</v>
      </c>
      <c r="H130" s="287">
        <v>7</v>
      </c>
      <c r="I130" s="288"/>
      <c r="J130" s="289">
        <f>ROUND(I130*H130,2)</f>
        <v>0</v>
      </c>
      <c r="K130" s="285" t="s">
        <v>19</v>
      </c>
      <c r="L130" s="290"/>
      <c r="M130" s="291" t="s">
        <v>19</v>
      </c>
      <c r="N130" s="292" t="s">
        <v>43</v>
      </c>
      <c r="O130" s="86"/>
      <c r="P130" s="229">
        <f>O130*H130</f>
        <v>0</v>
      </c>
      <c r="Q130" s="229">
        <v>0.03472</v>
      </c>
      <c r="R130" s="229">
        <f>Q130*H130</f>
        <v>0.24304</v>
      </c>
      <c r="S130" s="229">
        <v>0</v>
      </c>
      <c r="T130" s="230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31" t="s">
        <v>323</v>
      </c>
      <c r="AT130" s="231" t="s">
        <v>549</v>
      </c>
      <c r="AU130" s="231" t="s">
        <v>82</v>
      </c>
      <c r="AY130" s="19" t="s">
        <v>139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9" t="s">
        <v>80</v>
      </c>
      <c r="BK130" s="232">
        <f>ROUND(I130*H130,2)</f>
        <v>0</v>
      </c>
      <c r="BL130" s="19" t="s">
        <v>207</v>
      </c>
      <c r="BM130" s="231" t="s">
        <v>1624</v>
      </c>
    </row>
    <row r="131" spans="1:51" s="14" customFormat="1" ht="12">
      <c r="A131" s="14"/>
      <c r="B131" s="244"/>
      <c r="C131" s="245"/>
      <c r="D131" s="235" t="s">
        <v>149</v>
      </c>
      <c r="E131" s="246" t="s">
        <v>19</v>
      </c>
      <c r="F131" s="247" t="s">
        <v>1625</v>
      </c>
      <c r="G131" s="245"/>
      <c r="H131" s="248">
        <v>4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4" t="s">
        <v>149</v>
      </c>
      <c r="AU131" s="254" t="s">
        <v>82</v>
      </c>
      <c r="AV131" s="14" t="s">
        <v>82</v>
      </c>
      <c r="AW131" s="14" t="s">
        <v>33</v>
      </c>
      <c r="AX131" s="14" t="s">
        <v>72</v>
      </c>
      <c r="AY131" s="254" t="s">
        <v>139</v>
      </c>
    </row>
    <row r="132" spans="1:51" s="14" customFormat="1" ht="12">
      <c r="A132" s="14"/>
      <c r="B132" s="244"/>
      <c r="C132" s="245"/>
      <c r="D132" s="235" t="s">
        <v>149</v>
      </c>
      <c r="E132" s="246" t="s">
        <v>19</v>
      </c>
      <c r="F132" s="247" t="s">
        <v>406</v>
      </c>
      <c r="G132" s="245"/>
      <c r="H132" s="248">
        <v>3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4" t="s">
        <v>149</v>
      </c>
      <c r="AU132" s="254" t="s">
        <v>82</v>
      </c>
      <c r="AV132" s="14" t="s">
        <v>82</v>
      </c>
      <c r="AW132" s="14" t="s">
        <v>33</v>
      </c>
      <c r="AX132" s="14" t="s">
        <v>72</v>
      </c>
      <c r="AY132" s="254" t="s">
        <v>139</v>
      </c>
    </row>
    <row r="133" spans="1:51" s="16" customFormat="1" ht="12">
      <c r="A133" s="16"/>
      <c r="B133" s="266"/>
      <c r="C133" s="267"/>
      <c r="D133" s="235" t="s">
        <v>149</v>
      </c>
      <c r="E133" s="268" t="s">
        <v>19</v>
      </c>
      <c r="F133" s="269" t="s">
        <v>158</v>
      </c>
      <c r="G133" s="267"/>
      <c r="H133" s="270">
        <v>7</v>
      </c>
      <c r="I133" s="271"/>
      <c r="J133" s="267"/>
      <c r="K133" s="267"/>
      <c r="L133" s="272"/>
      <c r="M133" s="273"/>
      <c r="N133" s="274"/>
      <c r="O133" s="274"/>
      <c r="P133" s="274"/>
      <c r="Q133" s="274"/>
      <c r="R133" s="274"/>
      <c r="S133" s="274"/>
      <c r="T133" s="275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T133" s="276" t="s">
        <v>149</v>
      </c>
      <c r="AU133" s="276" t="s">
        <v>82</v>
      </c>
      <c r="AV133" s="16" t="s">
        <v>147</v>
      </c>
      <c r="AW133" s="16" t="s">
        <v>33</v>
      </c>
      <c r="AX133" s="16" t="s">
        <v>80</v>
      </c>
      <c r="AY133" s="276" t="s">
        <v>139</v>
      </c>
    </row>
    <row r="134" spans="1:65" s="2" customFormat="1" ht="21.75" customHeight="1">
      <c r="A134" s="40"/>
      <c r="B134" s="41"/>
      <c r="C134" s="283" t="s">
        <v>282</v>
      </c>
      <c r="D134" s="283" t="s">
        <v>549</v>
      </c>
      <c r="E134" s="284" t="s">
        <v>1626</v>
      </c>
      <c r="F134" s="285" t="s">
        <v>1627</v>
      </c>
      <c r="G134" s="286" t="s">
        <v>163</v>
      </c>
      <c r="H134" s="287">
        <v>11</v>
      </c>
      <c r="I134" s="288"/>
      <c r="J134" s="289">
        <f>ROUND(I134*H134,2)</f>
        <v>0</v>
      </c>
      <c r="K134" s="285" t="s">
        <v>19</v>
      </c>
      <c r="L134" s="290"/>
      <c r="M134" s="291" t="s">
        <v>19</v>
      </c>
      <c r="N134" s="292" t="s">
        <v>43</v>
      </c>
      <c r="O134" s="86"/>
      <c r="P134" s="229">
        <f>O134*H134</f>
        <v>0</v>
      </c>
      <c r="Q134" s="229">
        <v>0.03968</v>
      </c>
      <c r="R134" s="229">
        <f>Q134*H134</f>
        <v>0.43648</v>
      </c>
      <c r="S134" s="229">
        <v>0</v>
      </c>
      <c r="T134" s="230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31" t="s">
        <v>323</v>
      </c>
      <c r="AT134" s="231" t="s">
        <v>549</v>
      </c>
      <c r="AU134" s="231" t="s">
        <v>82</v>
      </c>
      <c r="AY134" s="19" t="s">
        <v>139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9" t="s">
        <v>80</v>
      </c>
      <c r="BK134" s="232">
        <f>ROUND(I134*H134,2)</f>
        <v>0</v>
      </c>
      <c r="BL134" s="19" t="s">
        <v>207</v>
      </c>
      <c r="BM134" s="231" t="s">
        <v>1628</v>
      </c>
    </row>
    <row r="135" spans="1:51" s="14" customFormat="1" ht="12">
      <c r="A135" s="14"/>
      <c r="B135" s="244"/>
      <c r="C135" s="245"/>
      <c r="D135" s="235" t="s">
        <v>149</v>
      </c>
      <c r="E135" s="246" t="s">
        <v>19</v>
      </c>
      <c r="F135" s="247" t="s">
        <v>1629</v>
      </c>
      <c r="G135" s="245"/>
      <c r="H135" s="248">
        <v>5</v>
      </c>
      <c r="I135" s="249"/>
      <c r="J135" s="245"/>
      <c r="K135" s="245"/>
      <c r="L135" s="250"/>
      <c r="M135" s="251"/>
      <c r="N135" s="252"/>
      <c r="O135" s="252"/>
      <c r="P135" s="252"/>
      <c r="Q135" s="252"/>
      <c r="R135" s="252"/>
      <c r="S135" s="252"/>
      <c r="T135" s="25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4" t="s">
        <v>149</v>
      </c>
      <c r="AU135" s="254" t="s">
        <v>82</v>
      </c>
      <c r="AV135" s="14" t="s">
        <v>82</v>
      </c>
      <c r="AW135" s="14" t="s">
        <v>33</v>
      </c>
      <c r="AX135" s="14" t="s">
        <v>72</v>
      </c>
      <c r="AY135" s="254" t="s">
        <v>139</v>
      </c>
    </row>
    <row r="136" spans="1:51" s="14" customFormat="1" ht="12">
      <c r="A136" s="14"/>
      <c r="B136" s="244"/>
      <c r="C136" s="245"/>
      <c r="D136" s="235" t="s">
        <v>149</v>
      </c>
      <c r="E136" s="246" t="s">
        <v>19</v>
      </c>
      <c r="F136" s="247" t="s">
        <v>1450</v>
      </c>
      <c r="G136" s="245"/>
      <c r="H136" s="248">
        <v>6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4" t="s">
        <v>149</v>
      </c>
      <c r="AU136" s="254" t="s">
        <v>82</v>
      </c>
      <c r="AV136" s="14" t="s">
        <v>82</v>
      </c>
      <c r="AW136" s="14" t="s">
        <v>33</v>
      </c>
      <c r="AX136" s="14" t="s">
        <v>72</v>
      </c>
      <c r="AY136" s="254" t="s">
        <v>139</v>
      </c>
    </row>
    <row r="137" spans="1:51" s="16" customFormat="1" ht="12">
      <c r="A137" s="16"/>
      <c r="B137" s="266"/>
      <c r="C137" s="267"/>
      <c r="D137" s="235" t="s">
        <v>149</v>
      </c>
      <c r="E137" s="268" t="s">
        <v>19</v>
      </c>
      <c r="F137" s="269" t="s">
        <v>158</v>
      </c>
      <c r="G137" s="267"/>
      <c r="H137" s="270">
        <v>11</v>
      </c>
      <c r="I137" s="271"/>
      <c r="J137" s="267"/>
      <c r="K137" s="267"/>
      <c r="L137" s="272"/>
      <c r="M137" s="273"/>
      <c r="N137" s="274"/>
      <c r="O137" s="274"/>
      <c r="P137" s="274"/>
      <c r="Q137" s="274"/>
      <c r="R137" s="274"/>
      <c r="S137" s="274"/>
      <c r="T137" s="275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T137" s="276" t="s">
        <v>149</v>
      </c>
      <c r="AU137" s="276" t="s">
        <v>82</v>
      </c>
      <c r="AV137" s="16" t="s">
        <v>147</v>
      </c>
      <c r="AW137" s="16" t="s">
        <v>33</v>
      </c>
      <c r="AX137" s="16" t="s">
        <v>80</v>
      </c>
      <c r="AY137" s="276" t="s">
        <v>139</v>
      </c>
    </row>
    <row r="138" spans="1:65" s="2" customFormat="1" ht="21.75" customHeight="1">
      <c r="A138" s="40"/>
      <c r="B138" s="41"/>
      <c r="C138" s="283" t="s">
        <v>287</v>
      </c>
      <c r="D138" s="283" t="s">
        <v>549</v>
      </c>
      <c r="E138" s="284" t="s">
        <v>1630</v>
      </c>
      <c r="F138" s="285" t="s">
        <v>1631</v>
      </c>
      <c r="G138" s="286" t="s">
        <v>163</v>
      </c>
      <c r="H138" s="287">
        <v>2</v>
      </c>
      <c r="I138" s="288"/>
      <c r="J138" s="289">
        <f>ROUND(I138*H138,2)</f>
        <v>0</v>
      </c>
      <c r="K138" s="285" t="s">
        <v>19</v>
      </c>
      <c r="L138" s="290"/>
      <c r="M138" s="291" t="s">
        <v>19</v>
      </c>
      <c r="N138" s="292" t="s">
        <v>43</v>
      </c>
      <c r="O138" s="86"/>
      <c r="P138" s="229">
        <f>O138*H138</f>
        <v>0</v>
      </c>
      <c r="Q138" s="229">
        <v>0.04464</v>
      </c>
      <c r="R138" s="229">
        <f>Q138*H138</f>
        <v>0.08928</v>
      </c>
      <c r="S138" s="229">
        <v>0</v>
      </c>
      <c r="T138" s="230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31" t="s">
        <v>323</v>
      </c>
      <c r="AT138" s="231" t="s">
        <v>549</v>
      </c>
      <c r="AU138" s="231" t="s">
        <v>82</v>
      </c>
      <c r="AY138" s="19" t="s">
        <v>139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9" t="s">
        <v>80</v>
      </c>
      <c r="BK138" s="232">
        <f>ROUND(I138*H138,2)</f>
        <v>0</v>
      </c>
      <c r="BL138" s="19" t="s">
        <v>207</v>
      </c>
      <c r="BM138" s="231" t="s">
        <v>1632</v>
      </c>
    </row>
    <row r="139" spans="1:51" s="14" customFormat="1" ht="12">
      <c r="A139" s="14"/>
      <c r="B139" s="244"/>
      <c r="C139" s="245"/>
      <c r="D139" s="235" t="s">
        <v>149</v>
      </c>
      <c r="E139" s="246" t="s">
        <v>19</v>
      </c>
      <c r="F139" s="247" t="s">
        <v>1633</v>
      </c>
      <c r="G139" s="245"/>
      <c r="H139" s="248">
        <v>2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4" t="s">
        <v>149</v>
      </c>
      <c r="AU139" s="254" t="s">
        <v>82</v>
      </c>
      <c r="AV139" s="14" t="s">
        <v>82</v>
      </c>
      <c r="AW139" s="14" t="s">
        <v>33</v>
      </c>
      <c r="AX139" s="14" t="s">
        <v>72</v>
      </c>
      <c r="AY139" s="254" t="s">
        <v>139</v>
      </c>
    </row>
    <row r="140" spans="1:51" s="16" customFormat="1" ht="12">
      <c r="A140" s="16"/>
      <c r="B140" s="266"/>
      <c r="C140" s="267"/>
      <c r="D140" s="235" t="s">
        <v>149</v>
      </c>
      <c r="E140" s="268" t="s">
        <v>19</v>
      </c>
      <c r="F140" s="269" t="s">
        <v>158</v>
      </c>
      <c r="G140" s="267"/>
      <c r="H140" s="270">
        <v>2</v>
      </c>
      <c r="I140" s="271"/>
      <c r="J140" s="267"/>
      <c r="K140" s="267"/>
      <c r="L140" s="272"/>
      <c r="M140" s="273"/>
      <c r="N140" s="274"/>
      <c r="O140" s="274"/>
      <c r="P140" s="274"/>
      <c r="Q140" s="274"/>
      <c r="R140" s="274"/>
      <c r="S140" s="274"/>
      <c r="T140" s="275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T140" s="276" t="s">
        <v>149</v>
      </c>
      <c r="AU140" s="276" t="s">
        <v>82</v>
      </c>
      <c r="AV140" s="16" t="s">
        <v>147</v>
      </c>
      <c r="AW140" s="16" t="s">
        <v>33</v>
      </c>
      <c r="AX140" s="16" t="s">
        <v>80</v>
      </c>
      <c r="AY140" s="276" t="s">
        <v>139</v>
      </c>
    </row>
    <row r="141" spans="1:65" s="2" customFormat="1" ht="21.75" customHeight="1">
      <c r="A141" s="40"/>
      <c r="B141" s="41"/>
      <c r="C141" s="283" t="s">
        <v>296</v>
      </c>
      <c r="D141" s="283" t="s">
        <v>549</v>
      </c>
      <c r="E141" s="284" t="s">
        <v>1634</v>
      </c>
      <c r="F141" s="285" t="s">
        <v>1635</v>
      </c>
      <c r="G141" s="286" t="s">
        <v>163</v>
      </c>
      <c r="H141" s="287">
        <v>2</v>
      </c>
      <c r="I141" s="288"/>
      <c r="J141" s="289">
        <f>ROUND(I141*H141,2)</f>
        <v>0</v>
      </c>
      <c r="K141" s="285" t="s">
        <v>19</v>
      </c>
      <c r="L141" s="290"/>
      <c r="M141" s="291" t="s">
        <v>19</v>
      </c>
      <c r="N141" s="292" t="s">
        <v>43</v>
      </c>
      <c r="O141" s="86"/>
      <c r="P141" s="229">
        <f>O141*H141</f>
        <v>0</v>
      </c>
      <c r="Q141" s="229">
        <v>0.0496</v>
      </c>
      <c r="R141" s="229">
        <f>Q141*H141</f>
        <v>0.0992</v>
      </c>
      <c r="S141" s="229">
        <v>0</v>
      </c>
      <c r="T141" s="23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31" t="s">
        <v>323</v>
      </c>
      <c r="AT141" s="231" t="s">
        <v>549</v>
      </c>
      <c r="AU141" s="231" t="s">
        <v>82</v>
      </c>
      <c r="AY141" s="19" t="s">
        <v>139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9" t="s">
        <v>80</v>
      </c>
      <c r="BK141" s="232">
        <f>ROUND(I141*H141,2)</f>
        <v>0</v>
      </c>
      <c r="BL141" s="19" t="s">
        <v>207</v>
      </c>
      <c r="BM141" s="231" t="s">
        <v>1636</v>
      </c>
    </row>
    <row r="142" spans="1:51" s="14" customFormat="1" ht="12">
      <c r="A142" s="14"/>
      <c r="B142" s="244"/>
      <c r="C142" s="245"/>
      <c r="D142" s="235" t="s">
        <v>149</v>
      </c>
      <c r="E142" s="246" t="s">
        <v>19</v>
      </c>
      <c r="F142" s="247" t="s">
        <v>1637</v>
      </c>
      <c r="G142" s="245"/>
      <c r="H142" s="248">
        <v>1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4" t="s">
        <v>149</v>
      </c>
      <c r="AU142" s="254" t="s">
        <v>82</v>
      </c>
      <c r="AV142" s="14" t="s">
        <v>82</v>
      </c>
      <c r="AW142" s="14" t="s">
        <v>33</v>
      </c>
      <c r="AX142" s="14" t="s">
        <v>72</v>
      </c>
      <c r="AY142" s="254" t="s">
        <v>139</v>
      </c>
    </row>
    <row r="143" spans="1:51" s="14" customFormat="1" ht="12">
      <c r="A143" s="14"/>
      <c r="B143" s="244"/>
      <c r="C143" s="245"/>
      <c r="D143" s="235" t="s">
        <v>149</v>
      </c>
      <c r="E143" s="246" t="s">
        <v>19</v>
      </c>
      <c r="F143" s="247" t="s">
        <v>972</v>
      </c>
      <c r="G143" s="245"/>
      <c r="H143" s="248">
        <v>1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4" t="s">
        <v>149</v>
      </c>
      <c r="AU143" s="254" t="s">
        <v>82</v>
      </c>
      <c r="AV143" s="14" t="s">
        <v>82</v>
      </c>
      <c r="AW143" s="14" t="s">
        <v>33</v>
      </c>
      <c r="AX143" s="14" t="s">
        <v>72</v>
      </c>
      <c r="AY143" s="254" t="s">
        <v>139</v>
      </c>
    </row>
    <row r="144" spans="1:51" s="16" customFormat="1" ht="12">
      <c r="A144" s="16"/>
      <c r="B144" s="266"/>
      <c r="C144" s="267"/>
      <c r="D144" s="235" t="s">
        <v>149</v>
      </c>
      <c r="E144" s="268" t="s">
        <v>19</v>
      </c>
      <c r="F144" s="269" t="s">
        <v>158</v>
      </c>
      <c r="G144" s="267"/>
      <c r="H144" s="270">
        <v>2</v>
      </c>
      <c r="I144" s="271"/>
      <c r="J144" s="267"/>
      <c r="K144" s="267"/>
      <c r="L144" s="272"/>
      <c r="M144" s="273"/>
      <c r="N144" s="274"/>
      <c r="O144" s="274"/>
      <c r="P144" s="274"/>
      <c r="Q144" s="274"/>
      <c r="R144" s="274"/>
      <c r="S144" s="274"/>
      <c r="T144" s="275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76" t="s">
        <v>149</v>
      </c>
      <c r="AU144" s="276" t="s">
        <v>82</v>
      </c>
      <c r="AV144" s="16" t="s">
        <v>147</v>
      </c>
      <c r="AW144" s="16" t="s">
        <v>33</v>
      </c>
      <c r="AX144" s="16" t="s">
        <v>80</v>
      </c>
      <c r="AY144" s="276" t="s">
        <v>139</v>
      </c>
    </row>
    <row r="145" spans="1:65" s="2" customFormat="1" ht="21.75" customHeight="1">
      <c r="A145" s="40"/>
      <c r="B145" s="41"/>
      <c r="C145" s="220" t="s">
        <v>301</v>
      </c>
      <c r="D145" s="220" t="s">
        <v>142</v>
      </c>
      <c r="E145" s="221" t="s">
        <v>1638</v>
      </c>
      <c r="F145" s="222" t="s">
        <v>1639</v>
      </c>
      <c r="G145" s="223" t="s">
        <v>145</v>
      </c>
      <c r="H145" s="224">
        <v>300</v>
      </c>
      <c r="I145" s="225"/>
      <c r="J145" s="226">
        <f>ROUND(I145*H145,2)</f>
        <v>0</v>
      </c>
      <c r="K145" s="222" t="s">
        <v>146</v>
      </c>
      <c r="L145" s="46"/>
      <c r="M145" s="227" t="s">
        <v>19</v>
      </c>
      <c r="N145" s="228" t="s">
        <v>43</v>
      </c>
      <c r="O145" s="86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31" t="s">
        <v>207</v>
      </c>
      <c r="AT145" s="231" t="s">
        <v>142</v>
      </c>
      <c r="AU145" s="231" t="s">
        <v>82</v>
      </c>
      <c r="AY145" s="19" t="s">
        <v>139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9" t="s">
        <v>80</v>
      </c>
      <c r="BK145" s="232">
        <f>ROUND(I145*H145,2)</f>
        <v>0</v>
      </c>
      <c r="BL145" s="19" t="s">
        <v>207</v>
      </c>
      <c r="BM145" s="231" t="s">
        <v>1640</v>
      </c>
    </row>
    <row r="146" spans="1:65" s="2" customFormat="1" ht="16.5" customHeight="1">
      <c r="A146" s="40"/>
      <c r="B146" s="41"/>
      <c r="C146" s="220" t="s">
        <v>305</v>
      </c>
      <c r="D146" s="220" t="s">
        <v>142</v>
      </c>
      <c r="E146" s="221" t="s">
        <v>1641</v>
      </c>
      <c r="F146" s="222" t="s">
        <v>1642</v>
      </c>
      <c r="G146" s="223" t="s">
        <v>163</v>
      </c>
      <c r="H146" s="224">
        <v>49</v>
      </c>
      <c r="I146" s="225"/>
      <c r="J146" s="226">
        <f>ROUND(I146*H146,2)</f>
        <v>0</v>
      </c>
      <c r="K146" s="222" t="s">
        <v>146</v>
      </c>
      <c r="L146" s="46"/>
      <c r="M146" s="227" t="s">
        <v>19</v>
      </c>
      <c r="N146" s="228" t="s">
        <v>43</v>
      </c>
      <c r="O146" s="86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1" t="s">
        <v>207</v>
      </c>
      <c r="AT146" s="231" t="s">
        <v>142</v>
      </c>
      <c r="AU146" s="231" t="s">
        <v>82</v>
      </c>
      <c r="AY146" s="19" t="s">
        <v>139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9" t="s">
        <v>80</v>
      </c>
      <c r="BK146" s="232">
        <f>ROUND(I146*H146,2)</f>
        <v>0</v>
      </c>
      <c r="BL146" s="19" t="s">
        <v>207</v>
      </c>
      <c r="BM146" s="231" t="s">
        <v>1643</v>
      </c>
    </row>
    <row r="147" spans="1:51" s="14" customFormat="1" ht="12">
      <c r="A147" s="14"/>
      <c r="B147" s="244"/>
      <c r="C147" s="245"/>
      <c r="D147" s="235" t="s">
        <v>149</v>
      </c>
      <c r="E147" s="246" t="s">
        <v>19</v>
      </c>
      <c r="F147" s="247" t="s">
        <v>1584</v>
      </c>
      <c r="G147" s="245"/>
      <c r="H147" s="248">
        <v>22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4" t="s">
        <v>149</v>
      </c>
      <c r="AU147" s="254" t="s">
        <v>82</v>
      </c>
      <c r="AV147" s="14" t="s">
        <v>82</v>
      </c>
      <c r="AW147" s="14" t="s">
        <v>33</v>
      </c>
      <c r="AX147" s="14" t="s">
        <v>72</v>
      </c>
      <c r="AY147" s="254" t="s">
        <v>139</v>
      </c>
    </row>
    <row r="148" spans="1:51" s="14" customFormat="1" ht="12">
      <c r="A148" s="14"/>
      <c r="B148" s="244"/>
      <c r="C148" s="245"/>
      <c r="D148" s="235" t="s">
        <v>149</v>
      </c>
      <c r="E148" s="246" t="s">
        <v>19</v>
      </c>
      <c r="F148" s="247" t="s">
        <v>1585</v>
      </c>
      <c r="G148" s="245"/>
      <c r="H148" s="248">
        <v>27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4" t="s">
        <v>149</v>
      </c>
      <c r="AU148" s="254" t="s">
        <v>82</v>
      </c>
      <c r="AV148" s="14" t="s">
        <v>82</v>
      </c>
      <c r="AW148" s="14" t="s">
        <v>33</v>
      </c>
      <c r="AX148" s="14" t="s">
        <v>72</v>
      </c>
      <c r="AY148" s="254" t="s">
        <v>139</v>
      </c>
    </row>
    <row r="149" spans="1:51" s="16" customFormat="1" ht="12">
      <c r="A149" s="16"/>
      <c r="B149" s="266"/>
      <c r="C149" s="267"/>
      <c r="D149" s="235" t="s">
        <v>149</v>
      </c>
      <c r="E149" s="268" t="s">
        <v>19</v>
      </c>
      <c r="F149" s="269" t="s">
        <v>158</v>
      </c>
      <c r="G149" s="267"/>
      <c r="H149" s="270">
        <v>49</v>
      </c>
      <c r="I149" s="271"/>
      <c r="J149" s="267"/>
      <c r="K149" s="267"/>
      <c r="L149" s="272"/>
      <c r="M149" s="273"/>
      <c r="N149" s="274"/>
      <c r="O149" s="274"/>
      <c r="P149" s="274"/>
      <c r="Q149" s="274"/>
      <c r="R149" s="274"/>
      <c r="S149" s="274"/>
      <c r="T149" s="275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T149" s="276" t="s">
        <v>149</v>
      </c>
      <c r="AU149" s="276" t="s">
        <v>82</v>
      </c>
      <c r="AV149" s="16" t="s">
        <v>147</v>
      </c>
      <c r="AW149" s="16" t="s">
        <v>33</v>
      </c>
      <c r="AX149" s="16" t="s">
        <v>80</v>
      </c>
      <c r="AY149" s="276" t="s">
        <v>139</v>
      </c>
    </row>
    <row r="150" spans="1:65" s="2" customFormat="1" ht="33" customHeight="1">
      <c r="A150" s="40"/>
      <c r="B150" s="41"/>
      <c r="C150" s="220" t="s">
        <v>309</v>
      </c>
      <c r="D150" s="220" t="s">
        <v>142</v>
      </c>
      <c r="E150" s="221" t="s">
        <v>1644</v>
      </c>
      <c r="F150" s="222" t="s">
        <v>1645</v>
      </c>
      <c r="G150" s="223" t="s">
        <v>145</v>
      </c>
      <c r="H150" s="224">
        <v>300</v>
      </c>
      <c r="I150" s="225"/>
      <c r="J150" s="226">
        <f>ROUND(I150*H150,2)</f>
        <v>0</v>
      </c>
      <c r="K150" s="222" t="s">
        <v>146</v>
      </c>
      <c r="L150" s="46"/>
      <c r="M150" s="227" t="s">
        <v>19</v>
      </c>
      <c r="N150" s="228" t="s">
        <v>43</v>
      </c>
      <c r="O150" s="86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31" t="s">
        <v>207</v>
      </c>
      <c r="AT150" s="231" t="s">
        <v>142</v>
      </c>
      <c r="AU150" s="231" t="s">
        <v>82</v>
      </c>
      <c r="AY150" s="19" t="s">
        <v>139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9" t="s">
        <v>80</v>
      </c>
      <c r="BK150" s="232">
        <f>ROUND(I150*H150,2)</f>
        <v>0</v>
      </c>
      <c r="BL150" s="19" t="s">
        <v>207</v>
      </c>
      <c r="BM150" s="231" t="s">
        <v>1646</v>
      </c>
    </row>
    <row r="151" spans="1:65" s="2" customFormat="1" ht="33" customHeight="1">
      <c r="A151" s="40"/>
      <c r="B151" s="41"/>
      <c r="C151" s="220" t="s">
        <v>314</v>
      </c>
      <c r="D151" s="220" t="s">
        <v>142</v>
      </c>
      <c r="E151" s="221" t="s">
        <v>1647</v>
      </c>
      <c r="F151" s="222" t="s">
        <v>1648</v>
      </c>
      <c r="G151" s="223" t="s">
        <v>299</v>
      </c>
      <c r="H151" s="224">
        <v>1.498</v>
      </c>
      <c r="I151" s="225"/>
      <c r="J151" s="226">
        <f>ROUND(I151*H151,2)</f>
        <v>0</v>
      </c>
      <c r="K151" s="222" t="s">
        <v>146</v>
      </c>
      <c r="L151" s="46"/>
      <c r="M151" s="227" t="s">
        <v>19</v>
      </c>
      <c r="N151" s="228" t="s">
        <v>43</v>
      </c>
      <c r="O151" s="86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31" t="s">
        <v>207</v>
      </c>
      <c r="AT151" s="231" t="s">
        <v>142</v>
      </c>
      <c r="AU151" s="231" t="s">
        <v>82</v>
      </c>
      <c r="AY151" s="19" t="s">
        <v>139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9" t="s">
        <v>80</v>
      </c>
      <c r="BK151" s="232">
        <f>ROUND(I151*H151,2)</f>
        <v>0</v>
      </c>
      <c r="BL151" s="19" t="s">
        <v>207</v>
      </c>
      <c r="BM151" s="231" t="s">
        <v>1649</v>
      </c>
    </row>
    <row r="152" spans="1:63" s="12" customFormat="1" ht="25.9" customHeight="1">
      <c r="A152" s="12"/>
      <c r="B152" s="204"/>
      <c r="C152" s="205"/>
      <c r="D152" s="206" t="s">
        <v>71</v>
      </c>
      <c r="E152" s="207" t="s">
        <v>1650</v>
      </c>
      <c r="F152" s="207" t="s">
        <v>1651</v>
      </c>
      <c r="G152" s="205"/>
      <c r="H152" s="205"/>
      <c r="I152" s="208"/>
      <c r="J152" s="209">
        <f>BK152</f>
        <v>0</v>
      </c>
      <c r="K152" s="205"/>
      <c r="L152" s="210"/>
      <c r="M152" s="211"/>
      <c r="N152" s="212"/>
      <c r="O152" s="212"/>
      <c r="P152" s="213">
        <f>P153</f>
        <v>0</v>
      </c>
      <c r="Q152" s="212"/>
      <c r="R152" s="213">
        <f>R153</f>
        <v>0</v>
      </c>
      <c r="S152" s="212"/>
      <c r="T152" s="214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5" t="s">
        <v>147</v>
      </c>
      <c r="AT152" s="216" t="s">
        <v>71</v>
      </c>
      <c r="AU152" s="216" t="s">
        <v>72</v>
      </c>
      <c r="AY152" s="215" t="s">
        <v>139</v>
      </c>
      <c r="BK152" s="217">
        <f>BK153</f>
        <v>0</v>
      </c>
    </row>
    <row r="153" spans="1:65" s="2" customFormat="1" ht="21.75" customHeight="1">
      <c r="A153" s="40"/>
      <c r="B153" s="41"/>
      <c r="C153" s="220" t="s">
        <v>318</v>
      </c>
      <c r="D153" s="220" t="s">
        <v>142</v>
      </c>
      <c r="E153" s="221" t="s">
        <v>1652</v>
      </c>
      <c r="F153" s="222" t="s">
        <v>1653</v>
      </c>
      <c r="G153" s="223" t="s">
        <v>285</v>
      </c>
      <c r="H153" s="224">
        <v>5</v>
      </c>
      <c r="I153" s="225"/>
      <c r="J153" s="226">
        <f>ROUND(I153*H153,2)</f>
        <v>0</v>
      </c>
      <c r="K153" s="222" t="s">
        <v>146</v>
      </c>
      <c r="L153" s="46"/>
      <c r="M153" s="277" t="s">
        <v>19</v>
      </c>
      <c r="N153" s="278" t="s">
        <v>43</v>
      </c>
      <c r="O153" s="279"/>
      <c r="P153" s="280">
        <f>O153*H153</f>
        <v>0</v>
      </c>
      <c r="Q153" s="280">
        <v>0</v>
      </c>
      <c r="R153" s="280">
        <f>Q153*H153</f>
        <v>0</v>
      </c>
      <c r="S153" s="280">
        <v>0</v>
      </c>
      <c r="T153" s="281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31" t="s">
        <v>291</v>
      </c>
      <c r="AT153" s="231" t="s">
        <v>142</v>
      </c>
      <c r="AU153" s="231" t="s">
        <v>80</v>
      </c>
      <c r="AY153" s="19" t="s">
        <v>139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9" t="s">
        <v>80</v>
      </c>
      <c r="BK153" s="232">
        <f>ROUND(I153*H153,2)</f>
        <v>0</v>
      </c>
      <c r="BL153" s="19" t="s">
        <v>291</v>
      </c>
      <c r="BM153" s="231" t="s">
        <v>1654</v>
      </c>
    </row>
    <row r="154" spans="1:31" s="2" customFormat="1" ht="6.95" customHeight="1">
      <c r="A154" s="40"/>
      <c r="B154" s="61"/>
      <c r="C154" s="62"/>
      <c r="D154" s="62"/>
      <c r="E154" s="62"/>
      <c r="F154" s="62"/>
      <c r="G154" s="62"/>
      <c r="H154" s="62"/>
      <c r="I154" s="168"/>
      <c r="J154" s="62"/>
      <c r="K154" s="62"/>
      <c r="L154" s="46"/>
      <c r="M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</row>
  </sheetData>
  <sheetProtection password="CC35" sheet="1" objects="1" scenarios="1" formatColumns="0" formatRows="0" autoFilter="0"/>
  <autoFilter ref="C83:K15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82</v>
      </c>
    </row>
    <row r="4" spans="2:46" s="1" customFormat="1" ht="24.95" customHeight="1">
      <c r="B4" s="22"/>
      <c r="D4" s="134" t="s">
        <v>104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16.5" customHeight="1">
      <c r="B7" s="22"/>
      <c r="E7" s="137" t="str">
        <f>'Rekapitulace stavby'!K6</f>
        <v>Stavební úpravy části 1.NP a 3.NP pavilonu A2 ON Trutnov_FINAL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105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1655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ROUND(J81,2)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ROUND((SUM(BE81:BE100)),2)</f>
        <v>0</v>
      </c>
      <c r="G33" s="40"/>
      <c r="H33" s="40"/>
      <c r="I33" s="157">
        <v>0.21</v>
      </c>
      <c r="J33" s="156">
        <f>ROUND(((SUM(BE81:BE100))*I33),2)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ROUND((SUM(BF81:BF100)),2)</f>
        <v>0</v>
      </c>
      <c r="G34" s="40"/>
      <c r="H34" s="40"/>
      <c r="I34" s="157">
        <v>0.15</v>
      </c>
      <c r="J34" s="156">
        <f>ROUND(((SUM(BF81:BF100))*I34),2)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ROUND((SUM(BG81:BG100)),2)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ROUND((SUM(BH81:BH100)),2)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ROUND((SUM(BI81:BI100)),2)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Stavební úpravy části 1.NP a 3.NP pavilonu A2 ON Trutnov_FINAL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105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05 - Vzduchotechnika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p.p.č.st.803/1,k.ú.Trutnov </v>
      </c>
      <c r="G52" s="42"/>
      <c r="H52" s="42"/>
      <c r="I52" s="142" t="s">
        <v>23</v>
      </c>
      <c r="J52" s="74" t="str">
        <f>IF(J12="","",J12)</f>
        <v>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Královehradecký kraj,Pivovarské náměstí1245/2,HK</v>
      </c>
      <c r="G54" s="42"/>
      <c r="H54" s="42"/>
      <c r="I54" s="142" t="s">
        <v>31</v>
      </c>
      <c r="J54" s="38" t="str">
        <f>E21</f>
        <v xml:space="preserve">Projecticon s.r.o.,A.Kopeckého 151,Nový Hrádek 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108</v>
      </c>
      <c r="D57" s="174"/>
      <c r="E57" s="174"/>
      <c r="F57" s="174"/>
      <c r="G57" s="174"/>
      <c r="H57" s="174"/>
      <c r="I57" s="175"/>
      <c r="J57" s="176" t="s">
        <v>109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J81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78"/>
      <c r="C60" s="179"/>
      <c r="D60" s="180" t="s">
        <v>116</v>
      </c>
      <c r="E60" s="181"/>
      <c r="F60" s="181"/>
      <c r="G60" s="181"/>
      <c r="H60" s="181"/>
      <c r="I60" s="182"/>
      <c r="J60" s="183">
        <f>J82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1656</v>
      </c>
      <c r="E61" s="188"/>
      <c r="F61" s="188"/>
      <c r="G61" s="188"/>
      <c r="H61" s="188"/>
      <c r="I61" s="189"/>
      <c r="J61" s="190">
        <f>J83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138"/>
      <c r="J62" s="42"/>
      <c r="K62" s="42"/>
      <c r="L62" s="13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168"/>
      <c r="J63" s="62"/>
      <c r="K63" s="62"/>
      <c r="L63" s="13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171"/>
      <c r="J67" s="64"/>
      <c r="K67" s="64"/>
      <c r="L67" s="13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124</v>
      </c>
      <c r="D68" s="42"/>
      <c r="E68" s="42"/>
      <c r="F68" s="42"/>
      <c r="G68" s="42"/>
      <c r="H68" s="42"/>
      <c r="I68" s="138"/>
      <c r="J68" s="42"/>
      <c r="K68" s="42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138"/>
      <c r="J69" s="42"/>
      <c r="K69" s="4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72" t="str">
        <f>E7</f>
        <v>Stavební úpravy části 1.NP a 3.NP pavilonu A2 ON Trutnov_FINAL</v>
      </c>
      <c r="F71" s="34"/>
      <c r="G71" s="34"/>
      <c r="H71" s="34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105</v>
      </c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 xml:space="preserve">05 - Vzduchotechnika </v>
      </c>
      <c r="F73" s="42"/>
      <c r="G73" s="42"/>
      <c r="H73" s="42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21</v>
      </c>
      <c r="D75" s="42"/>
      <c r="E75" s="42"/>
      <c r="F75" s="29" t="str">
        <f>F12</f>
        <v xml:space="preserve">p.p.č.st.803/1,k.ú.Trutnov </v>
      </c>
      <c r="G75" s="42"/>
      <c r="H75" s="42"/>
      <c r="I75" s="142" t="s">
        <v>23</v>
      </c>
      <c r="J75" s="74" t="str">
        <f>IF(J12="","",J12)</f>
        <v>8. 11. 2019</v>
      </c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138"/>
      <c r="J76" s="42"/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40.05" customHeight="1">
      <c r="A77" s="40"/>
      <c r="B77" s="41"/>
      <c r="C77" s="34" t="s">
        <v>25</v>
      </c>
      <c r="D77" s="42"/>
      <c r="E77" s="42"/>
      <c r="F77" s="29" t="str">
        <f>E15</f>
        <v>Královehradecký kraj,Pivovarské náměstí1245/2,HK</v>
      </c>
      <c r="G77" s="42"/>
      <c r="H77" s="42"/>
      <c r="I77" s="142" t="s">
        <v>31</v>
      </c>
      <c r="J77" s="38" t="str">
        <f>E21</f>
        <v xml:space="preserve">Projecticon s.r.o.,A.Kopeckého 151,Nový Hrádek </v>
      </c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29</v>
      </c>
      <c r="D78" s="42"/>
      <c r="E78" s="42"/>
      <c r="F78" s="29" t="str">
        <f>IF(E18="","",E18)</f>
        <v>Vyplň údaj</v>
      </c>
      <c r="G78" s="42"/>
      <c r="H78" s="42"/>
      <c r="I78" s="142" t="s">
        <v>34</v>
      </c>
      <c r="J78" s="38" t="str">
        <f>E24</f>
        <v xml:space="preserve"> </v>
      </c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92"/>
      <c r="B80" s="193"/>
      <c r="C80" s="194" t="s">
        <v>125</v>
      </c>
      <c r="D80" s="195" t="s">
        <v>57</v>
      </c>
      <c r="E80" s="195" t="s">
        <v>53</v>
      </c>
      <c r="F80" s="195" t="s">
        <v>54</v>
      </c>
      <c r="G80" s="195" t="s">
        <v>126</v>
      </c>
      <c r="H80" s="195" t="s">
        <v>127</v>
      </c>
      <c r="I80" s="196" t="s">
        <v>128</v>
      </c>
      <c r="J80" s="195" t="s">
        <v>109</v>
      </c>
      <c r="K80" s="197" t="s">
        <v>129</v>
      </c>
      <c r="L80" s="198"/>
      <c r="M80" s="94" t="s">
        <v>19</v>
      </c>
      <c r="N80" s="95" t="s">
        <v>42</v>
      </c>
      <c r="O80" s="95" t="s">
        <v>130</v>
      </c>
      <c r="P80" s="95" t="s">
        <v>131</v>
      </c>
      <c r="Q80" s="95" t="s">
        <v>132</v>
      </c>
      <c r="R80" s="95" t="s">
        <v>133</v>
      </c>
      <c r="S80" s="95" t="s">
        <v>134</v>
      </c>
      <c r="T80" s="96" t="s">
        <v>135</v>
      </c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</row>
    <row r="81" spans="1:63" s="2" customFormat="1" ht="22.8" customHeight="1">
      <c r="A81" s="40"/>
      <c r="B81" s="41"/>
      <c r="C81" s="101" t="s">
        <v>136</v>
      </c>
      <c r="D81" s="42"/>
      <c r="E81" s="42"/>
      <c r="F81" s="42"/>
      <c r="G81" s="42"/>
      <c r="H81" s="42"/>
      <c r="I81" s="138"/>
      <c r="J81" s="199">
        <f>BK81</f>
        <v>0</v>
      </c>
      <c r="K81" s="42"/>
      <c r="L81" s="46"/>
      <c r="M81" s="97"/>
      <c r="N81" s="200"/>
      <c r="O81" s="98"/>
      <c r="P81" s="201">
        <f>P82</f>
        <v>0</v>
      </c>
      <c r="Q81" s="98"/>
      <c r="R81" s="201">
        <f>R82</f>
        <v>1.0542</v>
      </c>
      <c r="S81" s="98"/>
      <c r="T81" s="202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71</v>
      </c>
      <c r="AU81" s="19" t="s">
        <v>110</v>
      </c>
      <c r="BK81" s="203">
        <f>BK82</f>
        <v>0</v>
      </c>
    </row>
    <row r="82" spans="1:63" s="12" customFormat="1" ht="25.9" customHeight="1">
      <c r="A82" s="12"/>
      <c r="B82" s="204"/>
      <c r="C82" s="205"/>
      <c r="D82" s="206" t="s">
        <v>71</v>
      </c>
      <c r="E82" s="207" t="s">
        <v>361</v>
      </c>
      <c r="F82" s="207" t="s">
        <v>362</v>
      </c>
      <c r="G82" s="205"/>
      <c r="H82" s="205"/>
      <c r="I82" s="208"/>
      <c r="J82" s="209">
        <f>BK82</f>
        <v>0</v>
      </c>
      <c r="K82" s="205"/>
      <c r="L82" s="210"/>
      <c r="M82" s="211"/>
      <c r="N82" s="212"/>
      <c r="O82" s="212"/>
      <c r="P82" s="213">
        <f>P83</f>
        <v>0</v>
      </c>
      <c r="Q82" s="212"/>
      <c r="R82" s="213">
        <f>R83</f>
        <v>1.0542</v>
      </c>
      <c r="S82" s="212"/>
      <c r="T82" s="214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5" t="s">
        <v>82</v>
      </c>
      <c r="AT82" s="216" t="s">
        <v>71</v>
      </c>
      <c r="AU82" s="216" t="s">
        <v>72</v>
      </c>
      <c r="AY82" s="215" t="s">
        <v>139</v>
      </c>
      <c r="BK82" s="217">
        <f>BK83</f>
        <v>0</v>
      </c>
    </row>
    <row r="83" spans="1:63" s="12" customFormat="1" ht="22.8" customHeight="1">
      <c r="A83" s="12"/>
      <c r="B83" s="204"/>
      <c r="C83" s="205"/>
      <c r="D83" s="206" t="s">
        <v>71</v>
      </c>
      <c r="E83" s="218" t="s">
        <v>1657</v>
      </c>
      <c r="F83" s="218" t="s">
        <v>1658</v>
      </c>
      <c r="G83" s="205"/>
      <c r="H83" s="205"/>
      <c r="I83" s="208"/>
      <c r="J83" s="219">
        <f>BK83</f>
        <v>0</v>
      </c>
      <c r="K83" s="205"/>
      <c r="L83" s="210"/>
      <c r="M83" s="211"/>
      <c r="N83" s="212"/>
      <c r="O83" s="212"/>
      <c r="P83" s="213">
        <f>SUM(P84:P100)</f>
        <v>0</v>
      </c>
      <c r="Q83" s="212"/>
      <c r="R83" s="213">
        <f>SUM(R84:R100)</f>
        <v>1.0542</v>
      </c>
      <c r="S83" s="212"/>
      <c r="T83" s="214">
        <f>SUM(T84:T100)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5" t="s">
        <v>82</v>
      </c>
      <c r="AT83" s="216" t="s">
        <v>71</v>
      </c>
      <c r="AU83" s="216" t="s">
        <v>80</v>
      </c>
      <c r="AY83" s="215" t="s">
        <v>139</v>
      </c>
      <c r="BK83" s="217">
        <f>SUM(BK84:BK100)</f>
        <v>0</v>
      </c>
    </row>
    <row r="84" spans="1:65" s="2" customFormat="1" ht="33" customHeight="1">
      <c r="A84" s="40"/>
      <c r="B84" s="41"/>
      <c r="C84" s="220" t="s">
        <v>80</v>
      </c>
      <c r="D84" s="220" t="s">
        <v>142</v>
      </c>
      <c r="E84" s="221" t="s">
        <v>1659</v>
      </c>
      <c r="F84" s="222" t="s">
        <v>1660</v>
      </c>
      <c r="G84" s="223" t="s">
        <v>163</v>
      </c>
      <c r="H84" s="224">
        <v>6</v>
      </c>
      <c r="I84" s="225"/>
      <c r="J84" s="226">
        <f>ROUND(I84*H84,2)</f>
        <v>0</v>
      </c>
      <c r="K84" s="222" t="s">
        <v>146</v>
      </c>
      <c r="L84" s="46"/>
      <c r="M84" s="227" t="s">
        <v>19</v>
      </c>
      <c r="N84" s="228" t="s">
        <v>43</v>
      </c>
      <c r="O84" s="86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31" t="s">
        <v>207</v>
      </c>
      <c r="AT84" s="231" t="s">
        <v>142</v>
      </c>
      <c r="AU84" s="231" t="s">
        <v>82</v>
      </c>
      <c r="AY84" s="19" t="s">
        <v>139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19" t="s">
        <v>80</v>
      </c>
      <c r="BK84" s="232">
        <f>ROUND(I84*H84,2)</f>
        <v>0</v>
      </c>
      <c r="BL84" s="19" t="s">
        <v>207</v>
      </c>
      <c r="BM84" s="231" t="s">
        <v>1661</v>
      </c>
    </row>
    <row r="85" spans="1:65" s="2" customFormat="1" ht="33" customHeight="1">
      <c r="A85" s="40"/>
      <c r="B85" s="41"/>
      <c r="C85" s="220" t="s">
        <v>82</v>
      </c>
      <c r="D85" s="220" t="s">
        <v>142</v>
      </c>
      <c r="E85" s="221" t="s">
        <v>1662</v>
      </c>
      <c r="F85" s="222" t="s">
        <v>1663</v>
      </c>
      <c r="G85" s="223" t="s">
        <v>274</v>
      </c>
      <c r="H85" s="224">
        <v>6</v>
      </c>
      <c r="I85" s="225"/>
      <c r="J85" s="226">
        <f>ROUND(I85*H85,2)</f>
        <v>0</v>
      </c>
      <c r="K85" s="222" t="s">
        <v>19</v>
      </c>
      <c r="L85" s="46"/>
      <c r="M85" s="227" t="s">
        <v>19</v>
      </c>
      <c r="N85" s="228" t="s">
        <v>43</v>
      </c>
      <c r="O85" s="86"/>
      <c r="P85" s="229">
        <f>O85*H85</f>
        <v>0</v>
      </c>
      <c r="Q85" s="229">
        <v>0.001</v>
      </c>
      <c r="R85" s="229">
        <f>Q85*H85</f>
        <v>0.006</v>
      </c>
      <c r="S85" s="229">
        <v>0</v>
      </c>
      <c r="T85" s="230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31" t="s">
        <v>207</v>
      </c>
      <c r="AT85" s="231" t="s">
        <v>142</v>
      </c>
      <c r="AU85" s="231" t="s">
        <v>82</v>
      </c>
      <c r="AY85" s="19" t="s">
        <v>139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19" t="s">
        <v>80</v>
      </c>
      <c r="BK85" s="232">
        <f>ROUND(I85*H85,2)</f>
        <v>0</v>
      </c>
      <c r="BL85" s="19" t="s">
        <v>207</v>
      </c>
      <c r="BM85" s="231" t="s">
        <v>1664</v>
      </c>
    </row>
    <row r="86" spans="1:65" s="2" customFormat="1" ht="21.75" customHeight="1">
      <c r="A86" s="40"/>
      <c r="B86" s="41"/>
      <c r="C86" s="220" t="s">
        <v>154</v>
      </c>
      <c r="D86" s="220" t="s">
        <v>142</v>
      </c>
      <c r="E86" s="221" t="s">
        <v>1665</v>
      </c>
      <c r="F86" s="222" t="s">
        <v>1666</v>
      </c>
      <c r="G86" s="223" t="s">
        <v>163</v>
      </c>
      <c r="H86" s="224">
        <v>6</v>
      </c>
      <c r="I86" s="225"/>
      <c r="J86" s="226">
        <f>ROUND(I86*H86,2)</f>
        <v>0</v>
      </c>
      <c r="K86" s="222" t="s">
        <v>146</v>
      </c>
      <c r="L86" s="46"/>
      <c r="M86" s="227" t="s">
        <v>19</v>
      </c>
      <c r="N86" s="228" t="s">
        <v>43</v>
      </c>
      <c r="O86" s="8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31" t="s">
        <v>207</v>
      </c>
      <c r="AT86" s="231" t="s">
        <v>142</v>
      </c>
      <c r="AU86" s="231" t="s">
        <v>82</v>
      </c>
      <c r="AY86" s="19" t="s">
        <v>139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19" t="s">
        <v>80</v>
      </c>
      <c r="BK86" s="232">
        <f>ROUND(I86*H86,2)</f>
        <v>0</v>
      </c>
      <c r="BL86" s="19" t="s">
        <v>207</v>
      </c>
      <c r="BM86" s="231" t="s">
        <v>1667</v>
      </c>
    </row>
    <row r="87" spans="1:65" s="2" customFormat="1" ht="16.5" customHeight="1">
      <c r="A87" s="40"/>
      <c r="B87" s="41"/>
      <c r="C87" s="220" t="s">
        <v>147</v>
      </c>
      <c r="D87" s="220" t="s">
        <v>142</v>
      </c>
      <c r="E87" s="221" t="s">
        <v>1668</v>
      </c>
      <c r="F87" s="222" t="s">
        <v>1669</v>
      </c>
      <c r="G87" s="223" t="s">
        <v>274</v>
      </c>
      <c r="H87" s="224">
        <v>6</v>
      </c>
      <c r="I87" s="225"/>
      <c r="J87" s="226">
        <f>ROUND(I87*H87,2)</f>
        <v>0</v>
      </c>
      <c r="K87" s="222" t="s">
        <v>19</v>
      </c>
      <c r="L87" s="46"/>
      <c r="M87" s="227" t="s">
        <v>19</v>
      </c>
      <c r="N87" s="228" t="s">
        <v>43</v>
      </c>
      <c r="O87" s="8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31" t="s">
        <v>147</v>
      </c>
      <c r="AT87" s="231" t="s">
        <v>142</v>
      </c>
      <c r="AU87" s="231" t="s">
        <v>82</v>
      </c>
      <c r="AY87" s="19" t="s">
        <v>139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19" t="s">
        <v>80</v>
      </c>
      <c r="BK87" s="232">
        <f>ROUND(I87*H87,2)</f>
        <v>0</v>
      </c>
      <c r="BL87" s="19" t="s">
        <v>147</v>
      </c>
      <c r="BM87" s="231" t="s">
        <v>1670</v>
      </c>
    </row>
    <row r="88" spans="1:65" s="2" customFormat="1" ht="44.25" customHeight="1">
      <c r="A88" s="40"/>
      <c r="B88" s="41"/>
      <c r="C88" s="220" t="s">
        <v>172</v>
      </c>
      <c r="D88" s="220" t="s">
        <v>142</v>
      </c>
      <c r="E88" s="221" t="s">
        <v>1671</v>
      </c>
      <c r="F88" s="222" t="s">
        <v>1672</v>
      </c>
      <c r="G88" s="223" t="s">
        <v>1673</v>
      </c>
      <c r="H88" s="224">
        <v>10.5</v>
      </c>
      <c r="I88" s="225"/>
      <c r="J88" s="226">
        <f>ROUND(I88*H88,2)</f>
        <v>0</v>
      </c>
      <c r="K88" s="222" t="s">
        <v>19</v>
      </c>
      <c r="L88" s="46"/>
      <c r="M88" s="227" t="s">
        <v>19</v>
      </c>
      <c r="N88" s="228" t="s">
        <v>43</v>
      </c>
      <c r="O88" s="8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31" t="s">
        <v>147</v>
      </c>
      <c r="AT88" s="231" t="s">
        <v>142</v>
      </c>
      <c r="AU88" s="231" t="s">
        <v>82</v>
      </c>
      <c r="AY88" s="19" t="s">
        <v>139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19" t="s">
        <v>80</v>
      </c>
      <c r="BK88" s="232">
        <f>ROUND(I88*H88,2)</f>
        <v>0</v>
      </c>
      <c r="BL88" s="19" t="s">
        <v>147</v>
      </c>
      <c r="BM88" s="231" t="s">
        <v>1674</v>
      </c>
    </row>
    <row r="89" spans="1:51" s="14" customFormat="1" ht="12">
      <c r="A89" s="14"/>
      <c r="B89" s="244"/>
      <c r="C89" s="245"/>
      <c r="D89" s="235" t="s">
        <v>149</v>
      </c>
      <c r="E89" s="245"/>
      <c r="F89" s="247" t="s">
        <v>1675</v>
      </c>
      <c r="G89" s="245"/>
      <c r="H89" s="248">
        <v>10.5</v>
      </c>
      <c r="I89" s="249"/>
      <c r="J89" s="245"/>
      <c r="K89" s="245"/>
      <c r="L89" s="250"/>
      <c r="M89" s="251"/>
      <c r="N89" s="252"/>
      <c r="O89" s="252"/>
      <c r="P89" s="252"/>
      <c r="Q89" s="252"/>
      <c r="R89" s="252"/>
      <c r="S89" s="252"/>
      <c r="T89" s="253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54" t="s">
        <v>149</v>
      </c>
      <c r="AU89" s="254" t="s">
        <v>82</v>
      </c>
      <c r="AV89" s="14" t="s">
        <v>82</v>
      </c>
      <c r="AW89" s="14" t="s">
        <v>4</v>
      </c>
      <c r="AX89" s="14" t="s">
        <v>80</v>
      </c>
      <c r="AY89" s="254" t="s">
        <v>139</v>
      </c>
    </row>
    <row r="90" spans="1:65" s="2" customFormat="1" ht="33" customHeight="1">
      <c r="A90" s="40"/>
      <c r="B90" s="41"/>
      <c r="C90" s="220" t="s">
        <v>140</v>
      </c>
      <c r="D90" s="220" t="s">
        <v>142</v>
      </c>
      <c r="E90" s="221" t="s">
        <v>1676</v>
      </c>
      <c r="F90" s="222" t="s">
        <v>1677</v>
      </c>
      <c r="G90" s="223" t="s">
        <v>214</v>
      </c>
      <c r="H90" s="224">
        <v>42</v>
      </c>
      <c r="I90" s="225"/>
      <c r="J90" s="226">
        <f>ROUND(I90*H90,2)</f>
        <v>0</v>
      </c>
      <c r="K90" s="222" t="s">
        <v>146</v>
      </c>
      <c r="L90" s="46"/>
      <c r="M90" s="227" t="s">
        <v>19</v>
      </c>
      <c r="N90" s="228" t="s">
        <v>43</v>
      </c>
      <c r="O90" s="8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31" t="s">
        <v>207</v>
      </c>
      <c r="AT90" s="231" t="s">
        <v>142</v>
      </c>
      <c r="AU90" s="231" t="s">
        <v>82</v>
      </c>
      <c r="AY90" s="19" t="s">
        <v>139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19" t="s">
        <v>80</v>
      </c>
      <c r="BK90" s="232">
        <f>ROUND(I90*H90,2)</f>
        <v>0</v>
      </c>
      <c r="BL90" s="19" t="s">
        <v>207</v>
      </c>
      <c r="BM90" s="231" t="s">
        <v>1678</v>
      </c>
    </row>
    <row r="91" spans="1:65" s="2" customFormat="1" ht="21.75" customHeight="1">
      <c r="A91" s="40"/>
      <c r="B91" s="41"/>
      <c r="C91" s="283" t="s">
        <v>183</v>
      </c>
      <c r="D91" s="283" t="s">
        <v>549</v>
      </c>
      <c r="E91" s="284" t="s">
        <v>1679</v>
      </c>
      <c r="F91" s="285" t="s">
        <v>1680</v>
      </c>
      <c r="G91" s="286" t="s">
        <v>1673</v>
      </c>
      <c r="H91" s="287">
        <v>50.4</v>
      </c>
      <c r="I91" s="288"/>
      <c r="J91" s="289">
        <f>ROUND(I91*H91,2)</f>
        <v>0</v>
      </c>
      <c r="K91" s="285" t="s">
        <v>19</v>
      </c>
      <c r="L91" s="290"/>
      <c r="M91" s="291" t="s">
        <v>19</v>
      </c>
      <c r="N91" s="292" t="s">
        <v>43</v>
      </c>
      <c r="O91" s="8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31" t="s">
        <v>188</v>
      </c>
      <c r="AT91" s="231" t="s">
        <v>549</v>
      </c>
      <c r="AU91" s="231" t="s">
        <v>82</v>
      </c>
      <c r="AY91" s="19" t="s">
        <v>139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19" t="s">
        <v>80</v>
      </c>
      <c r="BK91" s="232">
        <f>ROUND(I91*H91,2)</f>
        <v>0</v>
      </c>
      <c r="BL91" s="19" t="s">
        <v>147</v>
      </c>
      <c r="BM91" s="231" t="s">
        <v>1681</v>
      </c>
    </row>
    <row r="92" spans="1:51" s="14" customFormat="1" ht="12">
      <c r="A92" s="14"/>
      <c r="B92" s="244"/>
      <c r="C92" s="245"/>
      <c r="D92" s="235" t="s">
        <v>149</v>
      </c>
      <c r="E92" s="245"/>
      <c r="F92" s="247" t="s">
        <v>1682</v>
      </c>
      <c r="G92" s="245"/>
      <c r="H92" s="248">
        <v>50.4</v>
      </c>
      <c r="I92" s="249"/>
      <c r="J92" s="245"/>
      <c r="K92" s="245"/>
      <c r="L92" s="250"/>
      <c r="M92" s="251"/>
      <c r="N92" s="252"/>
      <c r="O92" s="252"/>
      <c r="P92" s="252"/>
      <c r="Q92" s="252"/>
      <c r="R92" s="252"/>
      <c r="S92" s="252"/>
      <c r="T92" s="253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54" t="s">
        <v>149</v>
      </c>
      <c r="AU92" s="254" t="s">
        <v>82</v>
      </c>
      <c r="AV92" s="14" t="s">
        <v>82</v>
      </c>
      <c r="AW92" s="14" t="s">
        <v>4</v>
      </c>
      <c r="AX92" s="14" t="s">
        <v>80</v>
      </c>
      <c r="AY92" s="254" t="s">
        <v>139</v>
      </c>
    </row>
    <row r="93" spans="1:65" s="2" customFormat="1" ht="33" customHeight="1">
      <c r="A93" s="40"/>
      <c r="B93" s="41"/>
      <c r="C93" s="220" t="s">
        <v>188</v>
      </c>
      <c r="D93" s="220" t="s">
        <v>142</v>
      </c>
      <c r="E93" s="221" t="s">
        <v>1683</v>
      </c>
      <c r="F93" s="222" t="s">
        <v>1684</v>
      </c>
      <c r="G93" s="223" t="s">
        <v>163</v>
      </c>
      <c r="H93" s="224">
        <v>10</v>
      </c>
      <c r="I93" s="225"/>
      <c r="J93" s="226">
        <f>ROUND(I93*H93,2)</f>
        <v>0</v>
      </c>
      <c r="K93" s="222" t="s">
        <v>146</v>
      </c>
      <c r="L93" s="46"/>
      <c r="M93" s="227" t="s">
        <v>19</v>
      </c>
      <c r="N93" s="228" t="s">
        <v>43</v>
      </c>
      <c r="O93" s="86"/>
      <c r="P93" s="229">
        <f>O93*H93</f>
        <v>0</v>
      </c>
      <c r="Q93" s="229">
        <v>0.00082</v>
      </c>
      <c r="R93" s="229">
        <f>Q93*H93</f>
        <v>0.008199999999999999</v>
      </c>
      <c r="S93" s="229">
        <v>0</v>
      </c>
      <c r="T93" s="230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31" t="s">
        <v>207</v>
      </c>
      <c r="AT93" s="231" t="s">
        <v>142</v>
      </c>
      <c r="AU93" s="231" t="s">
        <v>82</v>
      </c>
      <c r="AY93" s="19" t="s">
        <v>139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19" t="s">
        <v>80</v>
      </c>
      <c r="BK93" s="232">
        <f>ROUND(I93*H93,2)</f>
        <v>0</v>
      </c>
      <c r="BL93" s="19" t="s">
        <v>207</v>
      </c>
      <c r="BM93" s="231" t="s">
        <v>1685</v>
      </c>
    </row>
    <row r="94" spans="1:65" s="2" customFormat="1" ht="16.5" customHeight="1">
      <c r="A94" s="40"/>
      <c r="B94" s="41"/>
      <c r="C94" s="220" t="s">
        <v>159</v>
      </c>
      <c r="D94" s="220" t="s">
        <v>142</v>
      </c>
      <c r="E94" s="221" t="s">
        <v>1686</v>
      </c>
      <c r="F94" s="222" t="s">
        <v>1687</v>
      </c>
      <c r="G94" s="223" t="s">
        <v>274</v>
      </c>
      <c r="H94" s="224">
        <v>5</v>
      </c>
      <c r="I94" s="225"/>
      <c r="J94" s="226">
        <f>ROUND(I94*H94,2)</f>
        <v>0</v>
      </c>
      <c r="K94" s="222" t="s">
        <v>19</v>
      </c>
      <c r="L94" s="46"/>
      <c r="M94" s="227" t="s">
        <v>19</v>
      </c>
      <c r="N94" s="228" t="s">
        <v>43</v>
      </c>
      <c r="O94" s="86"/>
      <c r="P94" s="229">
        <f>O94*H94</f>
        <v>0</v>
      </c>
      <c r="Q94" s="229">
        <v>0.005</v>
      </c>
      <c r="R94" s="229">
        <f>Q94*H94</f>
        <v>0.025</v>
      </c>
      <c r="S94" s="229">
        <v>0</v>
      </c>
      <c r="T94" s="230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31" t="s">
        <v>207</v>
      </c>
      <c r="AT94" s="231" t="s">
        <v>142</v>
      </c>
      <c r="AU94" s="231" t="s">
        <v>82</v>
      </c>
      <c r="AY94" s="19" t="s">
        <v>139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19" t="s">
        <v>80</v>
      </c>
      <c r="BK94" s="232">
        <f>ROUND(I94*H94,2)</f>
        <v>0</v>
      </c>
      <c r="BL94" s="19" t="s">
        <v>207</v>
      </c>
      <c r="BM94" s="231" t="s">
        <v>1688</v>
      </c>
    </row>
    <row r="95" spans="1:65" s="2" customFormat="1" ht="16.5" customHeight="1">
      <c r="A95" s="40"/>
      <c r="B95" s="41"/>
      <c r="C95" s="220" t="s">
        <v>199</v>
      </c>
      <c r="D95" s="220" t="s">
        <v>142</v>
      </c>
      <c r="E95" s="221" t="s">
        <v>1689</v>
      </c>
      <c r="F95" s="222" t="s">
        <v>1690</v>
      </c>
      <c r="G95" s="223" t="s">
        <v>274</v>
      </c>
      <c r="H95" s="224">
        <v>3</v>
      </c>
      <c r="I95" s="225"/>
      <c r="J95" s="226">
        <f>ROUND(I95*H95,2)</f>
        <v>0</v>
      </c>
      <c r="K95" s="222" t="s">
        <v>19</v>
      </c>
      <c r="L95" s="46"/>
      <c r="M95" s="227" t="s">
        <v>19</v>
      </c>
      <c r="N95" s="228" t="s">
        <v>43</v>
      </c>
      <c r="O95" s="8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1" t="s">
        <v>207</v>
      </c>
      <c r="AT95" s="231" t="s">
        <v>142</v>
      </c>
      <c r="AU95" s="231" t="s">
        <v>82</v>
      </c>
      <c r="AY95" s="19" t="s">
        <v>139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19" t="s">
        <v>80</v>
      </c>
      <c r="BK95" s="232">
        <f>ROUND(I95*H95,2)</f>
        <v>0</v>
      </c>
      <c r="BL95" s="19" t="s">
        <v>207</v>
      </c>
      <c r="BM95" s="231" t="s">
        <v>1691</v>
      </c>
    </row>
    <row r="96" spans="1:65" s="2" customFormat="1" ht="16.5" customHeight="1">
      <c r="A96" s="40"/>
      <c r="B96" s="41"/>
      <c r="C96" s="220" t="s">
        <v>204</v>
      </c>
      <c r="D96" s="220" t="s">
        <v>142</v>
      </c>
      <c r="E96" s="221" t="s">
        <v>1692</v>
      </c>
      <c r="F96" s="222" t="s">
        <v>1693</v>
      </c>
      <c r="G96" s="223" t="s">
        <v>214</v>
      </c>
      <c r="H96" s="224">
        <v>50</v>
      </c>
      <c r="I96" s="225"/>
      <c r="J96" s="226">
        <f>ROUND(I96*H96,2)</f>
        <v>0</v>
      </c>
      <c r="K96" s="222" t="s">
        <v>19</v>
      </c>
      <c r="L96" s="46"/>
      <c r="M96" s="227" t="s">
        <v>19</v>
      </c>
      <c r="N96" s="228" t="s">
        <v>43</v>
      </c>
      <c r="O96" s="86"/>
      <c r="P96" s="229">
        <f>O96*H96</f>
        <v>0</v>
      </c>
      <c r="Q96" s="229">
        <v>0.0003</v>
      </c>
      <c r="R96" s="229">
        <f>Q96*H96</f>
        <v>0.015</v>
      </c>
      <c r="S96" s="229">
        <v>0</v>
      </c>
      <c r="T96" s="23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31" t="s">
        <v>207</v>
      </c>
      <c r="AT96" s="231" t="s">
        <v>142</v>
      </c>
      <c r="AU96" s="231" t="s">
        <v>82</v>
      </c>
      <c r="AY96" s="19" t="s">
        <v>139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19" t="s">
        <v>80</v>
      </c>
      <c r="BK96" s="232">
        <f>ROUND(I96*H96,2)</f>
        <v>0</v>
      </c>
      <c r="BL96" s="19" t="s">
        <v>207</v>
      </c>
      <c r="BM96" s="231" t="s">
        <v>1694</v>
      </c>
    </row>
    <row r="97" spans="1:65" s="2" customFormat="1" ht="21.75" customHeight="1">
      <c r="A97" s="40"/>
      <c r="B97" s="41"/>
      <c r="C97" s="220" t="s">
        <v>211</v>
      </c>
      <c r="D97" s="220" t="s">
        <v>142</v>
      </c>
      <c r="E97" s="221" t="s">
        <v>1695</v>
      </c>
      <c r="F97" s="222" t="s">
        <v>1696</v>
      </c>
      <c r="G97" s="223" t="s">
        <v>290</v>
      </c>
      <c r="H97" s="224">
        <v>1</v>
      </c>
      <c r="I97" s="225"/>
      <c r="J97" s="226">
        <f>ROUND(I97*H97,2)</f>
        <v>0</v>
      </c>
      <c r="K97" s="222" t="s">
        <v>19</v>
      </c>
      <c r="L97" s="46"/>
      <c r="M97" s="227" t="s">
        <v>19</v>
      </c>
      <c r="N97" s="228" t="s">
        <v>43</v>
      </c>
      <c r="O97" s="86"/>
      <c r="P97" s="229">
        <f>O97*H97</f>
        <v>0</v>
      </c>
      <c r="Q97" s="229">
        <v>1</v>
      </c>
      <c r="R97" s="229">
        <f>Q97*H97</f>
        <v>1</v>
      </c>
      <c r="S97" s="229">
        <v>0</v>
      </c>
      <c r="T97" s="230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31" t="s">
        <v>207</v>
      </c>
      <c r="AT97" s="231" t="s">
        <v>142</v>
      </c>
      <c r="AU97" s="231" t="s">
        <v>82</v>
      </c>
      <c r="AY97" s="19" t="s">
        <v>139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19" t="s">
        <v>80</v>
      </c>
      <c r="BK97" s="232">
        <f>ROUND(I97*H97,2)</f>
        <v>0</v>
      </c>
      <c r="BL97" s="19" t="s">
        <v>207</v>
      </c>
      <c r="BM97" s="231" t="s">
        <v>1697</v>
      </c>
    </row>
    <row r="98" spans="1:65" s="2" customFormat="1" ht="21.75" customHeight="1">
      <c r="A98" s="40"/>
      <c r="B98" s="41"/>
      <c r="C98" s="220" t="s">
        <v>218</v>
      </c>
      <c r="D98" s="220" t="s">
        <v>142</v>
      </c>
      <c r="E98" s="221" t="s">
        <v>1698</v>
      </c>
      <c r="F98" s="222" t="s">
        <v>1699</v>
      </c>
      <c r="G98" s="223" t="s">
        <v>1296</v>
      </c>
      <c r="H98" s="224">
        <v>16</v>
      </c>
      <c r="I98" s="225"/>
      <c r="J98" s="226">
        <f>ROUND(I98*H98,2)</f>
        <v>0</v>
      </c>
      <c r="K98" s="222" t="s">
        <v>19</v>
      </c>
      <c r="L98" s="46"/>
      <c r="M98" s="227" t="s">
        <v>19</v>
      </c>
      <c r="N98" s="228" t="s">
        <v>43</v>
      </c>
      <c r="O98" s="86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31" t="s">
        <v>207</v>
      </c>
      <c r="AT98" s="231" t="s">
        <v>142</v>
      </c>
      <c r="AU98" s="231" t="s">
        <v>82</v>
      </c>
      <c r="AY98" s="19" t="s">
        <v>139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19" t="s">
        <v>80</v>
      </c>
      <c r="BK98" s="232">
        <f>ROUND(I98*H98,2)</f>
        <v>0</v>
      </c>
      <c r="BL98" s="19" t="s">
        <v>207</v>
      </c>
      <c r="BM98" s="231" t="s">
        <v>1700</v>
      </c>
    </row>
    <row r="99" spans="1:65" s="2" customFormat="1" ht="16.5" customHeight="1">
      <c r="A99" s="40"/>
      <c r="B99" s="41"/>
      <c r="C99" s="220" t="s">
        <v>227</v>
      </c>
      <c r="D99" s="220" t="s">
        <v>142</v>
      </c>
      <c r="E99" s="221" t="s">
        <v>1701</v>
      </c>
      <c r="F99" s="222" t="s">
        <v>1702</v>
      </c>
      <c r="G99" s="223" t="s">
        <v>1296</v>
      </c>
      <c r="H99" s="224">
        <v>20</v>
      </c>
      <c r="I99" s="225"/>
      <c r="J99" s="226">
        <f>ROUND(I99*H99,2)</f>
        <v>0</v>
      </c>
      <c r="K99" s="222" t="s">
        <v>19</v>
      </c>
      <c r="L99" s="46"/>
      <c r="M99" s="227" t="s">
        <v>19</v>
      </c>
      <c r="N99" s="228" t="s">
        <v>43</v>
      </c>
      <c r="O99" s="86"/>
      <c r="P99" s="229">
        <f>O99*H99</f>
        <v>0</v>
      </c>
      <c r="Q99" s="229">
        <v>0</v>
      </c>
      <c r="R99" s="229">
        <f>Q99*H99</f>
        <v>0</v>
      </c>
      <c r="S99" s="229">
        <v>0</v>
      </c>
      <c r="T99" s="230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31" t="s">
        <v>207</v>
      </c>
      <c r="AT99" s="231" t="s">
        <v>142</v>
      </c>
      <c r="AU99" s="231" t="s">
        <v>82</v>
      </c>
      <c r="AY99" s="19" t="s">
        <v>139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19" t="s">
        <v>80</v>
      </c>
      <c r="BK99" s="232">
        <f>ROUND(I99*H99,2)</f>
        <v>0</v>
      </c>
      <c r="BL99" s="19" t="s">
        <v>207</v>
      </c>
      <c r="BM99" s="231" t="s">
        <v>1703</v>
      </c>
    </row>
    <row r="100" spans="1:65" s="2" customFormat="1" ht="44.25" customHeight="1">
      <c r="A100" s="40"/>
      <c r="B100" s="41"/>
      <c r="C100" s="220" t="s">
        <v>8</v>
      </c>
      <c r="D100" s="220" t="s">
        <v>142</v>
      </c>
      <c r="E100" s="221" t="s">
        <v>1704</v>
      </c>
      <c r="F100" s="222" t="s">
        <v>1705</v>
      </c>
      <c r="G100" s="223" t="s">
        <v>299</v>
      </c>
      <c r="H100" s="224">
        <v>1.054</v>
      </c>
      <c r="I100" s="225"/>
      <c r="J100" s="226">
        <f>ROUND(I100*H100,2)</f>
        <v>0</v>
      </c>
      <c r="K100" s="222" t="s">
        <v>146</v>
      </c>
      <c r="L100" s="46"/>
      <c r="M100" s="277" t="s">
        <v>19</v>
      </c>
      <c r="N100" s="278" t="s">
        <v>43</v>
      </c>
      <c r="O100" s="279"/>
      <c r="P100" s="280">
        <f>O100*H100</f>
        <v>0</v>
      </c>
      <c r="Q100" s="280">
        <v>0</v>
      </c>
      <c r="R100" s="280">
        <f>Q100*H100</f>
        <v>0</v>
      </c>
      <c r="S100" s="280">
        <v>0</v>
      </c>
      <c r="T100" s="281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1" t="s">
        <v>207</v>
      </c>
      <c r="AT100" s="231" t="s">
        <v>142</v>
      </c>
      <c r="AU100" s="231" t="s">
        <v>82</v>
      </c>
      <c r="AY100" s="19" t="s">
        <v>139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9" t="s">
        <v>80</v>
      </c>
      <c r="BK100" s="232">
        <f>ROUND(I100*H100,2)</f>
        <v>0</v>
      </c>
      <c r="BL100" s="19" t="s">
        <v>207</v>
      </c>
      <c r="BM100" s="231" t="s">
        <v>1706</v>
      </c>
    </row>
    <row r="101" spans="1:31" s="2" customFormat="1" ht="6.95" customHeight="1">
      <c r="A101" s="40"/>
      <c r="B101" s="61"/>
      <c r="C101" s="62"/>
      <c r="D101" s="62"/>
      <c r="E101" s="62"/>
      <c r="F101" s="62"/>
      <c r="G101" s="62"/>
      <c r="H101" s="62"/>
      <c r="I101" s="168"/>
      <c r="J101" s="62"/>
      <c r="K101" s="62"/>
      <c r="L101" s="46"/>
      <c r="M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</sheetData>
  <sheetProtection password="CC35" sheet="1" objects="1" scenarios="1" formatColumns="0" formatRows="0" autoFilter="0"/>
  <autoFilter ref="C80:K10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82</v>
      </c>
    </row>
    <row r="4" spans="2:46" s="1" customFormat="1" ht="24.95" customHeight="1">
      <c r="B4" s="22"/>
      <c r="D4" s="134" t="s">
        <v>104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16.5" customHeight="1">
      <c r="B7" s="22"/>
      <c r="E7" s="137" t="str">
        <f>'Rekapitulace stavby'!K6</f>
        <v>Stavební úpravy části 1.NP a 3.NP pavilonu A2 ON Trutnov_FINAL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105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1707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ROUND(J81,2)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ROUND((SUM(BE81:BE95)),2)</f>
        <v>0</v>
      </c>
      <c r="G33" s="40"/>
      <c r="H33" s="40"/>
      <c r="I33" s="157">
        <v>0.21</v>
      </c>
      <c r="J33" s="156">
        <f>ROUND(((SUM(BE81:BE95))*I33),2)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ROUND((SUM(BF81:BF95)),2)</f>
        <v>0</v>
      </c>
      <c r="G34" s="40"/>
      <c r="H34" s="40"/>
      <c r="I34" s="157">
        <v>0.15</v>
      </c>
      <c r="J34" s="156">
        <f>ROUND(((SUM(BF81:BF95))*I34),2)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ROUND((SUM(BG81:BG95)),2)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ROUND((SUM(BH81:BH95)),2)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ROUND((SUM(BI81:BI95)),2)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Stavební úpravy části 1.NP a 3.NP pavilonu A2 ON Trutnov_FINAL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105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06 - Mediciální plyny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p.p.č.st.803/1,k.ú.Trutnov </v>
      </c>
      <c r="G52" s="42"/>
      <c r="H52" s="42"/>
      <c r="I52" s="142" t="s">
        <v>23</v>
      </c>
      <c r="J52" s="74" t="str">
        <f>IF(J12="","",J12)</f>
        <v>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Královehradecký kraj,Pivovarské náměstí1245/2,HK</v>
      </c>
      <c r="G54" s="42"/>
      <c r="H54" s="42"/>
      <c r="I54" s="142" t="s">
        <v>31</v>
      </c>
      <c r="J54" s="38" t="str">
        <f>E21</f>
        <v xml:space="preserve">Projecticon s.r.o.,A.Kopeckého 151,Nový Hrádek 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108</v>
      </c>
      <c r="D57" s="174"/>
      <c r="E57" s="174"/>
      <c r="F57" s="174"/>
      <c r="G57" s="174"/>
      <c r="H57" s="174"/>
      <c r="I57" s="175"/>
      <c r="J57" s="176" t="s">
        <v>109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J81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78"/>
      <c r="C60" s="179"/>
      <c r="D60" s="180" t="s">
        <v>1708</v>
      </c>
      <c r="E60" s="181"/>
      <c r="F60" s="181"/>
      <c r="G60" s="181"/>
      <c r="H60" s="181"/>
      <c r="I60" s="182"/>
      <c r="J60" s="183">
        <f>J82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1709</v>
      </c>
      <c r="E61" s="188"/>
      <c r="F61" s="188"/>
      <c r="G61" s="188"/>
      <c r="H61" s="188"/>
      <c r="I61" s="189"/>
      <c r="J61" s="190">
        <f>J83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138"/>
      <c r="J62" s="42"/>
      <c r="K62" s="42"/>
      <c r="L62" s="13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168"/>
      <c r="J63" s="62"/>
      <c r="K63" s="62"/>
      <c r="L63" s="13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171"/>
      <c r="J67" s="64"/>
      <c r="K67" s="64"/>
      <c r="L67" s="13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124</v>
      </c>
      <c r="D68" s="42"/>
      <c r="E68" s="42"/>
      <c r="F68" s="42"/>
      <c r="G68" s="42"/>
      <c r="H68" s="42"/>
      <c r="I68" s="138"/>
      <c r="J68" s="42"/>
      <c r="K68" s="42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138"/>
      <c r="J69" s="42"/>
      <c r="K69" s="4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72" t="str">
        <f>E7</f>
        <v>Stavební úpravy části 1.NP a 3.NP pavilonu A2 ON Trutnov_FINAL</v>
      </c>
      <c r="F71" s="34"/>
      <c r="G71" s="34"/>
      <c r="H71" s="34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105</v>
      </c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 xml:space="preserve">06 - Mediciální plyny </v>
      </c>
      <c r="F73" s="42"/>
      <c r="G73" s="42"/>
      <c r="H73" s="42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21</v>
      </c>
      <c r="D75" s="42"/>
      <c r="E75" s="42"/>
      <c r="F75" s="29" t="str">
        <f>F12</f>
        <v xml:space="preserve">p.p.č.st.803/1,k.ú.Trutnov </v>
      </c>
      <c r="G75" s="42"/>
      <c r="H75" s="42"/>
      <c r="I75" s="142" t="s">
        <v>23</v>
      </c>
      <c r="J75" s="74" t="str">
        <f>IF(J12="","",J12)</f>
        <v>8. 11. 2019</v>
      </c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138"/>
      <c r="J76" s="42"/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40.05" customHeight="1">
      <c r="A77" s="40"/>
      <c r="B77" s="41"/>
      <c r="C77" s="34" t="s">
        <v>25</v>
      </c>
      <c r="D77" s="42"/>
      <c r="E77" s="42"/>
      <c r="F77" s="29" t="str">
        <f>E15</f>
        <v>Královehradecký kraj,Pivovarské náměstí1245/2,HK</v>
      </c>
      <c r="G77" s="42"/>
      <c r="H77" s="42"/>
      <c r="I77" s="142" t="s">
        <v>31</v>
      </c>
      <c r="J77" s="38" t="str">
        <f>E21</f>
        <v xml:space="preserve">Projecticon s.r.o.,A.Kopeckého 151,Nový Hrádek </v>
      </c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29</v>
      </c>
      <c r="D78" s="42"/>
      <c r="E78" s="42"/>
      <c r="F78" s="29" t="str">
        <f>IF(E18="","",E18)</f>
        <v>Vyplň údaj</v>
      </c>
      <c r="G78" s="42"/>
      <c r="H78" s="42"/>
      <c r="I78" s="142" t="s">
        <v>34</v>
      </c>
      <c r="J78" s="38" t="str">
        <f>E24</f>
        <v xml:space="preserve"> </v>
      </c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92"/>
      <c r="B80" s="193"/>
      <c r="C80" s="194" t="s">
        <v>125</v>
      </c>
      <c r="D80" s="195" t="s">
        <v>57</v>
      </c>
      <c r="E80" s="195" t="s">
        <v>53</v>
      </c>
      <c r="F80" s="195" t="s">
        <v>54</v>
      </c>
      <c r="G80" s="195" t="s">
        <v>126</v>
      </c>
      <c r="H80" s="195" t="s">
        <v>127</v>
      </c>
      <c r="I80" s="196" t="s">
        <v>128</v>
      </c>
      <c r="J80" s="195" t="s">
        <v>109</v>
      </c>
      <c r="K80" s="197" t="s">
        <v>129</v>
      </c>
      <c r="L80" s="198"/>
      <c r="M80" s="94" t="s">
        <v>19</v>
      </c>
      <c r="N80" s="95" t="s">
        <v>42</v>
      </c>
      <c r="O80" s="95" t="s">
        <v>130</v>
      </c>
      <c r="P80" s="95" t="s">
        <v>131</v>
      </c>
      <c r="Q80" s="95" t="s">
        <v>132</v>
      </c>
      <c r="R80" s="95" t="s">
        <v>133</v>
      </c>
      <c r="S80" s="95" t="s">
        <v>134</v>
      </c>
      <c r="T80" s="96" t="s">
        <v>135</v>
      </c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</row>
    <row r="81" spans="1:63" s="2" customFormat="1" ht="22.8" customHeight="1">
      <c r="A81" s="40"/>
      <c r="B81" s="41"/>
      <c r="C81" s="101" t="s">
        <v>136</v>
      </c>
      <c r="D81" s="42"/>
      <c r="E81" s="42"/>
      <c r="F81" s="42"/>
      <c r="G81" s="42"/>
      <c r="H81" s="42"/>
      <c r="I81" s="138"/>
      <c r="J81" s="199">
        <f>BK81</f>
        <v>0</v>
      </c>
      <c r="K81" s="42"/>
      <c r="L81" s="46"/>
      <c r="M81" s="97"/>
      <c r="N81" s="200"/>
      <c r="O81" s="98"/>
      <c r="P81" s="201">
        <f>P82</f>
        <v>0</v>
      </c>
      <c r="Q81" s="98"/>
      <c r="R81" s="201">
        <f>R82</f>
        <v>0.010789</v>
      </c>
      <c r="S81" s="98"/>
      <c r="T81" s="202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71</v>
      </c>
      <c r="AU81" s="19" t="s">
        <v>110</v>
      </c>
      <c r="BK81" s="203">
        <f>BK82</f>
        <v>0</v>
      </c>
    </row>
    <row r="82" spans="1:63" s="12" customFormat="1" ht="25.9" customHeight="1">
      <c r="A82" s="12"/>
      <c r="B82" s="204"/>
      <c r="C82" s="205"/>
      <c r="D82" s="206" t="s">
        <v>71</v>
      </c>
      <c r="E82" s="207" t="s">
        <v>549</v>
      </c>
      <c r="F82" s="207" t="s">
        <v>1710</v>
      </c>
      <c r="G82" s="205"/>
      <c r="H82" s="205"/>
      <c r="I82" s="208"/>
      <c r="J82" s="209">
        <f>BK82</f>
        <v>0</v>
      </c>
      <c r="K82" s="205"/>
      <c r="L82" s="210"/>
      <c r="M82" s="211"/>
      <c r="N82" s="212"/>
      <c r="O82" s="212"/>
      <c r="P82" s="213">
        <f>P83</f>
        <v>0</v>
      </c>
      <c r="Q82" s="212"/>
      <c r="R82" s="213">
        <f>R83</f>
        <v>0.010789</v>
      </c>
      <c r="S82" s="212"/>
      <c r="T82" s="214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15" t="s">
        <v>154</v>
      </c>
      <c r="AT82" s="216" t="s">
        <v>71</v>
      </c>
      <c r="AU82" s="216" t="s">
        <v>72</v>
      </c>
      <c r="AY82" s="215" t="s">
        <v>139</v>
      </c>
      <c r="BK82" s="217">
        <f>BK83</f>
        <v>0</v>
      </c>
    </row>
    <row r="83" spans="1:63" s="12" customFormat="1" ht="22.8" customHeight="1">
      <c r="A83" s="12"/>
      <c r="B83" s="204"/>
      <c r="C83" s="205"/>
      <c r="D83" s="206" t="s">
        <v>71</v>
      </c>
      <c r="E83" s="218" t="s">
        <v>1711</v>
      </c>
      <c r="F83" s="218" t="s">
        <v>1712</v>
      </c>
      <c r="G83" s="205"/>
      <c r="H83" s="205"/>
      <c r="I83" s="208"/>
      <c r="J83" s="219">
        <f>BK83</f>
        <v>0</v>
      </c>
      <c r="K83" s="205"/>
      <c r="L83" s="210"/>
      <c r="M83" s="211"/>
      <c r="N83" s="212"/>
      <c r="O83" s="212"/>
      <c r="P83" s="213">
        <f>SUM(P84:P95)</f>
        <v>0</v>
      </c>
      <c r="Q83" s="212"/>
      <c r="R83" s="213">
        <f>SUM(R84:R95)</f>
        <v>0.010789</v>
      </c>
      <c r="S83" s="212"/>
      <c r="T83" s="214">
        <f>SUM(T84:T95)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5" t="s">
        <v>154</v>
      </c>
      <c r="AT83" s="216" t="s">
        <v>71</v>
      </c>
      <c r="AU83" s="216" t="s">
        <v>80</v>
      </c>
      <c r="AY83" s="215" t="s">
        <v>139</v>
      </c>
      <c r="BK83" s="217">
        <f>SUM(BK84:BK95)</f>
        <v>0</v>
      </c>
    </row>
    <row r="84" spans="1:65" s="2" customFormat="1" ht="44.25" customHeight="1">
      <c r="A84" s="40"/>
      <c r="B84" s="41"/>
      <c r="C84" s="220" t="s">
        <v>80</v>
      </c>
      <c r="D84" s="220" t="s">
        <v>142</v>
      </c>
      <c r="E84" s="221" t="s">
        <v>1713</v>
      </c>
      <c r="F84" s="222" t="s">
        <v>1714</v>
      </c>
      <c r="G84" s="223" t="s">
        <v>214</v>
      </c>
      <c r="H84" s="224">
        <v>29</v>
      </c>
      <c r="I84" s="225"/>
      <c r="J84" s="226">
        <f>ROUND(I84*H84,2)</f>
        <v>0</v>
      </c>
      <c r="K84" s="222" t="s">
        <v>146</v>
      </c>
      <c r="L84" s="46"/>
      <c r="M84" s="227" t="s">
        <v>19</v>
      </c>
      <c r="N84" s="228" t="s">
        <v>43</v>
      </c>
      <c r="O84" s="86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31" t="s">
        <v>473</v>
      </c>
      <c r="AT84" s="231" t="s">
        <v>142</v>
      </c>
      <c r="AU84" s="231" t="s">
        <v>82</v>
      </c>
      <c r="AY84" s="19" t="s">
        <v>139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19" t="s">
        <v>80</v>
      </c>
      <c r="BK84" s="232">
        <f>ROUND(I84*H84,2)</f>
        <v>0</v>
      </c>
      <c r="BL84" s="19" t="s">
        <v>473</v>
      </c>
      <c r="BM84" s="231" t="s">
        <v>1715</v>
      </c>
    </row>
    <row r="85" spans="1:65" s="2" customFormat="1" ht="16.5" customHeight="1">
      <c r="A85" s="40"/>
      <c r="B85" s="41"/>
      <c r="C85" s="283" t="s">
        <v>82</v>
      </c>
      <c r="D85" s="283" t="s">
        <v>549</v>
      </c>
      <c r="E85" s="284" t="s">
        <v>1716</v>
      </c>
      <c r="F85" s="285" t="s">
        <v>1717</v>
      </c>
      <c r="G85" s="286" t="s">
        <v>214</v>
      </c>
      <c r="H85" s="287">
        <v>31.9</v>
      </c>
      <c r="I85" s="288"/>
      <c r="J85" s="289">
        <f>ROUND(I85*H85,2)</f>
        <v>0</v>
      </c>
      <c r="K85" s="285" t="s">
        <v>146</v>
      </c>
      <c r="L85" s="290"/>
      <c r="M85" s="291" t="s">
        <v>19</v>
      </c>
      <c r="N85" s="292" t="s">
        <v>43</v>
      </c>
      <c r="O85" s="86"/>
      <c r="P85" s="229">
        <f>O85*H85</f>
        <v>0</v>
      </c>
      <c r="Q85" s="229">
        <v>0.00031</v>
      </c>
      <c r="R85" s="229">
        <f>Q85*H85</f>
        <v>0.009889</v>
      </c>
      <c r="S85" s="229">
        <v>0</v>
      </c>
      <c r="T85" s="230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31" t="s">
        <v>1217</v>
      </c>
      <c r="AT85" s="231" t="s">
        <v>549</v>
      </c>
      <c r="AU85" s="231" t="s">
        <v>82</v>
      </c>
      <c r="AY85" s="19" t="s">
        <v>139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19" t="s">
        <v>80</v>
      </c>
      <c r="BK85" s="232">
        <f>ROUND(I85*H85,2)</f>
        <v>0</v>
      </c>
      <c r="BL85" s="19" t="s">
        <v>1217</v>
      </c>
      <c r="BM85" s="231" t="s">
        <v>1718</v>
      </c>
    </row>
    <row r="86" spans="1:51" s="14" customFormat="1" ht="12">
      <c r="A86" s="14"/>
      <c r="B86" s="244"/>
      <c r="C86" s="245"/>
      <c r="D86" s="235" t="s">
        <v>149</v>
      </c>
      <c r="E86" s="245"/>
      <c r="F86" s="247" t="s">
        <v>1719</v>
      </c>
      <c r="G86" s="245"/>
      <c r="H86" s="248">
        <v>31.9</v>
      </c>
      <c r="I86" s="249"/>
      <c r="J86" s="245"/>
      <c r="K86" s="245"/>
      <c r="L86" s="250"/>
      <c r="M86" s="251"/>
      <c r="N86" s="252"/>
      <c r="O86" s="252"/>
      <c r="P86" s="252"/>
      <c r="Q86" s="252"/>
      <c r="R86" s="252"/>
      <c r="S86" s="252"/>
      <c r="T86" s="253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T86" s="254" t="s">
        <v>149</v>
      </c>
      <c r="AU86" s="254" t="s">
        <v>82</v>
      </c>
      <c r="AV86" s="14" t="s">
        <v>82</v>
      </c>
      <c r="AW86" s="14" t="s">
        <v>4</v>
      </c>
      <c r="AX86" s="14" t="s">
        <v>80</v>
      </c>
      <c r="AY86" s="254" t="s">
        <v>139</v>
      </c>
    </row>
    <row r="87" spans="1:65" s="2" customFormat="1" ht="16.5" customHeight="1">
      <c r="A87" s="40"/>
      <c r="B87" s="41"/>
      <c r="C87" s="220" t="s">
        <v>154</v>
      </c>
      <c r="D87" s="220" t="s">
        <v>142</v>
      </c>
      <c r="E87" s="221" t="s">
        <v>1720</v>
      </c>
      <c r="F87" s="222" t="s">
        <v>1721</v>
      </c>
      <c r="G87" s="223" t="s">
        <v>274</v>
      </c>
      <c r="H87" s="224">
        <v>1</v>
      </c>
      <c r="I87" s="225"/>
      <c r="J87" s="226">
        <f>ROUND(I87*H87,2)</f>
        <v>0</v>
      </c>
      <c r="K87" s="222" t="s">
        <v>19</v>
      </c>
      <c r="L87" s="46"/>
      <c r="M87" s="227" t="s">
        <v>19</v>
      </c>
      <c r="N87" s="228" t="s">
        <v>43</v>
      </c>
      <c r="O87" s="8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31" t="s">
        <v>473</v>
      </c>
      <c r="AT87" s="231" t="s">
        <v>142</v>
      </c>
      <c r="AU87" s="231" t="s">
        <v>82</v>
      </c>
      <c r="AY87" s="19" t="s">
        <v>139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19" t="s">
        <v>80</v>
      </c>
      <c r="BK87" s="232">
        <f>ROUND(I87*H87,2)</f>
        <v>0</v>
      </c>
      <c r="BL87" s="19" t="s">
        <v>473</v>
      </c>
      <c r="BM87" s="231" t="s">
        <v>1722</v>
      </c>
    </row>
    <row r="88" spans="1:65" s="2" customFormat="1" ht="16.5" customHeight="1">
      <c r="A88" s="40"/>
      <c r="B88" s="41"/>
      <c r="C88" s="220" t="s">
        <v>147</v>
      </c>
      <c r="D88" s="220" t="s">
        <v>142</v>
      </c>
      <c r="E88" s="221" t="s">
        <v>1723</v>
      </c>
      <c r="F88" s="222" t="s">
        <v>1724</v>
      </c>
      <c r="G88" s="223" t="s">
        <v>274</v>
      </c>
      <c r="H88" s="224">
        <v>1</v>
      </c>
      <c r="I88" s="225"/>
      <c r="J88" s="226">
        <f>ROUND(I88*H88,2)</f>
        <v>0</v>
      </c>
      <c r="K88" s="222" t="s">
        <v>19</v>
      </c>
      <c r="L88" s="46"/>
      <c r="M88" s="227" t="s">
        <v>19</v>
      </c>
      <c r="N88" s="228" t="s">
        <v>43</v>
      </c>
      <c r="O88" s="8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31" t="s">
        <v>473</v>
      </c>
      <c r="AT88" s="231" t="s">
        <v>142</v>
      </c>
      <c r="AU88" s="231" t="s">
        <v>82</v>
      </c>
      <c r="AY88" s="19" t="s">
        <v>139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19" t="s">
        <v>80</v>
      </c>
      <c r="BK88" s="232">
        <f>ROUND(I88*H88,2)</f>
        <v>0</v>
      </c>
      <c r="BL88" s="19" t="s">
        <v>473</v>
      </c>
      <c r="BM88" s="231" t="s">
        <v>1725</v>
      </c>
    </row>
    <row r="89" spans="1:65" s="2" customFormat="1" ht="16.5" customHeight="1">
      <c r="A89" s="40"/>
      <c r="B89" s="41"/>
      <c r="C89" s="220" t="s">
        <v>172</v>
      </c>
      <c r="D89" s="220" t="s">
        <v>142</v>
      </c>
      <c r="E89" s="221" t="s">
        <v>1726</v>
      </c>
      <c r="F89" s="222" t="s">
        <v>1727</v>
      </c>
      <c r="G89" s="223" t="s">
        <v>274</v>
      </c>
      <c r="H89" s="224">
        <v>2</v>
      </c>
      <c r="I89" s="225"/>
      <c r="J89" s="226">
        <f>ROUND(I89*H89,2)</f>
        <v>0</v>
      </c>
      <c r="K89" s="222" t="s">
        <v>19</v>
      </c>
      <c r="L89" s="46"/>
      <c r="M89" s="227" t="s">
        <v>19</v>
      </c>
      <c r="N89" s="228" t="s">
        <v>43</v>
      </c>
      <c r="O89" s="8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31" t="s">
        <v>473</v>
      </c>
      <c r="AT89" s="231" t="s">
        <v>142</v>
      </c>
      <c r="AU89" s="231" t="s">
        <v>82</v>
      </c>
      <c r="AY89" s="19" t="s">
        <v>139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19" t="s">
        <v>80</v>
      </c>
      <c r="BK89" s="232">
        <f>ROUND(I89*H89,2)</f>
        <v>0</v>
      </c>
      <c r="BL89" s="19" t="s">
        <v>473</v>
      </c>
      <c r="BM89" s="231" t="s">
        <v>1728</v>
      </c>
    </row>
    <row r="90" spans="1:65" s="2" customFormat="1" ht="21.75" customHeight="1">
      <c r="A90" s="40"/>
      <c r="B90" s="41"/>
      <c r="C90" s="220" t="s">
        <v>140</v>
      </c>
      <c r="D90" s="220" t="s">
        <v>142</v>
      </c>
      <c r="E90" s="221" t="s">
        <v>1729</v>
      </c>
      <c r="F90" s="222" t="s">
        <v>1730</v>
      </c>
      <c r="G90" s="223" t="s">
        <v>274</v>
      </c>
      <c r="H90" s="224">
        <v>3</v>
      </c>
      <c r="I90" s="225"/>
      <c r="J90" s="226">
        <f>ROUND(I90*H90,2)</f>
        <v>0</v>
      </c>
      <c r="K90" s="222" t="s">
        <v>19</v>
      </c>
      <c r="L90" s="46"/>
      <c r="M90" s="227" t="s">
        <v>19</v>
      </c>
      <c r="N90" s="228" t="s">
        <v>43</v>
      </c>
      <c r="O90" s="8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31" t="s">
        <v>207</v>
      </c>
      <c r="AT90" s="231" t="s">
        <v>142</v>
      </c>
      <c r="AU90" s="231" t="s">
        <v>82</v>
      </c>
      <c r="AY90" s="19" t="s">
        <v>139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19" t="s">
        <v>80</v>
      </c>
      <c r="BK90" s="232">
        <f>ROUND(I90*H90,2)</f>
        <v>0</v>
      </c>
      <c r="BL90" s="19" t="s">
        <v>207</v>
      </c>
      <c r="BM90" s="231" t="s">
        <v>1731</v>
      </c>
    </row>
    <row r="91" spans="1:65" s="2" customFormat="1" ht="16.5" customHeight="1">
      <c r="A91" s="40"/>
      <c r="B91" s="41"/>
      <c r="C91" s="220" t="s">
        <v>183</v>
      </c>
      <c r="D91" s="220" t="s">
        <v>142</v>
      </c>
      <c r="E91" s="221" t="s">
        <v>1732</v>
      </c>
      <c r="F91" s="222" t="s">
        <v>1733</v>
      </c>
      <c r="G91" s="223" t="s">
        <v>274</v>
      </c>
      <c r="H91" s="224">
        <v>3</v>
      </c>
      <c r="I91" s="225"/>
      <c r="J91" s="226">
        <f>ROUND(I91*H91,2)</f>
        <v>0</v>
      </c>
      <c r="K91" s="222" t="s">
        <v>19</v>
      </c>
      <c r="L91" s="46"/>
      <c r="M91" s="227" t="s">
        <v>19</v>
      </c>
      <c r="N91" s="228" t="s">
        <v>43</v>
      </c>
      <c r="O91" s="86"/>
      <c r="P91" s="229">
        <f>O91*H91</f>
        <v>0</v>
      </c>
      <c r="Q91" s="229">
        <v>0.0003</v>
      </c>
      <c r="R91" s="229">
        <f>Q91*H91</f>
        <v>0.0009</v>
      </c>
      <c r="S91" s="229">
        <v>0</v>
      </c>
      <c r="T91" s="230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31" t="s">
        <v>207</v>
      </c>
      <c r="AT91" s="231" t="s">
        <v>142</v>
      </c>
      <c r="AU91" s="231" t="s">
        <v>82</v>
      </c>
      <c r="AY91" s="19" t="s">
        <v>139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19" t="s">
        <v>80</v>
      </c>
      <c r="BK91" s="232">
        <f>ROUND(I91*H91,2)</f>
        <v>0</v>
      </c>
      <c r="BL91" s="19" t="s">
        <v>207</v>
      </c>
      <c r="BM91" s="231" t="s">
        <v>1734</v>
      </c>
    </row>
    <row r="92" spans="1:65" s="2" customFormat="1" ht="21.75" customHeight="1">
      <c r="A92" s="40"/>
      <c r="B92" s="41"/>
      <c r="C92" s="220" t="s">
        <v>188</v>
      </c>
      <c r="D92" s="220" t="s">
        <v>142</v>
      </c>
      <c r="E92" s="221" t="s">
        <v>1735</v>
      </c>
      <c r="F92" s="222" t="s">
        <v>1736</v>
      </c>
      <c r="G92" s="223" t="s">
        <v>1296</v>
      </c>
      <c r="H92" s="224">
        <v>16</v>
      </c>
      <c r="I92" s="225"/>
      <c r="J92" s="226">
        <f>ROUND(I92*H92,2)</f>
        <v>0</v>
      </c>
      <c r="K92" s="222" t="s">
        <v>19</v>
      </c>
      <c r="L92" s="46"/>
      <c r="M92" s="227" t="s">
        <v>19</v>
      </c>
      <c r="N92" s="228" t="s">
        <v>43</v>
      </c>
      <c r="O92" s="8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31" t="s">
        <v>207</v>
      </c>
      <c r="AT92" s="231" t="s">
        <v>142</v>
      </c>
      <c r="AU92" s="231" t="s">
        <v>82</v>
      </c>
      <c r="AY92" s="19" t="s">
        <v>139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19" t="s">
        <v>80</v>
      </c>
      <c r="BK92" s="232">
        <f>ROUND(I92*H92,2)</f>
        <v>0</v>
      </c>
      <c r="BL92" s="19" t="s">
        <v>207</v>
      </c>
      <c r="BM92" s="231" t="s">
        <v>1737</v>
      </c>
    </row>
    <row r="93" spans="1:65" s="2" customFormat="1" ht="33.75" customHeight="1">
      <c r="A93" s="40"/>
      <c r="B93" s="41"/>
      <c r="C93" s="220" t="s">
        <v>159</v>
      </c>
      <c r="D93" s="220" t="s">
        <v>142</v>
      </c>
      <c r="E93" s="221" t="s">
        <v>1738</v>
      </c>
      <c r="F93" s="222" t="s">
        <v>1739</v>
      </c>
      <c r="G93" s="223" t="s">
        <v>1296</v>
      </c>
      <c r="H93" s="224">
        <v>25</v>
      </c>
      <c r="I93" s="225"/>
      <c r="J93" s="226">
        <f>ROUND(I93*H93,2)</f>
        <v>0</v>
      </c>
      <c r="K93" s="222" t="s">
        <v>19</v>
      </c>
      <c r="L93" s="46"/>
      <c r="M93" s="227" t="s">
        <v>19</v>
      </c>
      <c r="N93" s="228" t="s">
        <v>43</v>
      </c>
      <c r="O93" s="8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31" t="s">
        <v>207</v>
      </c>
      <c r="AT93" s="231" t="s">
        <v>142</v>
      </c>
      <c r="AU93" s="231" t="s">
        <v>82</v>
      </c>
      <c r="AY93" s="19" t="s">
        <v>139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19" t="s">
        <v>80</v>
      </c>
      <c r="BK93" s="232">
        <f>ROUND(I93*H93,2)</f>
        <v>0</v>
      </c>
      <c r="BL93" s="19" t="s">
        <v>207</v>
      </c>
      <c r="BM93" s="231" t="s">
        <v>1740</v>
      </c>
    </row>
    <row r="94" spans="1:65" s="2" customFormat="1" ht="16.5" customHeight="1">
      <c r="A94" s="40"/>
      <c r="B94" s="41"/>
      <c r="C94" s="220" t="s">
        <v>199</v>
      </c>
      <c r="D94" s="220" t="s">
        <v>142</v>
      </c>
      <c r="E94" s="221" t="s">
        <v>1741</v>
      </c>
      <c r="F94" s="222" t="s">
        <v>1742</v>
      </c>
      <c r="G94" s="223" t="s">
        <v>1743</v>
      </c>
      <c r="H94" s="224">
        <v>1</v>
      </c>
      <c r="I94" s="225"/>
      <c r="J94" s="226">
        <f>ROUND(I94*H94,2)</f>
        <v>0</v>
      </c>
      <c r="K94" s="222" t="s">
        <v>19</v>
      </c>
      <c r="L94" s="46"/>
      <c r="M94" s="227" t="s">
        <v>19</v>
      </c>
      <c r="N94" s="228" t="s">
        <v>43</v>
      </c>
      <c r="O94" s="8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31" t="s">
        <v>473</v>
      </c>
      <c r="AT94" s="231" t="s">
        <v>142</v>
      </c>
      <c r="AU94" s="231" t="s">
        <v>82</v>
      </c>
      <c r="AY94" s="19" t="s">
        <v>139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19" t="s">
        <v>80</v>
      </c>
      <c r="BK94" s="232">
        <f>ROUND(I94*H94,2)</f>
        <v>0</v>
      </c>
      <c r="BL94" s="19" t="s">
        <v>473</v>
      </c>
      <c r="BM94" s="231" t="s">
        <v>1744</v>
      </c>
    </row>
    <row r="95" spans="1:65" s="2" customFormat="1" ht="16.5" customHeight="1">
      <c r="A95" s="40"/>
      <c r="B95" s="41"/>
      <c r="C95" s="220" t="s">
        <v>204</v>
      </c>
      <c r="D95" s="220" t="s">
        <v>142</v>
      </c>
      <c r="E95" s="221" t="s">
        <v>1745</v>
      </c>
      <c r="F95" s="222" t="s">
        <v>1746</v>
      </c>
      <c r="G95" s="223" t="s">
        <v>1296</v>
      </c>
      <c r="H95" s="224">
        <v>16</v>
      </c>
      <c r="I95" s="225"/>
      <c r="J95" s="226">
        <f>ROUND(I95*H95,2)</f>
        <v>0</v>
      </c>
      <c r="K95" s="222" t="s">
        <v>19</v>
      </c>
      <c r="L95" s="46"/>
      <c r="M95" s="277" t="s">
        <v>19</v>
      </c>
      <c r="N95" s="278" t="s">
        <v>43</v>
      </c>
      <c r="O95" s="279"/>
      <c r="P95" s="280">
        <f>O95*H95</f>
        <v>0</v>
      </c>
      <c r="Q95" s="280">
        <v>0</v>
      </c>
      <c r="R95" s="280">
        <f>Q95*H95</f>
        <v>0</v>
      </c>
      <c r="S95" s="280">
        <v>0</v>
      </c>
      <c r="T95" s="281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1" t="s">
        <v>207</v>
      </c>
      <c r="AT95" s="231" t="s">
        <v>142</v>
      </c>
      <c r="AU95" s="231" t="s">
        <v>82</v>
      </c>
      <c r="AY95" s="19" t="s">
        <v>139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19" t="s">
        <v>80</v>
      </c>
      <c r="BK95" s="232">
        <f>ROUND(I95*H95,2)</f>
        <v>0</v>
      </c>
      <c r="BL95" s="19" t="s">
        <v>207</v>
      </c>
      <c r="BM95" s="231" t="s">
        <v>1747</v>
      </c>
    </row>
    <row r="96" spans="1:31" s="2" customFormat="1" ht="6.95" customHeight="1">
      <c r="A96" s="40"/>
      <c r="B96" s="61"/>
      <c r="C96" s="62"/>
      <c r="D96" s="62"/>
      <c r="E96" s="62"/>
      <c r="F96" s="62"/>
      <c r="G96" s="62"/>
      <c r="H96" s="62"/>
      <c r="I96" s="168"/>
      <c r="J96" s="62"/>
      <c r="K96" s="62"/>
      <c r="L96" s="46"/>
      <c r="M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</sheetData>
  <sheetProtection password="CC35" sheet="1" objects="1" scenarios="1" formatColumns="0" formatRows="0" autoFilter="0"/>
  <autoFilter ref="C80:K9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82</v>
      </c>
    </row>
    <row r="4" spans="2:46" s="1" customFormat="1" ht="24.95" customHeight="1">
      <c r="B4" s="22"/>
      <c r="D4" s="134" t="s">
        <v>104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16.5" customHeight="1">
      <c r="B7" s="22"/>
      <c r="E7" s="137" t="str">
        <f>'Rekapitulace stavby'!K6</f>
        <v>Stavební úpravy části 1.NP a 3.NP pavilonu A2 ON Trutnov_FINAL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105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1748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ROUND(J82,2)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ROUND((SUM(BE82:BE225)),2)</f>
        <v>0</v>
      </c>
      <c r="G33" s="40"/>
      <c r="H33" s="40"/>
      <c r="I33" s="157">
        <v>0.21</v>
      </c>
      <c r="J33" s="156">
        <f>ROUND(((SUM(BE82:BE225))*I33),2)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ROUND((SUM(BF82:BF225)),2)</f>
        <v>0</v>
      </c>
      <c r="G34" s="40"/>
      <c r="H34" s="40"/>
      <c r="I34" s="157">
        <v>0.15</v>
      </c>
      <c r="J34" s="156">
        <f>ROUND(((SUM(BF82:BF225))*I34),2)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ROUND((SUM(BG82:BG225)),2)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ROUND((SUM(BH82:BH225)),2)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ROUND((SUM(BI82:BI225)),2)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Stavební úpravy části 1.NP a 3.NP pavilonu A2 ON Trutnov_FINAL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105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07 - Elektroinstalace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p.p.č.st.803/1,k.ú.Trutnov </v>
      </c>
      <c r="G52" s="42"/>
      <c r="H52" s="42"/>
      <c r="I52" s="142" t="s">
        <v>23</v>
      </c>
      <c r="J52" s="74" t="str">
        <f>IF(J12="","",J12)</f>
        <v>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Královehradecký kraj,Pivovarské náměstí1245/2,HK</v>
      </c>
      <c r="G54" s="42"/>
      <c r="H54" s="42"/>
      <c r="I54" s="142" t="s">
        <v>31</v>
      </c>
      <c r="J54" s="38" t="str">
        <f>E21</f>
        <v xml:space="preserve">Projecticon s.r.o.,A.Kopeckého 151,Nový Hrádek 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108</v>
      </c>
      <c r="D57" s="174"/>
      <c r="E57" s="174"/>
      <c r="F57" s="174"/>
      <c r="G57" s="174"/>
      <c r="H57" s="174"/>
      <c r="I57" s="175"/>
      <c r="J57" s="176" t="s">
        <v>109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J82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78"/>
      <c r="C60" s="179"/>
      <c r="D60" s="180" t="s">
        <v>116</v>
      </c>
      <c r="E60" s="181"/>
      <c r="F60" s="181"/>
      <c r="G60" s="181"/>
      <c r="H60" s="181"/>
      <c r="I60" s="182"/>
      <c r="J60" s="183">
        <f>J83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1749</v>
      </c>
      <c r="E61" s="188"/>
      <c r="F61" s="188"/>
      <c r="G61" s="188"/>
      <c r="H61" s="188"/>
      <c r="I61" s="189"/>
      <c r="J61" s="190">
        <f>J84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1750</v>
      </c>
      <c r="E62" s="188"/>
      <c r="F62" s="188"/>
      <c r="G62" s="188"/>
      <c r="H62" s="188"/>
      <c r="I62" s="189"/>
      <c r="J62" s="190">
        <f>J176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138"/>
      <c r="J63" s="42"/>
      <c r="K63" s="42"/>
      <c r="L63" s="13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168"/>
      <c r="J64" s="62"/>
      <c r="K64" s="62"/>
      <c r="L64" s="13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171"/>
      <c r="J68" s="64"/>
      <c r="K68" s="64"/>
      <c r="L68" s="139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124</v>
      </c>
      <c r="D69" s="42"/>
      <c r="E69" s="42"/>
      <c r="F69" s="42"/>
      <c r="G69" s="42"/>
      <c r="H69" s="42"/>
      <c r="I69" s="138"/>
      <c r="J69" s="42"/>
      <c r="K69" s="42"/>
      <c r="L69" s="13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138"/>
      <c r="J70" s="42"/>
      <c r="K70" s="42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172" t="str">
        <f>E7</f>
        <v>Stavební úpravy části 1.NP a 3.NP pavilonu A2 ON Trutnov_FINAL</v>
      </c>
      <c r="F72" s="34"/>
      <c r="G72" s="34"/>
      <c r="H72" s="34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105</v>
      </c>
      <c r="D73" s="42"/>
      <c r="E73" s="42"/>
      <c r="F73" s="42"/>
      <c r="G73" s="42"/>
      <c r="H73" s="42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71" t="str">
        <f>E9</f>
        <v xml:space="preserve">07 - Elektroinstalace </v>
      </c>
      <c r="F74" s="42"/>
      <c r="G74" s="42"/>
      <c r="H74" s="42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138"/>
      <c r="J75" s="42"/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21</v>
      </c>
      <c r="D76" s="42"/>
      <c r="E76" s="42"/>
      <c r="F76" s="29" t="str">
        <f>F12</f>
        <v xml:space="preserve">p.p.č.st.803/1,k.ú.Trutnov </v>
      </c>
      <c r="G76" s="42"/>
      <c r="H76" s="42"/>
      <c r="I76" s="142" t="s">
        <v>23</v>
      </c>
      <c r="J76" s="74" t="str">
        <f>IF(J12="","",J12)</f>
        <v>8. 11. 2019</v>
      </c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40.05" customHeight="1">
      <c r="A78" s="40"/>
      <c r="B78" s="41"/>
      <c r="C78" s="34" t="s">
        <v>25</v>
      </c>
      <c r="D78" s="42"/>
      <c r="E78" s="42"/>
      <c r="F78" s="29" t="str">
        <f>E15</f>
        <v>Královehradecký kraj,Pivovarské náměstí1245/2,HK</v>
      </c>
      <c r="G78" s="42"/>
      <c r="H78" s="42"/>
      <c r="I78" s="142" t="s">
        <v>31</v>
      </c>
      <c r="J78" s="38" t="str">
        <f>E21</f>
        <v xml:space="preserve">Projecticon s.r.o.,A.Kopeckého 151,Nový Hrádek </v>
      </c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29</v>
      </c>
      <c r="D79" s="42"/>
      <c r="E79" s="42"/>
      <c r="F79" s="29" t="str">
        <f>IF(E18="","",E18)</f>
        <v>Vyplň údaj</v>
      </c>
      <c r="G79" s="42"/>
      <c r="H79" s="42"/>
      <c r="I79" s="142" t="s">
        <v>34</v>
      </c>
      <c r="J79" s="38" t="str">
        <f>E24</f>
        <v xml:space="preserve"> </v>
      </c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138"/>
      <c r="J80" s="42"/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92"/>
      <c r="B81" s="193"/>
      <c r="C81" s="194" t="s">
        <v>125</v>
      </c>
      <c r="D81" s="195" t="s">
        <v>57</v>
      </c>
      <c r="E81" s="195" t="s">
        <v>53</v>
      </c>
      <c r="F81" s="195" t="s">
        <v>54</v>
      </c>
      <c r="G81" s="195" t="s">
        <v>126</v>
      </c>
      <c r="H81" s="195" t="s">
        <v>127</v>
      </c>
      <c r="I81" s="196" t="s">
        <v>128</v>
      </c>
      <c r="J81" s="195" t="s">
        <v>109</v>
      </c>
      <c r="K81" s="197" t="s">
        <v>129</v>
      </c>
      <c r="L81" s="198"/>
      <c r="M81" s="94" t="s">
        <v>19</v>
      </c>
      <c r="N81" s="95" t="s">
        <v>42</v>
      </c>
      <c r="O81" s="95" t="s">
        <v>130</v>
      </c>
      <c r="P81" s="95" t="s">
        <v>131</v>
      </c>
      <c r="Q81" s="95" t="s">
        <v>132</v>
      </c>
      <c r="R81" s="95" t="s">
        <v>133</v>
      </c>
      <c r="S81" s="95" t="s">
        <v>134</v>
      </c>
      <c r="T81" s="96" t="s">
        <v>135</v>
      </c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</row>
    <row r="82" spans="1:63" s="2" customFormat="1" ht="22.8" customHeight="1">
      <c r="A82" s="40"/>
      <c r="B82" s="41"/>
      <c r="C82" s="101" t="s">
        <v>136</v>
      </c>
      <c r="D82" s="42"/>
      <c r="E82" s="42"/>
      <c r="F82" s="42"/>
      <c r="G82" s="42"/>
      <c r="H82" s="42"/>
      <c r="I82" s="138"/>
      <c r="J82" s="199">
        <f>BK82</f>
        <v>0</v>
      </c>
      <c r="K82" s="42"/>
      <c r="L82" s="46"/>
      <c r="M82" s="97"/>
      <c r="N82" s="200"/>
      <c r="O82" s="98"/>
      <c r="P82" s="201">
        <f>P83</f>
        <v>0</v>
      </c>
      <c r="Q82" s="98"/>
      <c r="R82" s="201">
        <f>R83</f>
        <v>3.38356</v>
      </c>
      <c r="S82" s="98"/>
      <c r="T82" s="202">
        <f>T83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71</v>
      </c>
      <c r="AU82" s="19" t="s">
        <v>110</v>
      </c>
      <c r="BK82" s="203">
        <f>BK83</f>
        <v>0</v>
      </c>
    </row>
    <row r="83" spans="1:63" s="12" customFormat="1" ht="25.9" customHeight="1">
      <c r="A83" s="12"/>
      <c r="B83" s="204"/>
      <c r="C83" s="205"/>
      <c r="D83" s="206" t="s">
        <v>71</v>
      </c>
      <c r="E83" s="207" t="s">
        <v>361</v>
      </c>
      <c r="F83" s="207" t="s">
        <v>362</v>
      </c>
      <c r="G83" s="205"/>
      <c r="H83" s="205"/>
      <c r="I83" s="208"/>
      <c r="J83" s="209">
        <f>BK83</f>
        <v>0</v>
      </c>
      <c r="K83" s="205"/>
      <c r="L83" s="210"/>
      <c r="M83" s="211"/>
      <c r="N83" s="212"/>
      <c r="O83" s="212"/>
      <c r="P83" s="213">
        <f>P84+P176</f>
        <v>0</v>
      </c>
      <c r="Q83" s="212"/>
      <c r="R83" s="213">
        <f>R84+R176</f>
        <v>3.38356</v>
      </c>
      <c r="S83" s="212"/>
      <c r="T83" s="214">
        <f>T84+T176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5" t="s">
        <v>82</v>
      </c>
      <c r="AT83" s="216" t="s">
        <v>71</v>
      </c>
      <c r="AU83" s="216" t="s">
        <v>72</v>
      </c>
      <c r="AY83" s="215" t="s">
        <v>139</v>
      </c>
      <c r="BK83" s="217">
        <f>BK84+BK176</f>
        <v>0</v>
      </c>
    </row>
    <row r="84" spans="1:63" s="12" customFormat="1" ht="22.8" customHeight="1">
      <c r="A84" s="12"/>
      <c r="B84" s="204"/>
      <c r="C84" s="205"/>
      <c r="D84" s="206" t="s">
        <v>71</v>
      </c>
      <c r="E84" s="218" t="s">
        <v>457</v>
      </c>
      <c r="F84" s="218" t="s">
        <v>1751</v>
      </c>
      <c r="G84" s="205"/>
      <c r="H84" s="205"/>
      <c r="I84" s="208"/>
      <c r="J84" s="219">
        <f>BK84</f>
        <v>0</v>
      </c>
      <c r="K84" s="205"/>
      <c r="L84" s="210"/>
      <c r="M84" s="211"/>
      <c r="N84" s="212"/>
      <c r="O84" s="212"/>
      <c r="P84" s="213">
        <f>SUM(P85:P175)</f>
        <v>0</v>
      </c>
      <c r="Q84" s="212"/>
      <c r="R84" s="213">
        <f>SUM(R85:R175)</f>
        <v>2.82346</v>
      </c>
      <c r="S84" s="212"/>
      <c r="T84" s="214">
        <f>SUM(T85:T175)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5" t="s">
        <v>82</v>
      </c>
      <c r="AT84" s="216" t="s">
        <v>71</v>
      </c>
      <c r="AU84" s="216" t="s">
        <v>80</v>
      </c>
      <c r="AY84" s="215" t="s">
        <v>139</v>
      </c>
      <c r="BK84" s="217">
        <f>SUM(BK85:BK175)</f>
        <v>0</v>
      </c>
    </row>
    <row r="85" spans="1:65" s="2" customFormat="1" ht="21.75" customHeight="1">
      <c r="A85" s="40"/>
      <c r="B85" s="41"/>
      <c r="C85" s="220" t="s">
        <v>80</v>
      </c>
      <c r="D85" s="220" t="s">
        <v>142</v>
      </c>
      <c r="E85" s="221" t="s">
        <v>1752</v>
      </c>
      <c r="F85" s="222" t="s">
        <v>1753</v>
      </c>
      <c r="G85" s="223" t="s">
        <v>163</v>
      </c>
      <c r="H85" s="224">
        <v>2</v>
      </c>
      <c r="I85" s="225"/>
      <c r="J85" s="226">
        <f>ROUND(I85*H85,2)</f>
        <v>0</v>
      </c>
      <c r="K85" s="222" t="s">
        <v>146</v>
      </c>
      <c r="L85" s="46"/>
      <c r="M85" s="227" t="s">
        <v>19</v>
      </c>
      <c r="N85" s="228" t="s">
        <v>43</v>
      </c>
      <c r="O85" s="86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31" t="s">
        <v>207</v>
      </c>
      <c r="AT85" s="231" t="s">
        <v>142</v>
      </c>
      <c r="AU85" s="231" t="s">
        <v>82</v>
      </c>
      <c r="AY85" s="19" t="s">
        <v>139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19" t="s">
        <v>80</v>
      </c>
      <c r="BK85" s="232">
        <f>ROUND(I85*H85,2)</f>
        <v>0</v>
      </c>
      <c r="BL85" s="19" t="s">
        <v>207</v>
      </c>
      <c r="BM85" s="231" t="s">
        <v>1754</v>
      </c>
    </row>
    <row r="86" spans="1:65" s="2" customFormat="1" ht="33" customHeight="1">
      <c r="A86" s="40"/>
      <c r="B86" s="41"/>
      <c r="C86" s="220" t="s">
        <v>82</v>
      </c>
      <c r="D86" s="220" t="s">
        <v>142</v>
      </c>
      <c r="E86" s="221" t="s">
        <v>1755</v>
      </c>
      <c r="F86" s="222" t="s">
        <v>1756</v>
      </c>
      <c r="G86" s="223" t="s">
        <v>274</v>
      </c>
      <c r="H86" s="224">
        <v>1</v>
      </c>
      <c r="I86" s="225"/>
      <c r="J86" s="226">
        <f>ROUND(I86*H86,2)</f>
        <v>0</v>
      </c>
      <c r="K86" s="222" t="s">
        <v>19</v>
      </c>
      <c r="L86" s="46"/>
      <c r="M86" s="227" t="s">
        <v>19</v>
      </c>
      <c r="N86" s="228" t="s">
        <v>43</v>
      </c>
      <c r="O86" s="8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31" t="s">
        <v>207</v>
      </c>
      <c r="AT86" s="231" t="s">
        <v>142</v>
      </c>
      <c r="AU86" s="231" t="s">
        <v>82</v>
      </c>
      <c r="AY86" s="19" t="s">
        <v>139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19" t="s">
        <v>80</v>
      </c>
      <c r="BK86" s="232">
        <f>ROUND(I86*H86,2)</f>
        <v>0</v>
      </c>
      <c r="BL86" s="19" t="s">
        <v>207</v>
      </c>
      <c r="BM86" s="231" t="s">
        <v>1757</v>
      </c>
    </row>
    <row r="87" spans="1:51" s="14" customFormat="1" ht="12">
      <c r="A87" s="14"/>
      <c r="B87" s="244"/>
      <c r="C87" s="245"/>
      <c r="D87" s="235" t="s">
        <v>149</v>
      </c>
      <c r="E87" s="246" t="s">
        <v>19</v>
      </c>
      <c r="F87" s="247" t="s">
        <v>411</v>
      </c>
      <c r="G87" s="245"/>
      <c r="H87" s="248">
        <v>1</v>
      </c>
      <c r="I87" s="249"/>
      <c r="J87" s="245"/>
      <c r="K87" s="245"/>
      <c r="L87" s="250"/>
      <c r="M87" s="251"/>
      <c r="N87" s="252"/>
      <c r="O87" s="252"/>
      <c r="P87" s="252"/>
      <c r="Q87" s="252"/>
      <c r="R87" s="252"/>
      <c r="S87" s="252"/>
      <c r="T87" s="253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54" t="s">
        <v>149</v>
      </c>
      <c r="AU87" s="254" t="s">
        <v>82</v>
      </c>
      <c r="AV87" s="14" t="s">
        <v>82</v>
      </c>
      <c r="AW87" s="14" t="s">
        <v>33</v>
      </c>
      <c r="AX87" s="14" t="s">
        <v>72</v>
      </c>
      <c r="AY87" s="254" t="s">
        <v>139</v>
      </c>
    </row>
    <row r="88" spans="1:51" s="16" customFormat="1" ht="12">
      <c r="A88" s="16"/>
      <c r="B88" s="266"/>
      <c r="C88" s="267"/>
      <c r="D88" s="235" t="s">
        <v>149</v>
      </c>
      <c r="E88" s="268" t="s">
        <v>19</v>
      </c>
      <c r="F88" s="269" t="s">
        <v>158</v>
      </c>
      <c r="G88" s="267"/>
      <c r="H88" s="270">
        <v>1</v>
      </c>
      <c r="I88" s="271"/>
      <c r="J88" s="267"/>
      <c r="K88" s="267"/>
      <c r="L88" s="272"/>
      <c r="M88" s="273"/>
      <c r="N88" s="274"/>
      <c r="O88" s="274"/>
      <c r="P88" s="274"/>
      <c r="Q88" s="274"/>
      <c r="R88" s="274"/>
      <c r="S88" s="274"/>
      <c r="T88" s="275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T88" s="276" t="s">
        <v>149</v>
      </c>
      <c r="AU88" s="276" t="s">
        <v>82</v>
      </c>
      <c r="AV88" s="16" t="s">
        <v>147</v>
      </c>
      <c r="AW88" s="16" t="s">
        <v>33</v>
      </c>
      <c r="AX88" s="16" t="s">
        <v>80</v>
      </c>
      <c r="AY88" s="276" t="s">
        <v>139</v>
      </c>
    </row>
    <row r="89" spans="1:65" s="2" customFormat="1" ht="33" customHeight="1">
      <c r="A89" s="40"/>
      <c r="B89" s="41"/>
      <c r="C89" s="220" t="s">
        <v>154</v>
      </c>
      <c r="D89" s="220" t="s">
        <v>142</v>
      </c>
      <c r="E89" s="221" t="s">
        <v>1758</v>
      </c>
      <c r="F89" s="222" t="s">
        <v>1759</v>
      </c>
      <c r="G89" s="223" t="s">
        <v>274</v>
      </c>
      <c r="H89" s="224">
        <v>1</v>
      </c>
      <c r="I89" s="225"/>
      <c r="J89" s="226">
        <f>ROUND(I89*H89,2)</f>
        <v>0</v>
      </c>
      <c r="K89" s="222" t="s">
        <v>19</v>
      </c>
      <c r="L89" s="46"/>
      <c r="M89" s="227" t="s">
        <v>19</v>
      </c>
      <c r="N89" s="228" t="s">
        <v>43</v>
      </c>
      <c r="O89" s="8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31" t="s">
        <v>207</v>
      </c>
      <c r="AT89" s="231" t="s">
        <v>142</v>
      </c>
      <c r="AU89" s="231" t="s">
        <v>82</v>
      </c>
      <c r="AY89" s="19" t="s">
        <v>139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19" t="s">
        <v>80</v>
      </c>
      <c r="BK89" s="232">
        <f>ROUND(I89*H89,2)</f>
        <v>0</v>
      </c>
      <c r="BL89" s="19" t="s">
        <v>207</v>
      </c>
      <c r="BM89" s="231" t="s">
        <v>1760</v>
      </c>
    </row>
    <row r="90" spans="1:51" s="14" customFormat="1" ht="12">
      <c r="A90" s="14"/>
      <c r="B90" s="244"/>
      <c r="C90" s="245"/>
      <c r="D90" s="235" t="s">
        <v>149</v>
      </c>
      <c r="E90" s="246" t="s">
        <v>19</v>
      </c>
      <c r="F90" s="247" t="s">
        <v>972</v>
      </c>
      <c r="G90" s="245"/>
      <c r="H90" s="248">
        <v>1</v>
      </c>
      <c r="I90" s="249"/>
      <c r="J90" s="245"/>
      <c r="K90" s="245"/>
      <c r="L90" s="250"/>
      <c r="M90" s="251"/>
      <c r="N90" s="252"/>
      <c r="O90" s="252"/>
      <c r="P90" s="252"/>
      <c r="Q90" s="252"/>
      <c r="R90" s="252"/>
      <c r="S90" s="252"/>
      <c r="T90" s="253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4" t="s">
        <v>149</v>
      </c>
      <c r="AU90" s="254" t="s">
        <v>82</v>
      </c>
      <c r="AV90" s="14" t="s">
        <v>82</v>
      </c>
      <c r="AW90" s="14" t="s">
        <v>33</v>
      </c>
      <c r="AX90" s="14" t="s">
        <v>72</v>
      </c>
      <c r="AY90" s="254" t="s">
        <v>139</v>
      </c>
    </row>
    <row r="91" spans="1:51" s="16" customFormat="1" ht="12">
      <c r="A91" s="16"/>
      <c r="B91" s="266"/>
      <c r="C91" s="267"/>
      <c r="D91" s="235" t="s">
        <v>149</v>
      </c>
      <c r="E91" s="268" t="s">
        <v>19</v>
      </c>
      <c r="F91" s="269" t="s">
        <v>158</v>
      </c>
      <c r="G91" s="267"/>
      <c r="H91" s="270">
        <v>1</v>
      </c>
      <c r="I91" s="271"/>
      <c r="J91" s="267"/>
      <c r="K91" s="267"/>
      <c r="L91" s="272"/>
      <c r="M91" s="273"/>
      <c r="N91" s="274"/>
      <c r="O91" s="274"/>
      <c r="P91" s="274"/>
      <c r="Q91" s="274"/>
      <c r="R91" s="274"/>
      <c r="S91" s="274"/>
      <c r="T91" s="275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T91" s="276" t="s">
        <v>149</v>
      </c>
      <c r="AU91" s="276" t="s">
        <v>82</v>
      </c>
      <c r="AV91" s="16" t="s">
        <v>147</v>
      </c>
      <c r="AW91" s="16" t="s">
        <v>33</v>
      </c>
      <c r="AX91" s="16" t="s">
        <v>80</v>
      </c>
      <c r="AY91" s="276" t="s">
        <v>139</v>
      </c>
    </row>
    <row r="92" spans="1:65" s="2" customFormat="1" ht="33" customHeight="1">
      <c r="A92" s="40"/>
      <c r="B92" s="41"/>
      <c r="C92" s="220" t="s">
        <v>147</v>
      </c>
      <c r="D92" s="220" t="s">
        <v>142</v>
      </c>
      <c r="E92" s="221" t="s">
        <v>1761</v>
      </c>
      <c r="F92" s="222" t="s">
        <v>1762</v>
      </c>
      <c r="G92" s="223" t="s">
        <v>214</v>
      </c>
      <c r="H92" s="224">
        <v>950</v>
      </c>
      <c r="I92" s="225"/>
      <c r="J92" s="226">
        <f>ROUND(I92*H92,2)</f>
        <v>0</v>
      </c>
      <c r="K92" s="222" t="s">
        <v>146</v>
      </c>
      <c r="L92" s="46"/>
      <c r="M92" s="227" t="s">
        <v>19</v>
      </c>
      <c r="N92" s="228" t="s">
        <v>43</v>
      </c>
      <c r="O92" s="8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31" t="s">
        <v>207</v>
      </c>
      <c r="AT92" s="231" t="s">
        <v>142</v>
      </c>
      <c r="AU92" s="231" t="s">
        <v>82</v>
      </c>
      <c r="AY92" s="19" t="s">
        <v>139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19" t="s">
        <v>80</v>
      </c>
      <c r="BK92" s="232">
        <f>ROUND(I92*H92,2)</f>
        <v>0</v>
      </c>
      <c r="BL92" s="19" t="s">
        <v>207</v>
      </c>
      <c r="BM92" s="231" t="s">
        <v>1763</v>
      </c>
    </row>
    <row r="93" spans="1:65" s="2" customFormat="1" ht="16.5" customHeight="1">
      <c r="A93" s="40"/>
      <c r="B93" s="41"/>
      <c r="C93" s="283" t="s">
        <v>172</v>
      </c>
      <c r="D93" s="283" t="s">
        <v>549</v>
      </c>
      <c r="E93" s="284" t="s">
        <v>1764</v>
      </c>
      <c r="F93" s="285" t="s">
        <v>1765</v>
      </c>
      <c r="G93" s="286" t="s">
        <v>214</v>
      </c>
      <c r="H93" s="287">
        <v>1045</v>
      </c>
      <c r="I93" s="288"/>
      <c r="J93" s="289">
        <f>ROUND(I93*H93,2)</f>
        <v>0</v>
      </c>
      <c r="K93" s="285" t="s">
        <v>146</v>
      </c>
      <c r="L93" s="290"/>
      <c r="M93" s="291" t="s">
        <v>19</v>
      </c>
      <c r="N93" s="292" t="s">
        <v>43</v>
      </c>
      <c r="O93" s="86"/>
      <c r="P93" s="229">
        <f>O93*H93</f>
        <v>0</v>
      </c>
      <c r="Q93" s="229">
        <v>0.0001</v>
      </c>
      <c r="R93" s="229">
        <f>Q93*H93</f>
        <v>0.10450000000000001</v>
      </c>
      <c r="S93" s="229">
        <v>0</v>
      </c>
      <c r="T93" s="230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31" t="s">
        <v>188</v>
      </c>
      <c r="AT93" s="231" t="s">
        <v>549</v>
      </c>
      <c r="AU93" s="231" t="s">
        <v>82</v>
      </c>
      <c r="AY93" s="19" t="s">
        <v>139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19" t="s">
        <v>80</v>
      </c>
      <c r="BK93" s="232">
        <f>ROUND(I93*H93,2)</f>
        <v>0</v>
      </c>
      <c r="BL93" s="19" t="s">
        <v>147</v>
      </c>
      <c r="BM93" s="231" t="s">
        <v>1766</v>
      </c>
    </row>
    <row r="94" spans="1:51" s="14" customFormat="1" ht="12">
      <c r="A94" s="14"/>
      <c r="B94" s="244"/>
      <c r="C94" s="245"/>
      <c r="D94" s="235" t="s">
        <v>149</v>
      </c>
      <c r="E94" s="245"/>
      <c r="F94" s="247" t="s">
        <v>1767</v>
      </c>
      <c r="G94" s="245"/>
      <c r="H94" s="248">
        <v>1045</v>
      </c>
      <c r="I94" s="249"/>
      <c r="J94" s="245"/>
      <c r="K94" s="245"/>
      <c r="L94" s="250"/>
      <c r="M94" s="251"/>
      <c r="N94" s="252"/>
      <c r="O94" s="252"/>
      <c r="P94" s="252"/>
      <c r="Q94" s="252"/>
      <c r="R94" s="252"/>
      <c r="S94" s="252"/>
      <c r="T94" s="253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4" t="s">
        <v>149</v>
      </c>
      <c r="AU94" s="254" t="s">
        <v>82</v>
      </c>
      <c r="AV94" s="14" t="s">
        <v>82</v>
      </c>
      <c r="AW94" s="14" t="s">
        <v>4</v>
      </c>
      <c r="AX94" s="14" t="s">
        <v>80</v>
      </c>
      <c r="AY94" s="254" t="s">
        <v>139</v>
      </c>
    </row>
    <row r="95" spans="1:65" s="2" customFormat="1" ht="44.25" customHeight="1">
      <c r="A95" s="40"/>
      <c r="B95" s="41"/>
      <c r="C95" s="220" t="s">
        <v>140</v>
      </c>
      <c r="D95" s="220" t="s">
        <v>142</v>
      </c>
      <c r="E95" s="221" t="s">
        <v>1768</v>
      </c>
      <c r="F95" s="222" t="s">
        <v>1769</v>
      </c>
      <c r="G95" s="223" t="s">
        <v>163</v>
      </c>
      <c r="H95" s="224">
        <v>230</v>
      </c>
      <c r="I95" s="225"/>
      <c r="J95" s="226">
        <f>ROUND(I95*H95,2)</f>
        <v>0</v>
      </c>
      <c r="K95" s="222" t="s">
        <v>146</v>
      </c>
      <c r="L95" s="46"/>
      <c r="M95" s="227" t="s">
        <v>19</v>
      </c>
      <c r="N95" s="228" t="s">
        <v>43</v>
      </c>
      <c r="O95" s="8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1" t="s">
        <v>207</v>
      </c>
      <c r="AT95" s="231" t="s">
        <v>142</v>
      </c>
      <c r="AU95" s="231" t="s">
        <v>82</v>
      </c>
      <c r="AY95" s="19" t="s">
        <v>139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19" t="s">
        <v>80</v>
      </c>
      <c r="BK95" s="232">
        <f>ROUND(I95*H95,2)</f>
        <v>0</v>
      </c>
      <c r="BL95" s="19" t="s">
        <v>207</v>
      </c>
      <c r="BM95" s="231" t="s">
        <v>1770</v>
      </c>
    </row>
    <row r="96" spans="1:65" s="2" customFormat="1" ht="16.5" customHeight="1">
      <c r="A96" s="40"/>
      <c r="B96" s="41"/>
      <c r="C96" s="283" t="s">
        <v>183</v>
      </c>
      <c r="D96" s="283" t="s">
        <v>549</v>
      </c>
      <c r="E96" s="284" t="s">
        <v>1771</v>
      </c>
      <c r="F96" s="285" t="s">
        <v>1772</v>
      </c>
      <c r="G96" s="286" t="s">
        <v>163</v>
      </c>
      <c r="H96" s="287">
        <v>230</v>
      </c>
      <c r="I96" s="288"/>
      <c r="J96" s="289">
        <f>ROUND(I96*H96,2)</f>
        <v>0</v>
      </c>
      <c r="K96" s="285" t="s">
        <v>19</v>
      </c>
      <c r="L96" s="290"/>
      <c r="M96" s="291" t="s">
        <v>19</v>
      </c>
      <c r="N96" s="292" t="s">
        <v>43</v>
      </c>
      <c r="O96" s="8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31" t="s">
        <v>188</v>
      </c>
      <c r="AT96" s="231" t="s">
        <v>549</v>
      </c>
      <c r="AU96" s="231" t="s">
        <v>82</v>
      </c>
      <c r="AY96" s="19" t="s">
        <v>139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19" t="s">
        <v>80</v>
      </c>
      <c r="BK96" s="232">
        <f>ROUND(I96*H96,2)</f>
        <v>0</v>
      </c>
      <c r="BL96" s="19" t="s">
        <v>147</v>
      </c>
      <c r="BM96" s="231" t="s">
        <v>1773</v>
      </c>
    </row>
    <row r="97" spans="1:65" s="2" customFormat="1" ht="33" customHeight="1">
      <c r="A97" s="40"/>
      <c r="B97" s="41"/>
      <c r="C97" s="220" t="s">
        <v>188</v>
      </c>
      <c r="D97" s="220" t="s">
        <v>142</v>
      </c>
      <c r="E97" s="221" t="s">
        <v>1774</v>
      </c>
      <c r="F97" s="222" t="s">
        <v>1775</v>
      </c>
      <c r="G97" s="223" t="s">
        <v>214</v>
      </c>
      <c r="H97" s="224">
        <v>1200</v>
      </c>
      <c r="I97" s="225"/>
      <c r="J97" s="226">
        <f>ROUND(I97*H97,2)</f>
        <v>0</v>
      </c>
      <c r="K97" s="222" t="s">
        <v>146</v>
      </c>
      <c r="L97" s="46"/>
      <c r="M97" s="227" t="s">
        <v>19</v>
      </c>
      <c r="N97" s="228" t="s">
        <v>43</v>
      </c>
      <c r="O97" s="8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31" t="s">
        <v>207</v>
      </c>
      <c r="AT97" s="231" t="s">
        <v>142</v>
      </c>
      <c r="AU97" s="231" t="s">
        <v>82</v>
      </c>
      <c r="AY97" s="19" t="s">
        <v>139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19" t="s">
        <v>80</v>
      </c>
      <c r="BK97" s="232">
        <f>ROUND(I97*H97,2)</f>
        <v>0</v>
      </c>
      <c r="BL97" s="19" t="s">
        <v>207</v>
      </c>
      <c r="BM97" s="231" t="s">
        <v>1776</v>
      </c>
    </row>
    <row r="98" spans="1:65" s="2" customFormat="1" ht="16.5" customHeight="1">
      <c r="A98" s="40"/>
      <c r="B98" s="41"/>
      <c r="C98" s="283" t="s">
        <v>159</v>
      </c>
      <c r="D98" s="283" t="s">
        <v>549</v>
      </c>
      <c r="E98" s="284" t="s">
        <v>1777</v>
      </c>
      <c r="F98" s="285" t="s">
        <v>1778</v>
      </c>
      <c r="G98" s="286" t="s">
        <v>214</v>
      </c>
      <c r="H98" s="287">
        <v>1440</v>
      </c>
      <c r="I98" s="288"/>
      <c r="J98" s="289">
        <f>ROUND(I98*H98,2)</f>
        <v>0</v>
      </c>
      <c r="K98" s="285" t="s">
        <v>146</v>
      </c>
      <c r="L98" s="290"/>
      <c r="M98" s="291" t="s">
        <v>19</v>
      </c>
      <c r="N98" s="292" t="s">
        <v>43</v>
      </c>
      <c r="O98" s="86"/>
      <c r="P98" s="229">
        <f>O98*H98</f>
        <v>0</v>
      </c>
      <c r="Q98" s="229">
        <v>0.0001</v>
      </c>
      <c r="R98" s="229">
        <f>Q98*H98</f>
        <v>0.14400000000000002</v>
      </c>
      <c r="S98" s="229">
        <v>0</v>
      </c>
      <c r="T98" s="230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31" t="s">
        <v>323</v>
      </c>
      <c r="AT98" s="231" t="s">
        <v>549</v>
      </c>
      <c r="AU98" s="231" t="s">
        <v>82</v>
      </c>
      <c r="AY98" s="19" t="s">
        <v>139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19" t="s">
        <v>80</v>
      </c>
      <c r="BK98" s="232">
        <f>ROUND(I98*H98,2)</f>
        <v>0</v>
      </c>
      <c r="BL98" s="19" t="s">
        <v>207</v>
      </c>
      <c r="BM98" s="231" t="s">
        <v>1779</v>
      </c>
    </row>
    <row r="99" spans="1:51" s="14" customFormat="1" ht="12">
      <c r="A99" s="14"/>
      <c r="B99" s="244"/>
      <c r="C99" s="245"/>
      <c r="D99" s="235" t="s">
        <v>149</v>
      </c>
      <c r="E99" s="245"/>
      <c r="F99" s="247" t="s">
        <v>1780</v>
      </c>
      <c r="G99" s="245"/>
      <c r="H99" s="248">
        <v>1440</v>
      </c>
      <c r="I99" s="249"/>
      <c r="J99" s="245"/>
      <c r="K99" s="245"/>
      <c r="L99" s="250"/>
      <c r="M99" s="251"/>
      <c r="N99" s="252"/>
      <c r="O99" s="252"/>
      <c r="P99" s="252"/>
      <c r="Q99" s="252"/>
      <c r="R99" s="252"/>
      <c r="S99" s="252"/>
      <c r="T99" s="25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4" t="s">
        <v>149</v>
      </c>
      <c r="AU99" s="254" t="s">
        <v>82</v>
      </c>
      <c r="AV99" s="14" t="s">
        <v>82</v>
      </c>
      <c r="AW99" s="14" t="s">
        <v>4</v>
      </c>
      <c r="AX99" s="14" t="s">
        <v>80</v>
      </c>
      <c r="AY99" s="254" t="s">
        <v>139</v>
      </c>
    </row>
    <row r="100" spans="1:65" s="2" customFormat="1" ht="33" customHeight="1">
      <c r="A100" s="40"/>
      <c r="B100" s="41"/>
      <c r="C100" s="220" t="s">
        <v>199</v>
      </c>
      <c r="D100" s="220" t="s">
        <v>142</v>
      </c>
      <c r="E100" s="221" t="s">
        <v>1781</v>
      </c>
      <c r="F100" s="222" t="s">
        <v>1782</v>
      </c>
      <c r="G100" s="223" t="s">
        <v>214</v>
      </c>
      <c r="H100" s="224">
        <v>5400</v>
      </c>
      <c r="I100" s="225"/>
      <c r="J100" s="226">
        <f>ROUND(I100*H100,2)</f>
        <v>0</v>
      </c>
      <c r="K100" s="222" t="s">
        <v>146</v>
      </c>
      <c r="L100" s="46"/>
      <c r="M100" s="227" t="s">
        <v>19</v>
      </c>
      <c r="N100" s="228" t="s">
        <v>43</v>
      </c>
      <c r="O100" s="8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31" t="s">
        <v>207</v>
      </c>
      <c r="AT100" s="231" t="s">
        <v>142</v>
      </c>
      <c r="AU100" s="231" t="s">
        <v>82</v>
      </c>
      <c r="AY100" s="19" t="s">
        <v>139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19" t="s">
        <v>80</v>
      </c>
      <c r="BK100" s="232">
        <f>ROUND(I100*H100,2)</f>
        <v>0</v>
      </c>
      <c r="BL100" s="19" t="s">
        <v>207</v>
      </c>
      <c r="BM100" s="231" t="s">
        <v>1783</v>
      </c>
    </row>
    <row r="101" spans="1:65" s="2" customFormat="1" ht="16.5" customHeight="1">
      <c r="A101" s="40"/>
      <c r="B101" s="41"/>
      <c r="C101" s="283" t="s">
        <v>204</v>
      </c>
      <c r="D101" s="283" t="s">
        <v>549</v>
      </c>
      <c r="E101" s="284" t="s">
        <v>1784</v>
      </c>
      <c r="F101" s="285" t="s">
        <v>1785</v>
      </c>
      <c r="G101" s="286" t="s">
        <v>214</v>
      </c>
      <c r="H101" s="287">
        <v>6480</v>
      </c>
      <c r="I101" s="288"/>
      <c r="J101" s="289">
        <f>ROUND(I101*H101,2)</f>
        <v>0</v>
      </c>
      <c r="K101" s="285" t="s">
        <v>146</v>
      </c>
      <c r="L101" s="290"/>
      <c r="M101" s="291" t="s">
        <v>19</v>
      </c>
      <c r="N101" s="292" t="s">
        <v>43</v>
      </c>
      <c r="O101" s="86"/>
      <c r="P101" s="229">
        <f>O101*H101</f>
        <v>0</v>
      </c>
      <c r="Q101" s="229">
        <v>0.00012</v>
      </c>
      <c r="R101" s="229">
        <f>Q101*H101</f>
        <v>0.7776000000000001</v>
      </c>
      <c r="S101" s="229">
        <v>0</v>
      </c>
      <c r="T101" s="230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31" t="s">
        <v>323</v>
      </c>
      <c r="AT101" s="231" t="s">
        <v>549</v>
      </c>
      <c r="AU101" s="231" t="s">
        <v>82</v>
      </c>
      <c r="AY101" s="19" t="s">
        <v>139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19" t="s">
        <v>80</v>
      </c>
      <c r="BK101" s="232">
        <f>ROUND(I101*H101,2)</f>
        <v>0</v>
      </c>
      <c r="BL101" s="19" t="s">
        <v>207</v>
      </c>
      <c r="BM101" s="231" t="s">
        <v>1786</v>
      </c>
    </row>
    <row r="102" spans="1:51" s="14" customFormat="1" ht="12">
      <c r="A102" s="14"/>
      <c r="B102" s="244"/>
      <c r="C102" s="245"/>
      <c r="D102" s="235" t="s">
        <v>149</v>
      </c>
      <c r="E102" s="245"/>
      <c r="F102" s="247" t="s">
        <v>1787</v>
      </c>
      <c r="G102" s="245"/>
      <c r="H102" s="248">
        <v>6480</v>
      </c>
      <c r="I102" s="249"/>
      <c r="J102" s="245"/>
      <c r="K102" s="245"/>
      <c r="L102" s="250"/>
      <c r="M102" s="251"/>
      <c r="N102" s="252"/>
      <c r="O102" s="252"/>
      <c r="P102" s="252"/>
      <c r="Q102" s="252"/>
      <c r="R102" s="252"/>
      <c r="S102" s="252"/>
      <c r="T102" s="25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4" t="s">
        <v>149</v>
      </c>
      <c r="AU102" s="254" t="s">
        <v>82</v>
      </c>
      <c r="AV102" s="14" t="s">
        <v>82</v>
      </c>
      <c r="AW102" s="14" t="s">
        <v>4</v>
      </c>
      <c r="AX102" s="14" t="s">
        <v>80</v>
      </c>
      <c r="AY102" s="254" t="s">
        <v>139</v>
      </c>
    </row>
    <row r="103" spans="1:65" s="2" customFormat="1" ht="33" customHeight="1">
      <c r="A103" s="40"/>
      <c r="B103" s="41"/>
      <c r="C103" s="220" t="s">
        <v>211</v>
      </c>
      <c r="D103" s="220" t="s">
        <v>142</v>
      </c>
      <c r="E103" s="221" t="s">
        <v>1788</v>
      </c>
      <c r="F103" s="222" t="s">
        <v>1789</v>
      </c>
      <c r="G103" s="223" t="s">
        <v>214</v>
      </c>
      <c r="H103" s="224">
        <v>5200</v>
      </c>
      <c r="I103" s="225"/>
      <c r="J103" s="226">
        <f>ROUND(I103*H103,2)</f>
        <v>0</v>
      </c>
      <c r="K103" s="222" t="s">
        <v>146</v>
      </c>
      <c r="L103" s="46"/>
      <c r="M103" s="227" t="s">
        <v>19</v>
      </c>
      <c r="N103" s="228" t="s">
        <v>43</v>
      </c>
      <c r="O103" s="8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31" t="s">
        <v>207</v>
      </c>
      <c r="AT103" s="231" t="s">
        <v>142</v>
      </c>
      <c r="AU103" s="231" t="s">
        <v>82</v>
      </c>
      <c r="AY103" s="19" t="s">
        <v>139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19" t="s">
        <v>80</v>
      </c>
      <c r="BK103" s="232">
        <f>ROUND(I103*H103,2)</f>
        <v>0</v>
      </c>
      <c r="BL103" s="19" t="s">
        <v>207</v>
      </c>
      <c r="BM103" s="231" t="s">
        <v>1790</v>
      </c>
    </row>
    <row r="104" spans="1:65" s="2" customFormat="1" ht="16.5" customHeight="1">
      <c r="A104" s="40"/>
      <c r="B104" s="41"/>
      <c r="C104" s="283" t="s">
        <v>218</v>
      </c>
      <c r="D104" s="283" t="s">
        <v>549</v>
      </c>
      <c r="E104" s="284" t="s">
        <v>1791</v>
      </c>
      <c r="F104" s="285" t="s">
        <v>1792</v>
      </c>
      <c r="G104" s="286" t="s">
        <v>214</v>
      </c>
      <c r="H104" s="287">
        <v>6240</v>
      </c>
      <c r="I104" s="288"/>
      <c r="J104" s="289">
        <f>ROUND(I104*H104,2)</f>
        <v>0</v>
      </c>
      <c r="K104" s="285" t="s">
        <v>146</v>
      </c>
      <c r="L104" s="290"/>
      <c r="M104" s="291" t="s">
        <v>19</v>
      </c>
      <c r="N104" s="292" t="s">
        <v>43</v>
      </c>
      <c r="O104" s="86"/>
      <c r="P104" s="229">
        <f>O104*H104</f>
        <v>0</v>
      </c>
      <c r="Q104" s="229">
        <v>0.00017</v>
      </c>
      <c r="R104" s="229">
        <f>Q104*H104</f>
        <v>1.0608</v>
      </c>
      <c r="S104" s="229">
        <v>0</v>
      </c>
      <c r="T104" s="230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1" t="s">
        <v>323</v>
      </c>
      <c r="AT104" s="231" t="s">
        <v>549</v>
      </c>
      <c r="AU104" s="231" t="s">
        <v>82</v>
      </c>
      <c r="AY104" s="19" t="s">
        <v>139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19" t="s">
        <v>80</v>
      </c>
      <c r="BK104" s="232">
        <f>ROUND(I104*H104,2)</f>
        <v>0</v>
      </c>
      <c r="BL104" s="19" t="s">
        <v>207</v>
      </c>
      <c r="BM104" s="231" t="s">
        <v>1793</v>
      </c>
    </row>
    <row r="105" spans="1:51" s="14" customFormat="1" ht="12">
      <c r="A105" s="14"/>
      <c r="B105" s="244"/>
      <c r="C105" s="245"/>
      <c r="D105" s="235" t="s">
        <v>149</v>
      </c>
      <c r="E105" s="245"/>
      <c r="F105" s="247" t="s">
        <v>1794</v>
      </c>
      <c r="G105" s="245"/>
      <c r="H105" s="248">
        <v>6240</v>
      </c>
      <c r="I105" s="249"/>
      <c r="J105" s="245"/>
      <c r="K105" s="245"/>
      <c r="L105" s="250"/>
      <c r="M105" s="251"/>
      <c r="N105" s="252"/>
      <c r="O105" s="252"/>
      <c r="P105" s="252"/>
      <c r="Q105" s="252"/>
      <c r="R105" s="252"/>
      <c r="S105" s="252"/>
      <c r="T105" s="25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4" t="s">
        <v>149</v>
      </c>
      <c r="AU105" s="254" t="s">
        <v>82</v>
      </c>
      <c r="AV105" s="14" t="s">
        <v>82</v>
      </c>
      <c r="AW105" s="14" t="s">
        <v>4</v>
      </c>
      <c r="AX105" s="14" t="s">
        <v>80</v>
      </c>
      <c r="AY105" s="254" t="s">
        <v>139</v>
      </c>
    </row>
    <row r="106" spans="1:65" s="2" customFormat="1" ht="33" customHeight="1">
      <c r="A106" s="40"/>
      <c r="B106" s="41"/>
      <c r="C106" s="220" t="s">
        <v>227</v>
      </c>
      <c r="D106" s="220" t="s">
        <v>142</v>
      </c>
      <c r="E106" s="221" t="s">
        <v>1795</v>
      </c>
      <c r="F106" s="222" t="s">
        <v>1796</v>
      </c>
      <c r="G106" s="223" t="s">
        <v>214</v>
      </c>
      <c r="H106" s="224">
        <v>1100</v>
      </c>
      <c r="I106" s="225"/>
      <c r="J106" s="226">
        <f>ROUND(I106*H106,2)</f>
        <v>0</v>
      </c>
      <c r="K106" s="222" t="s">
        <v>146</v>
      </c>
      <c r="L106" s="46"/>
      <c r="M106" s="227" t="s">
        <v>19</v>
      </c>
      <c r="N106" s="228" t="s">
        <v>43</v>
      </c>
      <c r="O106" s="8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31" t="s">
        <v>207</v>
      </c>
      <c r="AT106" s="231" t="s">
        <v>142</v>
      </c>
      <c r="AU106" s="231" t="s">
        <v>82</v>
      </c>
      <c r="AY106" s="19" t="s">
        <v>139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9" t="s">
        <v>80</v>
      </c>
      <c r="BK106" s="232">
        <f>ROUND(I106*H106,2)</f>
        <v>0</v>
      </c>
      <c r="BL106" s="19" t="s">
        <v>207</v>
      </c>
      <c r="BM106" s="231" t="s">
        <v>1797</v>
      </c>
    </row>
    <row r="107" spans="1:65" s="2" customFormat="1" ht="16.5" customHeight="1">
      <c r="A107" s="40"/>
      <c r="B107" s="41"/>
      <c r="C107" s="283" t="s">
        <v>8</v>
      </c>
      <c r="D107" s="283" t="s">
        <v>549</v>
      </c>
      <c r="E107" s="284" t="s">
        <v>1798</v>
      </c>
      <c r="F107" s="285" t="s">
        <v>1799</v>
      </c>
      <c r="G107" s="286" t="s">
        <v>214</v>
      </c>
      <c r="H107" s="287">
        <v>1320</v>
      </c>
      <c r="I107" s="288"/>
      <c r="J107" s="289">
        <f>ROUND(I107*H107,2)</f>
        <v>0</v>
      </c>
      <c r="K107" s="285" t="s">
        <v>146</v>
      </c>
      <c r="L107" s="290"/>
      <c r="M107" s="291" t="s">
        <v>19</v>
      </c>
      <c r="N107" s="292" t="s">
        <v>43</v>
      </c>
      <c r="O107" s="86"/>
      <c r="P107" s="229">
        <f>O107*H107</f>
        <v>0</v>
      </c>
      <c r="Q107" s="229">
        <v>0.00014</v>
      </c>
      <c r="R107" s="229">
        <f>Q107*H107</f>
        <v>0.1848</v>
      </c>
      <c r="S107" s="229">
        <v>0</v>
      </c>
      <c r="T107" s="23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323</v>
      </c>
      <c r="AT107" s="231" t="s">
        <v>549</v>
      </c>
      <c r="AU107" s="231" t="s">
        <v>82</v>
      </c>
      <c r="AY107" s="19" t="s">
        <v>139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9" t="s">
        <v>80</v>
      </c>
      <c r="BK107" s="232">
        <f>ROUND(I107*H107,2)</f>
        <v>0</v>
      </c>
      <c r="BL107" s="19" t="s">
        <v>207</v>
      </c>
      <c r="BM107" s="231" t="s">
        <v>1800</v>
      </c>
    </row>
    <row r="108" spans="1:51" s="14" customFormat="1" ht="12">
      <c r="A108" s="14"/>
      <c r="B108" s="244"/>
      <c r="C108" s="245"/>
      <c r="D108" s="235" t="s">
        <v>149</v>
      </c>
      <c r="E108" s="245"/>
      <c r="F108" s="247" t="s">
        <v>1801</v>
      </c>
      <c r="G108" s="245"/>
      <c r="H108" s="248">
        <v>1320</v>
      </c>
      <c r="I108" s="249"/>
      <c r="J108" s="245"/>
      <c r="K108" s="245"/>
      <c r="L108" s="250"/>
      <c r="M108" s="251"/>
      <c r="N108" s="252"/>
      <c r="O108" s="252"/>
      <c r="P108" s="252"/>
      <c r="Q108" s="252"/>
      <c r="R108" s="252"/>
      <c r="S108" s="252"/>
      <c r="T108" s="25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4" t="s">
        <v>149</v>
      </c>
      <c r="AU108" s="254" t="s">
        <v>82</v>
      </c>
      <c r="AV108" s="14" t="s">
        <v>82</v>
      </c>
      <c r="AW108" s="14" t="s">
        <v>4</v>
      </c>
      <c r="AX108" s="14" t="s">
        <v>80</v>
      </c>
      <c r="AY108" s="254" t="s">
        <v>139</v>
      </c>
    </row>
    <row r="109" spans="1:65" s="2" customFormat="1" ht="33" customHeight="1">
      <c r="A109" s="40"/>
      <c r="B109" s="41"/>
      <c r="C109" s="220" t="s">
        <v>207</v>
      </c>
      <c r="D109" s="220" t="s">
        <v>142</v>
      </c>
      <c r="E109" s="221" t="s">
        <v>1802</v>
      </c>
      <c r="F109" s="222" t="s">
        <v>1803</v>
      </c>
      <c r="G109" s="223" t="s">
        <v>214</v>
      </c>
      <c r="H109" s="224">
        <v>500</v>
      </c>
      <c r="I109" s="225"/>
      <c r="J109" s="226">
        <f>ROUND(I109*H109,2)</f>
        <v>0</v>
      </c>
      <c r="K109" s="222" t="s">
        <v>146</v>
      </c>
      <c r="L109" s="46"/>
      <c r="M109" s="227" t="s">
        <v>19</v>
      </c>
      <c r="N109" s="228" t="s">
        <v>43</v>
      </c>
      <c r="O109" s="8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1" t="s">
        <v>207</v>
      </c>
      <c r="AT109" s="231" t="s">
        <v>142</v>
      </c>
      <c r="AU109" s="231" t="s">
        <v>82</v>
      </c>
      <c r="AY109" s="19" t="s">
        <v>139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9" t="s">
        <v>80</v>
      </c>
      <c r="BK109" s="232">
        <f>ROUND(I109*H109,2)</f>
        <v>0</v>
      </c>
      <c r="BL109" s="19" t="s">
        <v>207</v>
      </c>
      <c r="BM109" s="231" t="s">
        <v>1804</v>
      </c>
    </row>
    <row r="110" spans="1:65" s="2" customFormat="1" ht="16.5" customHeight="1">
      <c r="A110" s="40"/>
      <c r="B110" s="41"/>
      <c r="C110" s="283" t="s">
        <v>243</v>
      </c>
      <c r="D110" s="283" t="s">
        <v>549</v>
      </c>
      <c r="E110" s="284" t="s">
        <v>1805</v>
      </c>
      <c r="F110" s="285" t="s">
        <v>1806</v>
      </c>
      <c r="G110" s="286" t="s">
        <v>214</v>
      </c>
      <c r="H110" s="287">
        <v>600</v>
      </c>
      <c r="I110" s="288"/>
      <c r="J110" s="289">
        <f>ROUND(I110*H110,2)</f>
        <v>0</v>
      </c>
      <c r="K110" s="285" t="s">
        <v>146</v>
      </c>
      <c r="L110" s="290"/>
      <c r="M110" s="291" t="s">
        <v>19</v>
      </c>
      <c r="N110" s="292" t="s">
        <v>43</v>
      </c>
      <c r="O110" s="86"/>
      <c r="P110" s="229">
        <f>O110*H110</f>
        <v>0</v>
      </c>
      <c r="Q110" s="229">
        <v>0.00063</v>
      </c>
      <c r="R110" s="229">
        <f>Q110*H110</f>
        <v>0.378</v>
      </c>
      <c r="S110" s="229">
        <v>0</v>
      </c>
      <c r="T110" s="23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323</v>
      </c>
      <c r="AT110" s="231" t="s">
        <v>549</v>
      </c>
      <c r="AU110" s="231" t="s">
        <v>82</v>
      </c>
      <c r="AY110" s="19" t="s">
        <v>139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9" t="s">
        <v>80</v>
      </c>
      <c r="BK110" s="232">
        <f>ROUND(I110*H110,2)</f>
        <v>0</v>
      </c>
      <c r="BL110" s="19" t="s">
        <v>207</v>
      </c>
      <c r="BM110" s="231" t="s">
        <v>1807</v>
      </c>
    </row>
    <row r="111" spans="1:51" s="14" customFormat="1" ht="12">
      <c r="A111" s="14"/>
      <c r="B111" s="244"/>
      <c r="C111" s="245"/>
      <c r="D111" s="235" t="s">
        <v>149</v>
      </c>
      <c r="E111" s="245"/>
      <c r="F111" s="247" t="s">
        <v>1808</v>
      </c>
      <c r="G111" s="245"/>
      <c r="H111" s="248">
        <v>600</v>
      </c>
      <c r="I111" s="249"/>
      <c r="J111" s="245"/>
      <c r="K111" s="245"/>
      <c r="L111" s="250"/>
      <c r="M111" s="251"/>
      <c r="N111" s="252"/>
      <c r="O111" s="252"/>
      <c r="P111" s="252"/>
      <c r="Q111" s="252"/>
      <c r="R111" s="252"/>
      <c r="S111" s="252"/>
      <c r="T111" s="25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4" t="s">
        <v>149</v>
      </c>
      <c r="AU111" s="254" t="s">
        <v>82</v>
      </c>
      <c r="AV111" s="14" t="s">
        <v>82</v>
      </c>
      <c r="AW111" s="14" t="s">
        <v>4</v>
      </c>
      <c r="AX111" s="14" t="s">
        <v>80</v>
      </c>
      <c r="AY111" s="254" t="s">
        <v>139</v>
      </c>
    </row>
    <row r="112" spans="1:65" s="2" customFormat="1" ht="33" customHeight="1">
      <c r="A112" s="40"/>
      <c r="B112" s="41"/>
      <c r="C112" s="220" t="s">
        <v>249</v>
      </c>
      <c r="D112" s="220" t="s">
        <v>142</v>
      </c>
      <c r="E112" s="221" t="s">
        <v>1809</v>
      </c>
      <c r="F112" s="222" t="s">
        <v>1810</v>
      </c>
      <c r="G112" s="223" t="s">
        <v>214</v>
      </c>
      <c r="H112" s="224">
        <v>800</v>
      </c>
      <c r="I112" s="225"/>
      <c r="J112" s="226">
        <f>ROUND(I112*H112,2)</f>
        <v>0</v>
      </c>
      <c r="K112" s="222" t="s">
        <v>146</v>
      </c>
      <c r="L112" s="46"/>
      <c r="M112" s="227" t="s">
        <v>19</v>
      </c>
      <c r="N112" s="228" t="s">
        <v>43</v>
      </c>
      <c r="O112" s="8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1" t="s">
        <v>207</v>
      </c>
      <c r="AT112" s="231" t="s">
        <v>142</v>
      </c>
      <c r="AU112" s="231" t="s">
        <v>82</v>
      </c>
      <c r="AY112" s="19" t="s">
        <v>139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9" t="s">
        <v>80</v>
      </c>
      <c r="BK112" s="232">
        <f>ROUND(I112*H112,2)</f>
        <v>0</v>
      </c>
      <c r="BL112" s="19" t="s">
        <v>207</v>
      </c>
      <c r="BM112" s="231" t="s">
        <v>1811</v>
      </c>
    </row>
    <row r="113" spans="1:65" s="2" customFormat="1" ht="16.5" customHeight="1">
      <c r="A113" s="40"/>
      <c r="B113" s="41"/>
      <c r="C113" s="283" t="s">
        <v>256</v>
      </c>
      <c r="D113" s="283" t="s">
        <v>549</v>
      </c>
      <c r="E113" s="284" t="s">
        <v>1812</v>
      </c>
      <c r="F113" s="285" t="s">
        <v>1813</v>
      </c>
      <c r="G113" s="286" t="s">
        <v>214</v>
      </c>
      <c r="H113" s="287">
        <v>960</v>
      </c>
      <c r="I113" s="288"/>
      <c r="J113" s="289">
        <f>ROUND(I113*H113,2)</f>
        <v>0</v>
      </c>
      <c r="K113" s="285" t="s">
        <v>146</v>
      </c>
      <c r="L113" s="290"/>
      <c r="M113" s="291" t="s">
        <v>19</v>
      </c>
      <c r="N113" s="292" t="s">
        <v>43</v>
      </c>
      <c r="O113" s="86"/>
      <c r="P113" s="229">
        <f>O113*H113</f>
        <v>0</v>
      </c>
      <c r="Q113" s="229">
        <v>0.00016</v>
      </c>
      <c r="R113" s="229">
        <f>Q113*H113</f>
        <v>0.15360000000000001</v>
      </c>
      <c r="S113" s="229">
        <v>0</v>
      </c>
      <c r="T113" s="23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1" t="s">
        <v>323</v>
      </c>
      <c r="AT113" s="231" t="s">
        <v>549</v>
      </c>
      <c r="AU113" s="231" t="s">
        <v>82</v>
      </c>
      <c r="AY113" s="19" t="s">
        <v>139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9" t="s">
        <v>80</v>
      </c>
      <c r="BK113" s="232">
        <f>ROUND(I113*H113,2)</f>
        <v>0</v>
      </c>
      <c r="BL113" s="19" t="s">
        <v>207</v>
      </c>
      <c r="BM113" s="231" t="s">
        <v>1814</v>
      </c>
    </row>
    <row r="114" spans="1:51" s="14" customFormat="1" ht="12">
      <c r="A114" s="14"/>
      <c r="B114" s="244"/>
      <c r="C114" s="245"/>
      <c r="D114" s="235" t="s">
        <v>149</v>
      </c>
      <c r="E114" s="245"/>
      <c r="F114" s="247" t="s">
        <v>1815</v>
      </c>
      <c r="G114" s="245"/>
      <c r="H114" s="248">
        <v>960</v>
      </c>
      <c r="I114" s="249"/>
      <c r="J114" s="245"/>
      <c r="K114" s="245"/>
      <c r="L114" s="250"/>
      <c r="M114" s="251"/>
      <c r="N114" s="252"/>
      <c r="O114" s="252"/>
      <c r="P114" s="252"/>
      <c r="Q114" s="252"/>
      <c r="R114" s="252"/>
      <c r="S114" s="252"/>
      <c r="T114" s="25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4" t="s">
        <v>149</v>
      </c>
      <c r="AU114" s="254" t="s">
        <v>82</v>
      </c>
      <c r="AV114" s="14" t="s">
        <v>82</v>
      </c>
      <c r="AW114" s="14" t="s">
        <v>4</v>
      </c>
      <c r="AX114" s="14" t="s">
        <v>80</v>
      </c>
      <c r="AY114" s="254" t="s">
        <v>139</v>
      </c>
    </row>
    <row r="115" spans="1:65" s="2" customFormat="1" ht="21.75" customHeight="1">
      <c r="A115" s="40"/>
      <c r="B115" s="41"/>
      <c r="C115" s="220" t="s">
        <v>262</v>
      </c>
      <c r="D115" s="220" t="s">
        <v>142</v>
      </c>
      <c r="E115" s="221" t="s">
        <v>1816</v>
      </c>
      <c r="F115" s="222" t="s">
        <v>1817</v>
      </c>
      <c r="G115" s="223" t="s">
        <v>163</v>
      </c>
      <c r="H115" s="224">
        <v>335</v>
      </c>
      <c r="I115" s="225"/>
      <c r="J115" s="226">
        <f>ROUND(I115*H115,2)</f>
        <v>0</v>
      </c>
      <c r="K115" s="222" t="s">
        <v>146</v>
      </c>
      <c r="L115" s="46"/>
      <c r="M115" s="227" t="s">
        <v>19</v>
      </c>
      <c r="N115" s="228" t="s">
        <v>43</v>
      </c>
      <c r="O115" s="86"/>
      <c r="P115" s="229">
        <f>O115*H115</f>
        <v>0</v>
      </c>
      <c r="Q115" s="229">
        <v>0</v>
      </c>
      <c r="R115" s="229">
        <f>Q115*H115</f>
        <v>0</v>
      </c>
      <c r="S115" s="229">
        <v>0</v>
      </c>
      <c r="T115" s="23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1" t="s">
        <v>207</v>
      </c>
      <c r="AT115" s="231" t="s">
        <v>142</v>
      </c>
      <c r="AU115" s="231" t="s">
        <v>82</v>
      </c>
      <c r="AY115" s="19" t="s">
        <v>139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19" t="s">
        <v>80</v>
      </c>
      <c r="BK115" s="232">
        <f>ROUND(I115*H115,2)</f>
        <v>0</v>
      </c>
      <c r="BL115" s="19" t="s">
        <v>207</v>
      </c>
      <c r="BM115" s="231" t="s">
        <v>1818</v>
      </c>
    </row>
    <row r="116" spans="1:65" s="2" customFormat="1" ht="21.75" customHeight="1">
      <c r="A116" s="40"/>
      <c r="B116" s="41"/>
      <c r="C116" s="220" t="s">
        <v>7</v>
      </c>
      <c r="D116" s="220" t="s">
        <v>142</v>
      </c>
      <c r="E116" s="221" t="s">
        <v>1819</v>
      </c>
      <c r="F116" s="222" t="s">
        <v>1820</v>
      </c>
      <c r="G116" s="223" t="s">
        <v>163</v>
      </c>
      <c r="H116" s="224">
        <v>30</v>
      </c>
      <c r="I116" s="225"/>
      <c r="J116" s="226">
        <f>ROUND(I116*H116,2)</f>
        <v>0</v>
      </c>
      <c r="K116" s="222" t="s">
        <v>146</v>
      </c>
      <c r="L116" s="46"/>
      <c r="M116" s="227" t="s">
        <v>19</v>
      </c>
      <c r="N116" s="228" t="s">
        <v>43</v>
      </c>
      <c r="O116" s="8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1" t="s">
        <v>207</v>
      </c>
      <c r="AT116" s="231" t="s">
        <v>142</v>
      </c>
      <c r="AU116" s="231" t="s">
        <v>82</v>
      </c>
      <c r="AY116" s="19" t="s">
        <v>139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19" t="s">
        <v>80</v>
      </c>
      <c r="BK116" s="232">
        <f>ROUND(I116*H116,2)</f>
        <v>0</v>
      </c>
      <c r="BL116" s="19" t="s">
        <v>207</v>
      </c>
      <c r="BM116" s="231" t="s">
        <v>1821</v>
      </c>
    </row>
    <row r="117" spans="1:65" s="2" customFormat="1" ht="33" customHeight="1">
      <c r="A117" s="40"/>
      <c r="B117" s="41"/>
      <c r="C117" s="220" t="s">
        <v>271</v>
      </c>
      <c r="D117" s="220" t="s">
        <v>142</v>
      </c>
      <c r="E117" s="221" t="s">
        <v>1822</v>
      </c>
      <c r="F117" s="222" t="s">
        <v>1823</v>
      </c>
      <c r="G117" s="223" t="s">
        <v>163</v>
      </c>
      <c r="H117" s="224">
        <v>24</v>
      </c>
      <c r="I117" s="225"/>
      <c r="J117" s="226">
        <f>ROUND(I117*H117,2)</f>
        <v>0</v>
      </c>
      <c r="K117" s="222" t="s">
        <v>146</v>
      </c>
      <c r="L117" s="46"/>
      <c r="M117" s="227" t="s">
        <v>19</v>
      </c>
      <c r="N117" s="228" t="s">
        <v>43</v>
      </c>
      <c r="O117" s="86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1" t="s">
        <v>207</v>
      </c>
      <c r="AT117" s="231" t="s">
        <v>142</v>
      </c>
      <c r="AU117" s="231" t="s">
        <v>82</v>
      </c>
      <c r="AY117" s="19" t="s">
        <v>139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9" t="s">
        <v>80</v>
      </c>
      <c r="BK117" s="232">
        <f>ROUND(I117*H117,2)</f>
        <v>0</v>
      </c>
      <c r="BL117" s="19" t="s">
        <v>207</v>
      </c>
      <c r="BM117" s="231" t="s">
        <v>1824</v>
      </c>
    </row>
    <row r="118" spans="1:65" s="2" customFormat="1" ht="16.5" customHeight="1">
      <c r="A118" s="40"/>
      <c r="B118" s="41"/>
      <c r="C118" s="283" t="s">
        <v>277</v>
      </c>
      <c r="D118" s="283" t="s">
        <v>549</v>
      </c>
      <c r="E118" s="284" t="s">
        <v>1825</v>
      </c>
      <c r="F118" s="285" t="s">
        <v>1826</v>
      </c>
      <c r="G118" s="286" t="s">
        <v>163</v>
      </c>
      <c r="H118" s="287">
        <v>24</v>
      </c>
      <c r="I118" s="288"/>
      <c r="J118" s="289">
        <f>ROUND(I118*H118,2)</f>
        <v>0</v>
      </c>
      <c r="K118" s="285" t="s">
        <v>146</v>
      </c>
      <c r="L118" s="290"/>
      <c r="M118" s="291" t="s">
        <v>19</v>
      </c>
      <c r="N118" s="292" t="s">
        <v>43</v>
      </c>
      <c r="O118" s="86"/>
      <c r="P118" s="229">
        <f>O118*H118</f>
        <v>0</v>
      </c>
      <c r="Q118" s="229">
        <v>5E-05</v>
      </c>
      <c r="R118" s="229">
        <f>Q118*H118</f>
        <v>0.0012000000000000001</v>
      </c>
      <c r="S118" s="229">
        <v>0</v>
      </c>
      <c r="T118" s="23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31" t="s">
        <v>323</v>
      </c>
      <c r="AT118" s="231" t="s">
        <v>549</v>
      </c>
      <c r="AU118" s="231" t="s">
        <v>82</v>
      </c>
      <c r="AY118" s="19" t="s">
        <v>139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19" t="s">
        <v>80</v>
      </c>
      <c r="BK118" s="232">
        <f>ROUND(I118*H118,2)</f>
        <v>0</v>
      </c>
      <c r="BL118" s="19" t="s">
        <v>207</v>
      </c>
      <c r="BM118" s="231" t="s">
        <v>1827</v>
      </c>
    </row>
    <row r="119" spans="1:65" s="2" customFormat="1" ht="16.5" customHeight="1">
      <c r="A119" s="40"/>
      <c r="B119" s="41"/>
      <c r="C119" s="283" t="s">
        <v>282</v>
      </c>
      <c r="D119" s="283" t="s">
        <v>549</v>
      </c>
      <c r="E119" s="284" t="s">
        <v>1828</v>
      </c>
      <c r="F119" s="285" t="s">
        <v>1829</v>
      </c>
      <c r="G119" s="286" t="s">
        <v>163</v>
      </c>
      <c r="H119" s="287">
        <v>24</v>
      </c>
      <c r="I119" s="288"/>
      <c r="J119" s="289">
        <f>ROUND(I119*H119,2)</f>
        <v>0</v>
      </c>
      <c r="K119" s="285" t="s">
        <v>146</v>
      </c>
      <c r="L119" s="290"/>
      <c r="M119" s="291" t="s">
        <v>19</v>
      </c>
      <c r="N119" s="292" t="s">
        <v>43</v>
      </c>
      <c r="O119" s="86"/>
      <c r="P119" s="229">
        <f>O119*H119</f>
        <v>0</v>
      </c>
      <c r="Q119" s="229">
        <v>2E-05</v>
      </c>
      <c r="R119" s="229">
        <f>Q119*H119</f>
        <v>0.00048000000000000007</v>
      </c>
      <c r="S119" s="229">
        <v>0</v>
      </c>
      <c r="T119" s="23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31" t="s">
        <v>323</v>
      </c>
      <c r="AT119" s="231" t="s">
        <v>549</v>
      </c>
      <c r="AU119" s="231" t="s">
        <v>82</v>
      </c>
      <c r="AY119" s="19" t="s">
        <v>139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19" t="s">
        <v>80</v>
      </c>
      <c r="BK119" s="232">
        <f>ROUND(I119*H119,2)</f>
        <v>0</v>
      </c>
      <c r="BL119" s="19" t="s">
        <v>207</v>
      </c>
      <c r="BM119" s="231" t="s">
        <v>1830</v>
      </c>
    </row>
    <row r="120" spans="1:65" s="2" customFormat="1" ht="33" customHeight="1">
      <c r="A120" s="40"/>
      <c r="B120" s="41"/>
      <c r="C120" s="220" t="s">
        <v>287</v>
      </c>
      <c r="D120" s="220" t="s">
        <v>142</v>
      </c>
      <c r="E120" s="221" t="s">
        <v>1831</v>
      </c>
      <c r="F120" s="222" t="s">
        <v>1832</v>
      </c>
      <c r="G120" s="223" t="s">
        <v>163</v>
      </c>
      <c r="H120" s="224">
        <v>18</v>
      </c>
      <c r="I120" s="225"/>
      <c r="J120" s="226">
        <f>ROUND(I120*H120,2)</f>
        <v>0</v>
      </c>
      <c r="K120" s="222" t="s">
        <v>146</v>
      </c>
      <c r="L120" s="46"/>
      <c r="M120" s="227" t="s">
        <v>19</v>
      </c>
      <c r="N120" s="228" t="s">
        <v>43</v>
      </c>
      <c r="O120" s="86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31" t="s">
        <v>207</v>
      </c>
      <c r="AT120" s="231" t="s">
        <v>142</v>
      </c>
      <c r="AU120" s="231" t="s">
        <v>82</v>
      </c>
      <c r="AY120" s="19" t="s">
        <v>139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19" t="s">
        <v>80</v>
      </c>
      <c r="BK120" s="232">
        <f>ROUND(I120*H120,2)</f>
        <v>0</v>
      </c>
      <c r="BL120" s="19" t="s">
        <v>207</v>
      </c>
      <c r="BM120" s="231" t="s">
        <v>1833</v>
      </c>
    </row>
    <row r="121" spans="1:65" s="2" customFormat="1" ht="16.5" customHeight="1">
      <c r="A121" s="40"/>
      <c r="B121" s="41"/>
      <c r="C121" s="283" t="s">
        <v>296</v>
      </c>
      <c r="D121" s="283" t="s">
        <v>549</v>
      </c>
      <c r="E121" s="284" t="s">
        <v>1834</v>
      </c>
      <c r="F121" s="285" t="s">
        <v>1835</v>
      </c>
      <c r="G121" s="286" t="s">
        <v>163</v>
      </c>
      <c r="H121" s="287">
        <v>18</v>
      </c>
      <c r="I121" s="288"/>
      <c r="J121" s="289">
        <f>ROUND(I121*H121,2)</f>
        <v>0</v>
      </c>
      <c r="K121" s="285" t="s">
        <v>146</v>
      </c>
      <c r="L121" s="290"/>
      <c r="M121" s="291" t="s">
        <v>19</v>
      </c>
      <c r="N121" s="292" t="s">
        <v>43</v>
      </c>
      <c r="O121" s="86"/>
      <c r="P121" s="229">
        <f>O121*H121</f>
        <v>0</v>
      </c>
      <c r="Q121" s="229">
        <v>5E-05</v>
      </c>
      <c r="R121" s="229">
        <f>Q121*H121</f>
        <v>0.0009000000000000001</v>
      </c>
      <c r="S121" s="229">
        <v>0</v>
      </c>
      <c r="T121" s="23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31" t="s">
        <v>323</v>
      </c>
      <c r="AT121" s="231" t="s">
        <v>549</v>
      </c>
      <c r="AU121" s="231" t="s">
        <v>82</v>
      </c>
      <c r="AY121" s="19" t="s">
        <v>139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9" t="s">
        <v>80</v>
      </c>
      <c r="BK121" s="232">
        <f>ROUND(I121*H121,2)</f>
        <v>0</v>
      </c>
      <c r="BL121" s="19" t="s">
        <v>207</v>
      </c>
      <c r="BM121" s="231" t="s">
        <v>1836</v>
      </c>
    </row>
    <row r="122" spans="1:65" s="2" customFormat="1" ht="16.5" customHeight="1">
      <c r="A122" s="40"/>
      <c r="B122" s="41"/>
      <c r="C122" s="283" t="s">
        <v>301</v>
      </c>
      <c r="D122" s="283" t="s">
        <v>549</v>
      </c>
      <c r="E122" s="284" t="s">
        <v>1837</v>
      </c>
      <c r="F122" s="285" t="s">
        <v>1838</v>
      </c>
      <c r="G122" s="286" t="s">
        <v>163</v>
      </c>
      <c r="H122" s="287">
        <v>18</v>
      </c>
      <c r="I122" s="288"/>
      <c r="J122" s="289">
        <f>ROUND(I122*H122,2)</f>
        <v>0</v>
      </c>
      <c r="K122" s="285" t="s">
        <v>146</v>
      </c>
      <c r="L122" s="290"/>
      <c r="M122" s="291" t="s">
        <v>19</v>
      </c>
      <c r="N122" s="292" t="s">
        <v>43</v>
      </c>
      <c r="O122" s="86"/>
      <c r="P122" s="229">
        <f>O122*H122</f>
        <v>0</v>
      </c>
      <c r="Q122" s="229">
        <v>5E-05</v>
      </c>
      <c r="R122" s="229">
        <f>Q122*H122</f>
        <v>0.0009000000000000001</v>
      </c>
      <c r="S122" s="229">
        <v>0</v>
      </c>
      <c r="T122" s="23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31" t="s">
        <v>323</v>
      </c>
      <c r="AT122" s="231" t="s">
        <v>549</v>
      </c>
      <c r="AU122" s="231" t="s">
        <v>82</v>
      </c>
      <c r="AY122" s="19" t="s">
        <v>139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9" t="s">
        <v>80</v>
      </c>
      <c r="BK122" s="232">
        <f>ROUND(I122*H122,2)</f>
        <v>0</v>
      </c>
      <c r="BL122" s="19" t="s">
        <v>207</v>
      </c>
      <c r="BM122" s="231" t="s">
        <v>1839</v>
      </c>
    </row>
    <row r="123" spans="1:65" s="2" customFormat="1" ht="33" customHeight="1">
      <c r="A123" s="40"/>
      <c r="B123" s="41"/>
      <c r="C123" s="220" t="s">
        <v>305</v>
      </c>
      <c r="D123" s="220" t="s">
        <v>142</v>
      </c>
      <c r="E123" s="221" t="s">
        <v>1840</v>
      </c>
      <c r="F123" s="222" t="s">
        <v>1841</v>
      </c>
      <c r="G123" s="223" t="s">
        <v>163</v>
      </c>
      <c r="H123" s="224">
        <v>4</v>
      </c>
      <c r="I123" s="225"/>
      <c r="J123" s="226">
        <f>ROUND(I123*H123,2)</f>
        <v>0</v>
      </c>
      <c r="K123" s="222" t="s">
        <v>146</v>
      </c>
      <c r="L123" s="46"/>
      <c r="M123" s="227" t="s">
        <v>19</v>
      </c>
      <c r="N123" s="228" t="s">
        <v>43</v>
      </c>
      <c r="O123" s="86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31" t="s">
        <v>207</v>
      </c>
      <c r="AT123" s="231" t="s">
        <v>142</v>
      </c>
      <c r="AU123" s="231" t="s">
        <v>82</v>
      </c>
      <c r="AY123" s="19" t="s">
        <v>139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9" t="s">
        <v>80</v>
      </c>
      <c r="BK123" s="232">
        <f>ROUND(I123*H123,2)</f>
        <v>0</v>
      </c>
      <c r="BL123" s="19" t="s">
        <v>207</v>
      </c>
      <c r="BM123" s="231" t="s">
        <v>1842</v>
      </c>
    </row>
    <row r="124" spans="1:65" s="2" customFormat="1" ht="16.5" customHeight="1">
      <c r="A124" s="40"/>
      <c r="B124" s="41"/>
      <c r="C124" s="283" t="s">
        <v>309</v>
      </c>
      <c r="D124" s="283" t="s">
        <v>549</v>
      </c>
      <c r="E124" s="284" t="s">
        <v>1843</v>
      </c>
      <c r="F124" s="285" t="s">
        <v>1844</v>
      </c>
      <c r="G124" s="286" t="s">
        <v>163</v>
      </c>
      <c r="H124" s="287">
        <v>4</v>
      </c>
      <c r="I124" s="288"/>
      <c r="J124" s="289">
        <f>ROUND(I124*H124,2)</f>
        <v>0</v>
      </c>
      <c r="K124" s="285" t="s">
        <v>146</v>
      </c>
      <c r="L124" s="290"/>
      <c r="M124" s="291" t="s">
        <v>19</v>
      </c>
      <c r="N124" s="292" t="s">
        <v>43</v>
      </c>
      <c r="O124" s="86"/>
      <c r="P124" s="229">
        <f>O124*H124</f>
        <v>0</v>
      </c>
      <c r="Q124" s="229">
        <v>8E-05</v>
      </c>
      <c r="R124" s="229">
        <f>Q124*H124</f>
        <v>0.00032</v>
      </c>
      <c r="S124" s="229">
        <v>0</v>
      </c>
      <c r="T124" s="23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1" t="s">
        <v>323</v>
      </c>
      <c r="AT124" s="231" t="s">
        <v>549</v>
      </c>
      <c r="AU124" s="231" t="s">
        <v>82</v>
      </c>
      <c r="AY124" s="19" t="s">
        <v>139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9" t="s">
        <v>80</v>
      </c>
      <c r="BK124" s="232">
        <f>ROUND(I124*H124,2)</f>
        <v>0</v>
      </c>
      <c r="BL124" s="19" t="s">
        <v>207</v>
      </c>
      <c r="BM124" s="231" t="s">
        <v>1845</v>
      </c>
    </row>
    <row r="125" spans="1:65" s="2" customFormat="1" ht="16.5" customHeight="1">
      <c r="A125" s="40"/>
      <c r="B125" s="41"/>
      <c r="C125" s="283" t="s">
        <v>314</v>
      </c>
      <c r="D125" s="283" t="s">
        <v>549</v>
      </c>
      <c r="E125" s="284" t="s">
        <v>1846</v>
      </c>
      <c r="F125" s="285" t="s">
        <v>1847</v>
      </c>
      <c r="G125" s="286" t="s">
        <v>163</v>
      </c>
      <c r="H125" s="287">
        <v>4</v>
      </c>
      <c r="I125" s="288"/>
      <c r="J125" s="289">
        <f>ROUND(I125*H125,2)</f>
        <v>0</v>
      </c>
      <c r="K125" s="285" t="s">
        <v>146</v>
      </c>
      <c r="L125" s="290"/>
      <c r="M125" s="291" t="s">
        <v>19</v>
      </c>
      <c r="N125" s="292" t="s">
        <v>43</v>
      </c>
      <c r="O125" s="86"/>
      <c r="P125" s="229">
        <f>O125*H125</f>
        <v>0</v>
      </c>
      <c r="Q125" s="229">
        <v>6E-05</v>
      </c>
      <c r="R125" s="229">
        <f>Q125*H125</f>
        <v>0.00024</v>
      </c>
      <c r="S125" s="229">
        <v>0</v>
      </c>
      <c r="T125" s="23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31" t="s">
        <v>323</v>
      </c>
      <c r="AT125" s="231" t="s">
        <v>549</v>
      </c>
      <c r="AU125" s="231" t="s">
        <v>82</v>
      </c>
      <c r="AY125" s="19" t="s">
        <v>139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9" t="s">
        <v>80</v>
      </c>
      <c r="BK125" s="232">
        <f>ROUND(I125*H125,2)</f>
        <v>0</v>
      </c>
      <c r="BL125" s="19" t="s">
        <v>207</v>
      </c>
      <c r="BM125" s="231" t="s">
        <v>1848</v>
      </c>
    </row>
    <row r="126" spans="1:65" s="2" customFormat="1" ht="33" customHeight="1">
      <c r="A126" s="40"/>
      <c r="B126" s="41"/>
      <c r="C126" s="220" t="s">
        <v>318</v>
      </c>
      <c r="D126" s="220" t="s">
        <v>142</v>
      </c>
      <c r="E126" s="221" t="s">
        <v>1849</v>
      </c>
      <c r="F126" s="222" t="s">
        <v>1850</v>
      </c>
      <c r="G126" s="223" t="s">
        <v>163</v>
      </c>
      <c r="H126" s="224">
        <v>2</v>
      </c>
      <c r="I126" s="225"/>
      <c r="J126" s="226">
        <f>ROUND(I126*H126,2)</f>
        <v>0</v>
      </c>
      <c r="K126" s="222" t="s">
        <v>146</v>
      </c>
      <c r="L126" s="46"/>
      <c r="M126" s="227" t="s">
        <v>19</v>
      </c>
      <c r="N126" s="228" t="s">
        <v>43</v>
      </c>
      <c r="O126" s="8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1" t="s">
        <v>207</v>
      </c>
      <c r="AT126" s="231" t="s">
        <v>142</v>
      </c>
      <c r="AU126" s="231" t="s">
        <v>82</v>
      </c>
      <c r="AY126" s="19" t="s">
        <v>139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9" t="s">
        <v>80</v>
      </c>
      <c r="BK126" s="232">
        <f>ROUND(I126*H126,2)</f>
        <v>0</v>
      </c>
      <c r="BL126" s="19" t="s">
        <v>207</v>
      </c>
      <c r="BM126" s="231" t="s">
        <v>1851</v>
      </c>
    </row>
    <row r="127" spans="1:65" s="2" customFormat="1" ht="16.5" customHeight="1">
      <c r="A127" s="40"/>
      <c r="B127" s="41"/>
      <c r="C127" s="283" t="s">
        <v>323</v>
      </c>
      <c r="D127" s="283" t="s">
        <v>549</v>
      </c>
      <c r="E127" s="284" t="s">
        <v>1852</v>
      </c>
      <c r="F127" s="285" t="s">
        <v>1853</v>
      </c>
      <c r="G127" s="286" t="s">
        <v>163</v>
      </c>
      <c r="H127" s="287">
        <v>2</v>
      </c>
      <c r="I127" s="288"/>
      <c r="J127" s="289">
        <f>ROUND(I127*H127,2)</f>
        <v>0</v>
      </c>
      <c r="K127" s="285" t="s">
        <v>146</v>
      </c>
      <c r="L127" s="290"/>
      <c r="M127" s="291" t="s">
        <v>19</v>
      </c>
      <c r="N127" s="292" t="s">
        <v>43</v>
      </c>
      <c r="O127" s="86"/>
      <c r="P127" s="229">
        <f>O127*H127</f>
        <v>0</v>
      </c>
      <c r="Q127" s="229">
        <v>5E-05</v>
      </c>
      <c r="R127" s="229">
        <f>Q127*H127</f>
        <v>0.0001</v>
      </c>
      <c r="S127" s="229">
        <v>0</v>
      </c>
      <c r="T127" s="23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1" t="s">
        <v>323</v>
      </c>
      <c r="AT127" s="231" t="s">
        <v>549</v>
      </c>
      <c r="AU127" s="231" t="s">
        <v>82</v>
      </c>
      <c r="AY127" s="19" t="s">
        <v>139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9" t="s">
        <v>80</v>
      </c>
      <c r="BK127" s="232">
        <f>ROUND(I127*H127,2)</f>
        <v>0</v>
      </c>
      <c r="BL127" s="19" t="s">
        <v>207</v>
      </c>
      <c r="BM127" s="231" t="s">
        <v>1854</v>
      </c>
    </row>
    <row r="128" spans="1:65" s="2" customFormat="1" ht="16.5" customHeight="1">
      <c r="A128" s="40"/>
      <c r="B128" s="41"/>
      <c r="C128" s="283" t="s">
        <v>327</v>
      </c>
      <c r="D128" s="283" t="s">
        <v>549</v>
      </c>
      <c r="E128" s="284" t="s">
        <v>1855</v>
      </c>
      <c r="F128" s="285" t="s">
        <v>1856</v>
      </c>
      <c r="G128" s="286" t="s">
        <v>163</v>
      </c>
      <c r="H128" s="287">
        <v>2</v>
      </c>
      <c r="I128" s="288"/>
      <c r="J128" s="289">
        <f>ROUND(I128*H128,2)</f>
        <v>0</v>
      </c>
      <c r="K128" s="285" t="s">
        <v>146</v>
      </c>
      <c r="L128" s="290"/>
      <c r="M128" s="291" t="s">
        <v>19</v>
      </c>
      <c r="N128" s="292" t="s">
        <v>43</v>
      </c>
      <c r="O128" s="86"/>
      <c r="P128" s="229">
        <f>O128*H128</f>
        <v>0</v>
      </c>
      <c r="Q128" s="229">
        <v>6E-05</v>
      </c>
      <c r="R128" s="229">
        <f>Q128*H128</f>
        <v>0.00012</v>
      </c>
      <c r="S128" s="229">
        <v>0</v>
      </c>
      <c r="T128" s="23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1" t="s">
        <v>323</v>
      </c>
      <c r="AT128" s="231" t="s">
        <v>549</v>
      </c>
      <c r="AU128" s="231" t="s">
        <v>82</v>
      </c>
      <c r="AY128" s="19" t="s">
        <v>139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9" t="s">
        <v>80</v>
      </c>
      <c r="BK128" s="232">
        <f>ROUND(I128*H128,2)</f>
        <v>0</v>
      </c>
      <c r="BL128" s="19" t="s">
        <v>207</v>
      </c>
      <c r="BM128" s="231" t="s">
        <v>1857</v>
      </c>
    </row>
    <row r="129" spans="1:65" s="2" customFormat="1" ht="33" customHeight="1">
      <c r="A129" s="40"/>
      <c r="B129" s="41"/>
      <c r="C129" s="220" t="s">
        <v>331</v>
      </c>
      <c r="D129" s="220" t="s">
        <v>142</v>
      </c>
      <c r="E129" s="221" t="s">
        <v>1858</v>
      </c>
      <c r="F129" s="222" t="s">
        <v>1859</v>
      </c>
      <c r="G129" s="223" t="s">
        <v>163</v>
      </c>
      <c r="H129" s="224">
        <v>190</v>
      </c>
      <c r="I129" s="225"/>
      <c r="J129" s="226">
        <f>ROUND(I129*H129,2)</f>
        <v>0</v>
      </c>
      <c r="K129" s="222" t="s">
        <v>146</v>
      </c>
      <c r="L129" s="46"/>
      <c r="M129" s="227" t="s">
        <v>19</v>
      </c>
      <c r="N129" s="228" t="s">
        <v>43</v>
      </c>
      <c r="O129" s="86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1" t="s">
        <v>207</v>
      </c>
      <c r="AT129" s="231" t="s">
        <v>142</v>
      </c>
      <c r="AU129" s="231" t="s">
        <v>82</v>
      </c>
      <c r="AY129" s="19" t="s">
        <v>139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9" t="s">
        <v>80</v>
      </c>
      <c r="BK129" s="232">
        <f>ROUND(I129*H129,2)</f>
        <v>0</v>
      </c>
      <c r="BL129" s="19" t="s">
        <v>207</v>
      </c>
      <c r="BM129" s="231" t="s">
        <v>1860</v>
      </c>
    </row>
    <row r="130" spans="1:51" s="14" customFormat="1" ht="12">
      <c r="A130" s="14"/>
      <c r="B130" s="244"/>
      <c r="C130" s="245"/>
      <c r="D130" s="235" t="s">
        <v>149</v>
      </c>
      <c r="E130" s="246" t="s">
        <v>19</v>
      </c>
      <c r="F130" s="247" t="s">
        <v>1861</v>
      </c>
      <c r="G130" s="245"/>
      <c r="H130" s="248">
        <v>96</v>
      </c>
      <c r="I130" s="249"/>
      <c r="J130" s="245"/>
      <c r="K130" s="245"/>
      <c r="L130" s="250"/>
      <c r="M130" s="251"/>
      <c r="N130" s="252"/>
      <c r="O130" s="252"/>
      <c r="P130" s="252"/>
      <c r="Q130" s="252"/>
      <c r="R130" s="252"/>
      <c r="S130" s="252"/>
      <c r="T130" s="25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4" t="s">
        <v>149</v>
      </c>
      <c r="AU130" s="254" t="s">
        <v>82</v>
      </c>
      <c r="AV130" s="14" t="s">
        <v>82</v>
      </c>
      <c r="AW130" s="14" t="s">
        <v>33</v>
      </c>
      <c r="AX130" s="14" t="s">
        <v>72</v>
      </c>
      <c r="AY130" s="254" t="s">
        <v>139</v>
      </c>
    </row>
    <row r="131" spans="1:51" s="14" customFormat="1" ht="12">
      <c r="A131" s="14"/>
      <c r="B131" s="244"/>
      <c r="C131" s="245"/>
      <c r="D131" s="235" t="s">
        <v>149</v>
      </c>
      <c r="E131" s="246" t="s">
        <v>19</v>
      </c>
      <c r="F131" s="247" t="s">
        <v>1862</v>
      </c>
      <c r="G131" s="245"/>
      <c r="H131" s="248">
        <v>94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4" t="s">
        <v>149</v>
      </c>
      <c r="AU131" s="254" t="s">
        <v>82</v>
      </c>
      <c r="AV131" s="14" t="s">
        <v>82</v>
      </c>
      <c r="AW131" s="14" t="s">
        <v>33</v>
      </c>
      <c r="AX131" s="14" t="s">
        <v>72</v>
      </c>
      <c r="AY131" s="254" t="s">
        <v>139</v>
      </c>
    </row>
    <row r="132" spans="1:51" s="16" customFormat="1" ht="12">
      <c r="A132" s="16"/>
      <c r="B132" s="266"/>
      <c r="C132" s="267"/>
      <c r="D132" s="235" t="s">
        <v>149</v>
      </c>
      <c r="E132" s="268" t="s">
        <v>19</v>
      </c>
      <c r="F132" s="269" t="s">
        <v>158</v>
      </c>
      <c r="G132" s="267"/>
      <c r="H132" s="270">
        <v>190</v>
      </c>
      <c r="I132" s="271"/>
      <c r="J132" s="267"/>
      <c r="K132" s="267"/>
      <c r="L132" s="272"/>
      <c r="M132" s="273"/>
      <c r="N132" s="274"/>
      <c r="O132" s="274"/>
      <c r="P132" s="274"/>
      <c r="Q132" s="274"/>
      <c r="R132" s="274"/>
      <c r="S132" s="274"/>
      <c r="T132" s="275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T132" s="276" t="s">
        <v>149</v>
      </c>
      <c r="AU132" s="276" t="s">
        <v>82</v>
      </c>
      <c r="AV132" s="16" t="s">
        <v>147</v>
      </c>
      <c r="AW132" s="16" t="s">
        <v>33</v>
      </c>
      <c r="AX132" s="16" t="s">
        <v>80</v>
      </c>
      <c r="AY132" s="276" t="s">
        <v>139</v>
      </c>
    </row>
    <row r="133" spans="1:65" s="2" customFormat="1" ht="16.5" customHeight="1">
      <c r="A133" s="40"/>
      <c r="B133" s="41"/>
      <c r="C133" s="283" t="s">
        <v>335</v>
      </c>
      <c r="D133" s="283" t="s">
        <v>549</v>
      </c>
      <c r="E133" s="284" t="s">
        <v>1863</v>
      </c>
      <c r="F133" s="285" t="s">
        <v>1864</v>
      </c>
      <c r="G133" s="286" t="s">
        <v>163</v>
      </c>
      <c r="H133" s="287">
        <v>190</v>
      </c>
      <c r="I133" s="288"/>
      <c r="J133" s="289">
        <f>ROUND(I133*H133,2)</f>
        <v>0</v>
      </c>
      <c r="K133" s="285" t="s">
        <v>146</v>
      </c>
      <c r="L133" s="290"/>
      <c r="M133" s="291" t="s">
        <v>19</v>
      </c>
      <c r="N133" s="292" t="s">
        <v>43</v>
      </c>
      <c r="O133" s="86"/>
      <c r="P133" s="229">
        <f>O133*H133</f>
        <v>0</v>
      </c>
      <c r="Q133" s="229">
        <v>6E-05</v>
      </c>
      <c r="R133" s="229">
        <f>Q133*H133</f>
        <v>0.0114</v>
      </c>
      <c r="S133" s="229">
        <v>0</v>
      </c>
      <c r="T133" s="23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31" t="s">
        <v>323</v>
      </c>
      <c r="AT133" s="231" t="s">
        <v>549</v>
      </c>
      <c r="AU133" s="231" t="s">
        <v>82</v>
      </c>
      <c r="AY133" s="19" t="s">
        <v>139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9" t="s">
        <v>80</v>
      </c>
      <c r="BK133" s="232">
        <f>ROUND(I133*H133,2)</f>
        <v>0</v>
      </c>
      <c r="BL133" s="19" t="s">
        <v>207</v>
      </c>
      <c r="BM133" s="231" t="s">
        <v>1865</v>
      </c>
    </row>
    <row r="134" spans="1:65" s="2" customFormat="1" ht="21.75" customHeight="1">
      <c r="A134" s="40"/>
      <c r="B134" s="41"/>
      <c r="C134" s="283" t="s">
        <v>339</v>
      </c>
      <c r="D134" s="283" t="s">
        <v>549</v>
      </c>
      <c r="E134" s="284" t="s">
        <v>1866</v>
      </c>
      <c r="F134" s="285" t="s">
        <v>1867</v>
      </c>
      <c r="G134" s="286" t="s">
        <v>163</v>
      </c>
      <c r="H134" s="287">
        <v>14</v>
      </c>
      <c r="I134" s="288"/>
      <c r="J134" s="289">
        <f>ROUND(I134*H134,2)</f>
        <v>0</v>
      </c>
      <c r="K134" s="285" t="s">
        <v>146</v>
      </c>
      <c r="L134" s="290"/>
      <c r="M134" s="291" t="s">
        <v>19</v>
      </c>
      <c r="N134" s="292" t="s">
        <v>43</v>
      </c>
      <c r="O134" s="86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31" t="s">
        <v>323</v>
      </c>
      <c r="AT134" s="231" t="s">
        <v>549</v>
      </c>
      <c r="AU134" s="231" t="s">
        <v>82</v>
      </c>
      <c r="AY134" s="19" t="s">
        <v>139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9" t="s">
        <v>80</v>
      </c>
      <c r="BK134" s="232">
        <f>ROUND(I134*H134,2)</f>
        <v>0</v>
      </c>
      <c r="BL134" s="19" t="s">
        <v>207</v>
      </c>
      <c r="BM134" s="231" t="s">
        <v>1868</v>
      </c>
    </row>
    <row r="135" spans="1:65" s="2" customFormat="1" ht="21.75" customHeight="1">
      <c r="A135" s="40"/>
      <c r="B135" s="41"/>
      <c r="C135" s="283" t="s">
        <v>343</v>
      </c>
      <c r="D135" s="283" t="s">
        <v>549</v>
      </c>
      <c r="E135" s="284" t="s">
        <v>1869</v>
      </c>
      <c r="F135" s="285" t="s">
        <v>1870</v>
      </c>
      <c r="G135" s="286" t="s">
        <v>163</v>
      </c>
      <c r="H135" s="287">
        <v>90</v>
      </c>
      <c r="I135" s="288"/>
      <c r="J135" s="289">
        <f>ROUND(I135*H135,2)</f>
        <v>0</v>
      </c>
      <c r="K135" s="285" t="s">
        <v>146</v>
      </c>
      <c r="L135" s="290"/>
      <c r="M135" s="291" t="s">
        <v>19</v>
      </c>
      <c r="N135" s="292" t="s">
        <v>43</v>
      </c>
      <c r="O135" s="86"/>
      <c r="P135" s="229">
        <f>O135*H135</f>
        <v>0</v>
      </c>
      <c r="Q135" s="229">
        <v>5E-05</v>
      </c>
      <c r="R135" s="229">
        <f>Q135*H135</f>
        <v>0.0045000000000000005</v>
      </c>
      <c r="S135" s="229">
        <v>0</v>
      </c>
      <c r="T135" s="23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1" t="s">
        <v>323</v>
      </c>
      <c r="AT135" s="231" t="s">
        <v>549</v>
      </c>
      <c r="AU135" s="231" t="s">
        <v>82</v>
      </c>
      <c r="AY135" s="19" t="s">
        <v>139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9" t="s">
        <v>80</v>
      </c>
      <c r="BK135" s="232">
        <f>ROUND(I135*H135,2)</f>
        <v>0</v>
      </c>
      <c r="BL135" s="19" t="s">
        <v>207</v>
      </c>
      <c r="BM135" s="231" t="s">
        <v>1871</v>
      </c>
    </row>
    <row r="136" spans="1:65" s="2" customFormat="1" ht="21.75" customHeight="1">
      <c r="A136" s="40"/>
      <c r="B136" s="41"/>
      <c r="C136" s="283" t="s">
        <v>347</v>
      </c>
      <c r="D136" s="283" t="s">
        <v>549</v>
      </c>
      <c r="E136" s="284" t="s">
        <v>1872</v>
      </c>
      <c r="F136" s="285" t="s">
        <v>1873</v>
      </c>
      <c r="G136" s="286" t="s">
        <v>163</v>
      </c>
      <c r="H136" s="287">
        <v>24</v>
      </c>
      <c r="I136" s="288"/>
      <c r="J136" s="289">
        <f>ROUND(I136*H136,2)</f>
        <v>0</v>
      </c>
      <c r="K136" s="285" t="s">
        <v>146</v>
      </c>
      <c r="L136" s="290"/>
      <c r="M136" s="291" t="s">
        <v>19</v>
      </c>
      <c r="N136" s="292" t="s">
        <v>43</v>
      </c>
      <c r="O136" s="86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31" t="s">
        <v>323</v>
      </c>
      <c r="AT136" s="231" t="s">
        <v>549</v>
      </c>
      <c r="AU136" s="231" t="s">
        <v>82</v>
      </c>
      <c r="AY136" s="19" t="s">
        <v>139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9" t="s">
        <v>80</v>
      </c>
      <c r="BK136" s="232">
        <f>ROUND(I136*H136,2)</f>
        <v>0</v>
      </c>
      <c r="BL136" s="19" t="s">
        <v>207</v>
      </c>
      <c r="BM136" s="231" t="s">
        <v>1874</v>
      </c>
    </row>
    <row r="137" spans="1:65" s="2" customFormat="1" ht="33" customHeight="1">
      <c r="A137" s="40"/>
      <c r="B137" s="41"/>
      <c r="C137" s="220" t="s">
        <v>351</v>
      </c>
      <c r="D137" s="220" t="s">
        <v>142</v>
      </c>
      <c r="E137" s="221" t="s">
        <v>1875</v>
      </c>
      <c r="F137" s="222" t="s">
        <v>1876</v>
      </c>
      <c r="G137" s="223" t="s">
        <v>163</v>
      </c>
      <c r="H137" s="224">
        <v>117</v>
      </c>
      <c r="I137" s="225"/>
      <c r="J137" s="226">
        <f>ROUND(I137*H137,2)</f>
        <v>0</v>
      </c>
      <c r="K137" s="222" t="s">
        <v>146</v>
      </c>
      <c r="L137" s="46"/>
      <c r="M137" s="227" t="s">
        <v>19</v>
      </c>
      <c r="N137" s="228" t="s">
        <v>43</v>
      </c>
      <c r="O137" s="86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31" t="s">
        <v>207</v>
      </c>
      <c r="AT137" s="231" t="s">
        <v>142</v>
      </c>
      <c r="AU137" s="231" t="s">
        <v>82</v>
      </c>
      <c r="AY137" s="19" t="s">
        <v>139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9" t="s">
        <v>80</v>
      </c>
      <c r="BK137" s="232">
        <f>ROUND(I137*H137,2)</f>
        <v>0</v>
      </c>
      <c r="BL137" s="19" t="s">
        <v>207</v>
      </c>
      <c r="BM137" s="231" t="s">
        <v>1877</v>
      </c>
    </row>
    <row r="138" spans="1:51" s="14" customFormat="1" ht="12">
      <c r="A138" s="14"/>
      <c r="B138" s="244"/>
      <c r="C138" s="245"/>
      <c r="D138" s="235" t="s">
        <v>149</v>
      </c>
      <c r="E138" s="246" t="s">
        <v>19</v>
      </c>
      <c r="F138" s="247" t="s">
        <v>1878</v>
      </c>
      <c r="G138" s="245"/>
      <c r="H138" s="248">
        <v>61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4" t="s">
        <v>149</v>
      </c>
      <c r="AU138" s="254" t="s">
        <v>82</v>
      </c>
      <c r="AV138" s="14" t="s">
        <v>82</v>
      </c>
      <c r="AW138" s="14" t="s">
        <v>33</v>
      </c>
      <c r="AX138" s="14" t="s">
        <v>72</v>
      </c>
      <c r="AY138" s="254" t="s">
        <v>139</v>
      </c>
    </row>
    <row r="139" spans="1:51" s="14" customFormat="1" ht="12">
      <c r="A139" s="14"/>
      <c r="B139" s="244"/>
      <c r="C139" s="245"/>
      <c r="D139" s="235" t="s">
        <v>149</v>
      </c>
      <c r="E139" s="246" t="s">
        <v>19</v>
      </c>
      <c r="F139" s="247" t="s">
        <v>1879</v>
      </c>
      <c r="G139" s="245"/>
      <c r="H139" s="248">
        <v>56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4" t="s">
        <v>149</v>
      </c>
      <c r="AU139" s="254" t="s">
        <v>82</v>
      </c>
      <c r="AV139" s="14" t="s">
        <v>82</v>
      </c>
      <c r="AW139" s="14" t="s">
        <v>33</v>
      </c>
      <c r="AX139" s="14" t="s">
        <v>72</v>
      </c>
      <c r="AY139" s="254" t="s">
        <v>139</v>
      </c>
    </row>
    <row r="140" spans="1:51" s="16" customFormat="1" ht="12">
      <c r="A140" s="16"/>
      <c r="B140" s="266"/>
      <c r="C140" s="267"/>
      <c r="D140" s="235" t="s">
        <v>149</v>
      </c>
      <c r="E140" s="268" t="s">
        <v>19</v>
      </c>
      <c r="F140" s="269" t="s">
        <v>158</v>
      </c>
      <c r="G140" s="267"/>
      <c r="H140" s="270">
        <v>117</v>
      </c>
      <c r="I140" s="271"/>
      <c r="J140" s="267"/>
      <c r="K140" s="267"/>
      <c r="L140" s="272"/>
      <c r="M140" s="273"/>
      <c r="N140" s="274"/>
      <c r="O140" s="274"/>
      <c r="P140" s="274"/>
      <c r="Q140" s="274"/>
      <c r="R140" s="274"/>
      <c r="S140" s="274"/>
      <c r="T140" s="275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T140" s="276" t="s">
        <v>149</v>
      </c>
      <c r="AU140" s="276" t="s">
        <v>82</v>
      </c>
      <c r="AV140" s="16" t="s">
        <v>147</v>
      </c>
      <c r="AW140" s="16" t="s">
        <v>33</v>
      </c>
      <c r="AX140" s="16" t="s">
        <v>80</v>
      </c>
      <c r="AY140" s="276" t="s">
        <v>139</v>
      </c>
    </row>
    <row r="141" spans="1:65" s="2" customFormat="1" ht="21.75" customHeight="1">
      <c r="A141" s="40"/>
      <c r="B141" s="41"/>
      <c r="C141" s="283" t="s">
        <v>357</v>
      </c>
      <c r="D141" s="283" t="s">
        <v>549</v>
      </c>
      <c r="E141" s="284" t="s">
        <v>1880</v>
      </c>
      <c r="F141" s="285" t="s">
        <v>1881</v>
      </c>
      <c r="G141" s="286" t="s">
        <v>163</v>
      </c>
      <c r="H141" s="287">
        <v>117</v>
      </c>
      <c r="I141" s="288"/>
      <c r="J141" s="289">
        <f>ROUND(I141*H141,2)</f>
        <v>0</v>
      </c>
      <c r="K141" s="285" t="s">
        <v>19</v>
      </c>
      <c r="L141" s="290"/>
      <c r="M141" s="291" t="s">
        <v>19</v>
      </c>
      <c r="N141" s="292" t="s">
        <v>43</v>
      </c>
      <c r="O141" s="86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31" t="s">
        <v>323</v>
      </c>
      <c r="AT141" s="231" t="s">
        <v>549</v>
      </c>
      <c r="AU141" s="231" t="s">
        <v>82</v>
      </c>
      <c r="AY141" s="19" t="s">
        <v>139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9" t="s">
        <v>80</v>
      </c>
      <c r="BK141" s="232">
        <f>ROUND(I141*H141,2)</f>
        <v>0</v>
      </c>
      <c r="BL141" s="19" t="s">
        <v>207</v>
      </c>
      <c r="BM141" s="231" t="s">
        <v>1882</v>
      </c>
    </row>
    <row r="142" spans="1:51" s="14" customFormat="1" ht="12">
      <c r="A142" s="14"/>
      <c r="B142" s="244"/>
      <c r="C142" s="245"/>
      <c r="D142" s="235" t="s">
        <v>149</v>
      </c>
      <c r="E142" s="246" t="s">
        <v>19</v>
      </c>
      <c r="F142" s="247" t="s">
        <v>1878</v>
      </c>
      <c r="G142" s="245"/>
      <c r="H142" s="248">
        <v>61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4" t="s">
        <v>149</v>
      </c>
      <c r="AU142" s="254" t="s">
        <v>82</v>
      </c>
      <c r="AV142" s="14" t="s">
        <v>82</v>
      </c>
      <c r="AW142" s="14" t="s">
        <v>33</v>
      </c>
      <c r="AX142" s="14" t="s">
        <v>72</v>
      </c>
      <c r="AY142" s="254" t="s">
        <v>139</v>
      </c>
    </row>
    <row r="143" spans="1:51" s="14" customFormat="1" ht="12">
      <c r="A143" s="14"/>
      <c r="B143" s="244"/>
      <c r="C143" s="245"/>
      <c r="D143" s="235" t="s">
        <v>149</v>
      </c>
      <c r="E143" s="246" t="s">
        <v>19</v>
      </c>
      <c r="F143" s="247" t="s">
        <v>1879</v>
      </c>
      <c r="G143" s="245"/>
      <c r="H143" s="248">
        <v>56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4" t="s">
        <v>149</v>
      </c>
      <c r="AU143" s="254" t="s">
        <v>82</v>
      </c>
      <c r="AV143" s="14" t="s">
        <v>82</v>
      </c>
      <c r="AW143" s="14" t="s">
        <v>33</v>
      </c>
      <c r="AX143" s="14" t="s">
        <v>72</v>
      </c>
      <c r="AY143" s="254" t="s">
        <v>139</v>
      </c>
    </row>
    <row r="144" spans="1:51" s="16" customFormat="1" ht="12">
      <c r="A144" s="16"/>
      <c r="B144" s="266"/>
      <c r="C144" s="267"/>
      <c r="D144" s="235" t="s">
        <v>149</v>
      </c>
      <c r="E144" s="268" t="s">
        <v>19</v>
      </c>
      <c r="F144" s="269" t="s">
        <v>158</v>
      </c>
      <c r="G144" s="267"/>
      <c r="H144" s="270">
        <v>117</v>
      </c>
      <c r="I144" s="271"/>
      <c r="J144" s="267"/>
      <c r="K144" s="267"/>
      <c r="L144" s="272"/>
      <c r="M144" s="273"/>
      <c r="N144" s="274"/>
      <c r="O144" s="274"/>
      <c r="P144" s="274"/>
      <c r="Q144" s="274"/>
      <c r="R144" s="274"/>
      <c r="S144" s="274"/>
      <c r="T144" s="275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76" t="s">
        <v>149</v>
      </c>
      <c r="AU144" s="276" t="s">
        <v>82</v>
      </c>
      <c r="AV144" s="16" t="s">
        <v>147</v>
      </c>
      <c r="AW144" s="16" t="s">
        <v>33</v>
      </c>
      <c r="AX144" s="16" t="s">
        <v>80</v>
      </c>
      <c r="AY144" s="276" t="s">
        <v>139</v>
      </c>
    </row>
    <row r="145" spans="1:65" s="2" customFormat="1" ht="33" customHeight="1">
      <c r="A145" s="40"/>
      <c r="B145" s="41"/>
      <c r="C145" s="220" t="s">
        <v>365</v>
      </c>
      <c r="D145" s="220" t="s">
        <v>142</v>
      </c>
      <c r="E145" s="221" t="s">
        <v>1883</v>
      </c>
      <c r="F145" s="222" t="s">
        <v>1884</v>
      </c>
      <c r="G145" s="223" t="s">
        <v>163</v>
      </c>
      <c r="H145" s="224">
        <v>31</v>
      </c>
      <c r="I145" s="225"/>
      <c r="J145" s="226">
        <f>ROUND(I145*H145,2)</f>
        <v>0</v>
      </c>
      <c r="K145" s="222" t="s">
        <v>146</v>
      </c>
      <c r="L145" s="46"/>
      <c r="M145" s="227" t="s">
        <v>19</v>
      </c>
      <c r="N145" s="228" t="s">
        <v>43</v>
      </c>
      <c r="O145" s="86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31" t="s">
        <v>207</v>
      </c>
      <c r="AT145" s="231" t="s">
        <v>142</v>
      </c>
      <c r="AU145" s="231" t="s">
        <v>82</v>
      </c>
      <c r="AY145" s="19" t="s">
        <v>139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9" t="s">
        <v>80</v>
      </c>
      <c r="BK145" s="232">
        <f>ROUND(I145*H145,2)</f>
        <v>0</v>
      </c>
      <c r="BL145" s="19" t="s">
        <v>207</v>
      </c>
      <c r="BM145" s="231" t="s">
        <v>1885</v>
      </c>
    </row>
    <row r="146" spans="1:51" s="14" customFormat="1" ht="12">
      <c r="A146" s="14"/>
      <c r="B146" s="244"/>
      <c r="C146" s="245"/>
      <c r="D146" s="235" t="s">
        <v>149</v>
      </c>
      <c r="E146" s="246" t="s">
        <v>19</v>
      </c>
      <c r="F146" s="247" t="s">
        <v>1886</v>
      </c>
      <c r="G146" s="245"/>
      <c r="H146" s="248">
        <v>16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4" t="s">
        <v>149</v>
      </c>
      <c r="AU146" s="254" t="s">
        <v>82</v>
      </c>
      <c r="AV146" s="14" t="s">
        <v>82</v>
      </c>
      <c r="AW146" s="14" t="s">
        <v>33</v>
      </c>
      <c r="AX146" s="14" t="s">
        <v>72</v>
      </c>
      <c r="AY146" s="254" t="s">
        <v>139</v>
      </c>
    </row>
    <row r="147" spans="1:51" s="14" customFormat="1" ht="12">
      <c r="A147" s="14"/>
      <c r="B147" s="244"/>
      <c r="C147" s="245"/>
      <c r="D147" s="235" t="s">
        <v>149</v>
      </c>
      <c r="E147" s="246" t="s">
        <v>19</v>
      </c>
      <c r="F147" s="247" t="s">
        <v>1887</v>
      </c>
      <c r="G147" s="245"/>
      <c r="H147" s="248">
        <v>15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4" t="s">
        <v>149</v>
      </c>
      <c r="AU147" s="254" t="s">
        <v>82</v>
      </c>
      <c r="AV147" s="14" t="s">
        <v>82</v>
      </c>
      <c r="AW147" s="14" t="s">
        <v>33</v>
      </c>
      <c r="AX147" s="14" t="s">
        <v>72</v>
      </c>
      <c r="AY147" s="254" t="s">
        <v>139</v>
      </c>
    </row>
    <row r="148" spans="1:51" s="16" customFormat="1" ht="12">
      <c r="A148" s="16"/>
      <c r="B148" s="266"/>
      <c r="C148" s="267"/>
      <c r="D148" s="235" t="s">
        <v>149</v>
      </c>
      <c r="E148" s="268" t="s">
        <v>19</v>
      </c>
      <c r="F148" s="269" t="s">
        <v>158</v>
      </c>
      <c r="G148" s="267"/>
      <c r="H148" s="270">
        <v>31</v>
      </c>
      <c r="I148" s="271"/>
      <c r="J148" s="267"/>
      <c r="K148" s="267"/>
      <c r="L148" s="272"/>
      <c r="M148" s="273"/>
      <c r="N148" s="274"/>
      <c r="O148" s="274"/>
      <c r="P148" s="274"/>
      <c r="Q148" s="274"/>
      <c r="R148" s="274"/>
      <c r="S148" s="274"/>
      <c r="T148" s="275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T148" s="276" t="s">
        <v>149</v>
      </c>
      <c r="AU148" s="276" t="s">
        <v>82</v>
      </c>
      <c r="AV148" s="16" t="s">
        <v>147</v>
      </c>
      <c r="AW148" s="16" t="s">
        <v>33</v>
      </c>
      <c r="AX148" s="16" t="s">
        <v>80</v>
      </c>
      <c r="AY148" s="276" t="s">
        <v>139</v>
      </c>
    </row>
    <row r="149" spans="1:65" s="2" customFormat="1" ht="21.75" customHeight="1">
      <c r="A149" s="40"/>
      <c r="B149" s="41"/>
      <c r="C149" s="283" t="s">
        <v>369</v>
      </c>
      <c r="D149" s="283" t="s">
        <v>549</v>
      </c>
      <c r="E149" s="284" t="s">
        <v>1888</v>
      </c>
      <c r="F149" s="285" t="s">
        <v>1889</v>
      </c>
      <c r="G149" s="286" t="s">
        <v>163</v>
      </c>
      <c r="H149" s="287">
        <v>31</v>
      </c>
      <c r="I149" s="288"/>
      <c r="J149" s="289">
        <f>ROUND(I149*H149,2)</f>
        <v>0</v>
      </c>
      <c r="K149" s="285" t="s">
        <v>19</v>
      </c>
      <c r="L149" s="290"/>
      <c r="M149" s="291" t="s">
        <v>19</v>
      </c>
      <c r="N149" s="292" t="s">
        <v>43</v>
      </c>
      <c r="O149" s="86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1" t="s">
        <v>323</v>
      </c>
      <c r="AT149" s="231" t="s">
        <v>549</v>
      </c>
      <c r="AU149" s="231" t="s">
        <v>82</v>
      </c>
      <c r="AY149" s="19" t="s">
        <v>139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9" t="s">
        <v>80</v>
      </c>
      <c r="BK149" s="232">
        <f>ROUND(I149*H149,2)</f>
        <v>0</v>
      </c>
      <c r="BL149" s="19" t="s">
        <v>207</v>
      </c>
      <c r="BM149" s="231" t="s">
        <v>1890</v>
      </c>
    </row>
    <row r="150" spans="1:51" s="14" customFormat="1" ht="12">
      <c r="A150" s="14"/>
      <c r="B150" s="244"/>
      <c r="C150" s="245"/>
      <c r="D150" s="235" t="s">
        <v>149</v>
      </c>
      <c r="E150" s="246" t="s">
        <v>19</v>
      </c>
      <c r="F150" s="247" t="s">
        <v>1886</v>
      </c>
      <c r="G150" s="245"/>
      <c r="H150" s="248">
        <v>16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4" t="s">
        <v>149</v>
      </c>
      <c r="AU150" s="254" t="s">
        <v>82</v>
      </c>
      <c r="AV150" s="14" t="s">
        <v>82</v>
      </c>
      <c r="AW150" s="14" t="s">
        <v>33</v>
      </c>
      <c r="AX150" s="14" t="s">
        <v>72</v>
      </c>
      <c r="AY150" s="254" t="s">
        <v>139</v>
      </c>
    </row>
    <row r="151" spans="1:51" s="14" customFormat="1" ht="12">
      <c r="A151" s="14"/>
      <c r="B151" s="244"/>
      <c r="C151" s="245"/>
      <c r="D151" s="235" t="s">
        <v>149</v>
      </c>
      <c r="E151" s="246" t="s">
        <v>19</v>
      </c>
      <c r="F151" s="247" t="s">
        <v>1887</v>
      </c>
      <c r="G151" s="245"/>
      <c r="H151" s="248">
        <v>15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4" t="s">
        <v>149</v>
      </c>
      <c r="AU151" s="254" t="s">
        <v>82</v>
      </c>
      <c r="AV151" s="14" t="s">
        <v>82</v>
      </c>
      <c r="AW151" s="14" t="s">
        <v>33</v>
      </c>
      <c r="AX151" s="14" t="s">
        <v>72</v>
      </c>
      <c r="AY151" s="254" t="s">
        <v>139</v>
      </c>
    </row>
    <row r="152" spans="1:51" s="16" customFormat="1" ht="12">
      <c r="A152" s="16"/>
      <c r="B152" s="266"/>
      <c r="C152" s="267"/>
      <c r="D152" s="235" t="s">
        <v>149</v>
      </c>
      <c r="E152" s="268" t="s">
        <v>19</v>
      </c>
      <c r="F152" s="269" t="s">
        <v>158</v>
      </c>
      <c r="G152" s="267"/>
      <c r="H152" s="270">
        <v>31</v>
      </c>
      <c r="I152" s="271"/>
      <c r="J152" s="267"/>
      <c r="K152" s="267"/>
      <c r="L152" s="272"/>
      <c r="M152" s="273"/>
      <c r="N152" s="274"/>
      <c r="O152" s="274"/>
      <c r="P152" s="274"/>
      <c r="Q152" s="274"/>
      <c r="R152" s="274"/>
      <c r="S152" s="274"/>
      <c r="T152" s="275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T152" s="276" t="s">
        <v>149</v>
      </c>
      <c r="AU152" s="276" t="s">
        <v>82</v>
      </c>
      <c r="AV152" s="16" t="s">
        <v>147</v>
      </c>
      <c r="AW152" s="16" t="s">
        <v>33</v>
      </c>
      <c r="AX152" s="16" t="s">
        <v>80</v>
      </c>
      <c r="AY152" s="276" t="s">
        <v>139</v>
      </c>
    </row>
    <row r="153" spans="1:65" s="2" customFormat="1" ht="33" customHeight="1">
      <c r="A153" s="40"/>
      <c r="B153" s="41"/>
      <c r="C153" s="220" t="s">
        <v>373</v>
      </c>
      <c r="D153" s="220" t="s">
        <v>142</v>
      </c>
      <c r="E153" s="221" t="s">
        <v>1891</v>
      </c>
      <c r="F153" s="222" t="s">
        <v>1892</v>
      </c>
      <c r="G153" s="223" t="s">
        <v>163</v>
      </c>
      <c r="H153" s="224">
        <v>27</v>
      </c>
      <c r="I153" s="225"/>
      <c r="J153" s="226">
        <f>ROUND(I153*H153,2)</f>
        <v>0</v>
      </c>
      <c r="K153" s="222" t="s">
        <v>146</v>
      </c>
      <c r="L153" s="46"/>
      <c r="M153" s="227" t="s">
        <v>19</v>
      </c>
      <c r="N153" s="228" t="s">
        <v>43</v>
      </c>
      <c r="O153" s="86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31" t="s">
        <v>207</v>
      </c>
      <c r="AT153" s="231" t="s">
        <v>142</v>
      </c>
      <c r="AU153" s="231" t="s">
        <v>82</v>
      </c>
      <c r="AY153" s="19" t="s">
        <v>139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9" t="s">
        <v>80</v>
      </c>
      <c r="BK153" s="232">
        <f>ROUND(I153*H153,2)</f>
        <v>0</v>
      </c>
      <c r="BL153" s="19" t="s">
        <v>207</v>
      </c>
      <c r="BM153" s="231" t="s">
        <v>1893</v>
      </c>
    </row>
    <row r="154" spans="1:51" s="14" customFormat="1" ht="12">
      <c r="A154" s="14"/>
      <c r="B154" s="244"/>
      <c r="C154" s="245"/>
      <c r="D154" s="235" t="s">
        <v>149</v>
      </c>
      <c r="E154" s="246" t="s">
        <v>19</v>
      </c>
      <c r="F154" s="247" t="s">
        <v>260</v>
      </c>
      <c r="G154" s="245"/>
      <c r="H154" s="248">
        <v>12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4" t="s">
        <v>149</v>
      </c>
      <c r="AU154" s="254" t="s">
        <v>82</v>
      </c>
      <c r="AV154" s="14" t="s">
        <v>82</v>
      </c>
      <c r="AW154" s="14" t="s">
        <v>33</v>
      </c>
      <c r="AX154" s="14" t="s">
        <v>72</v>
      </c>
      <c r="AY154" s="254" t="s">
        <v>139</v>
      </c>
    </row>
    <row r="155" spans="1:51" s="14" customFormat="1" ht="12">
      <c r="A155" s="14"/>
      <c r="B155" s="244"/>
      <c r="C155" s="245"/>
      <c r="D155" s="235" t="s">
        <v>149</v>
      </c>
      <c r="E155" s="246" t="s">
        <v>19</v>
      </c>
      <c r="F155" s="247" t="s">
        <v>1887</v>
      </c>
      <c r="G155" s="245"/>
      <c r="H155" s="248">
        <v>15</v>
      </c>
      <c r="I155" s="249"/>
      <c r="J155" s="245"/>
      <c r="K155" s="245"/>
      <c r="L155" s="250"/>
      <c r="M155" s="251"/>
      <c r="N155" s="252"/>
      <c r="O155" s="252"/>
      <c r="P155" s="252"/>
      <c r="Q155" s="252"/>
      <c r="R155" s="252"/>
      <c r="S155" s="252"/>
      <c r="T155" s="25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4" t="s">
        <v>149</v>
      </c>
      <c r="AU155" s="254" t="s">
        <v>82</v>
      </c>
      <c r="AV155" s="14" t="s">
        <v>82</v>
      </c>
      <c r="AW155" s="14" t="s">
        <v>33</v>
      </c>
      <c r="AX155" s="14" t="s">
        <v>72</v>
      </c>
      <c r="AY155" s="254" t="s">
        <v>139</v>
      </c>
    </row>
    <row r="156" spans="1:51" s="16" customFormat="1" ht="12">
      <c r="A156" s="16"/>
      <c r="B156" s="266"/>
      <c r="C156" s="267"/>
      <c r="D156" s="235" t="s">
        <v>149</v>
      </c>
      <c r="E156" s="268" t="s">
        <v>19</v>
      </c>
      <c r="F156" s="269" t="s">
        <v>158</v>
      </c>
      <c r="G156" s="267"/>
      <c r="H156" s="270">
        <v>27</v>
      </c>
      <c r="I156" s="271"/>
      <c r="J156" s="267"/>
      <c r="K156" s="267"/>
      <c r="L156" s="272"/>
      <c r="M156" s="273"/>
      <c r="N156" s="274"/>
      <c r="O156" s="274"/>
      <c r="P156" s="274"/>
      <c r="Q156" s="274"/>
      <c r="R156" s="274"/>
      <c r="S156" s="274"/>
      <c r="T156" s="275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T156" s="276" t="s">
        <v>149</v>
      </c>
      <c r="AU156" s="276" t="s">
        <v>82</v>
      </c>
      <c r="AV156" s="16" t="s">
        <v>147</v>
      </c>
      <c r="AW156" s="16" t="s">
        <v>33</v>
      </c>
      <c r="AX156" s="16" t="s">
        <v>80</v>
      </c>
      <c r="AY156" s="276" t="s">
        <v>139</v>
      </c>
    </row>
    <row r="157" spans="1:65" s="2" customFormat="1" ht="16.5" customHeight="1">
      <c r="A157" s="40"/>
      <c r="B157" s="41"/>
      <c r="C157" s="220" t="s">
        <v>379</v>
      </c>
      <c r="D157" s="220" t="s">
        <v>142</v>
      </c>
      <c r="E157" s="221" t="s">
        <v>1894</v>
      </c>
      <c r="F157" s="222" t="s">
        <v>1895</v>
      </c>
      <c r="G157" s="223" t="s">
        <v>274</v>
      </c>
      <c r="H157" s="224">
        <v>27</v>
      </c>
      <c r="I157" s="225"/>
      <c r="J157" s="226">
        <f>ROUND(I157*H157,2)</f>
        <v>0</v>
      </c>
      <c r="K157" s="222" t="s">
        <v>19</v>
      </c>
      <c r="L157" s="46"/>
      <c r="M157" s="227" t="s">
        <v>19</v>
      </c>
      <c r="N157" s="228" t="s">
        <v>43</v>
      </c>
      <c r="O157" s="86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31" t="s">
        <v>147</v>
      </c>
      <c r="AT157" s="231" t="s">
        <v>142</v>
      </c>
      <c r="AU157" s="231" t="s">
        <v>82</v>
      </c>
      <c r="AY157" s="19" t="s">
        <v>139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9" t="s">
        <v>80</v>
      </c>
      <c r="BK157" s="232">
        <f>ROUND(I157*H157,2)</f>
        <v>0</v>
      </c>
      <c r="BL157" s="19" t="s">
        <v>147</v>
      </c>
      <c r="BM157" s="231" t="s">
        <v>1896</v>
      </c>
    </row>
    <row r="158" spans="1:51" s="14" customFormat="1" ht="12">
      <c r="A158" s="14"/>
      <c r="B158" s="244"/>
      <c r="C158" s="245"/>
      <c r="D158" s="235" t="s">
        <v>149</v>
      </c>
      <c r="E158" s="246" t="s">
        <v>19</v>
      </c>
      <c r="F158" s="247" t="s">
        <v>260</v>
      </c>
      <c r="G158" s="245"/>
      <c r="H158" s="248">
        <v>12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4" t="s">
        <v>149</v>
      </c>
      <c r="AU158" s="254" t="s">
        <v>82</v>
      </c>
      <c r="AV158" s="14" t="s">
        <v>82</v>
      </c>
      <c r="AW158" s="14" t="s">
        <v>33</v>
      </c>
      <c r="AX158" s="14" t="s">
        <v>72</v>
      </c>
      <c r="AY158" s="254" t="s">
        <v>139</v>
      </c>
    </row>
    <row r="159" spans="1:51" s="14" customFormat="1" ht="12">
      <c r="A159" s="14"/>
      <c r="B159" s="244"/>
      <c r="C159" s="245"/>
      <c r="D159" s="235" t="s">
        <v>149</v>
      </c>
      <c r="E159" s="246" t="s">
        <v>19</v>
      </c>
      <c r="F159" s="247" t="s">
        <v>1887</v>
      </c>
      <c r="G159" s="245"/>
      <c r="H159" s="248">
        <v>15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4" t="s">
        <v>149</v>
      </c>
      <c r="AU159" s="254" t="s">
        <v>82</v>
      </c>
      <c r="AV159" s="14" t="s">
        <v>82</v>
      </c>
      <c r="AW159" s="14" t="s">
        <v>33</v>
      </c>
      <c r="AX159" s="14" t="s">
        <v>72</v>
      </c>
      <c r="AY159" s="254" t="s">
        <v>139</v>
      </c>
    </row>
    <row r="160" spans="1:51" s="16" customFormat="1" ht="12">
      <c r="A160" s="16"/>
      <c r="B160" s="266"/>
      <c r="C160" s="267"/>
      <c r="D160" s="235" t="s">
        <v>149</v>
      </c>
      <c r="E160" s="268" t="s">
        <v>19</v>
      </c>
      <c r="F160" s="269" t="s">
        <v>158</v>
      </c>
      <c r="G160" s="267"/>
      <c r="H160" s="270">
        <v>27</v>
      </c>
      <c r="I160" s="271"/>
      <c r="J160" s="267"/>
      <c r="K160" s="267"/>
      <c r="L160" s="272"/>
      <c r="M160" s="273"/>
      <c r="N160" s="274"/>
      <c r="O160" s="274"/>
      <c r="P160" s="274"/>
      <c r="Q160" s="274"/>
      <c r="R160" s="274"/>
      <c r="S160" s="274"/>
      <c r="T160" s="275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T160" s="276" t="s">
        <v>149</v>
      </c>
      <c r="AU160" s="276" t="s">
        <v>82</v>
      </c>
      <c r="AV160" s="16" t="s">
        <v>147</v>
      </c>
      <c r="AW160" s="16" t="s">
        <v>33</v>
      </c>
      <c r="AX160" s="16" t="s">
        <v>80</v>
      </c>
      <c r="AY160" s="276" t="s">
        <v>139</v>
      </c>
    </row>
    <row r="161" spans="1:65" s="2" customFormat="1" ht="33" customHeight="1">
      <c r="A161" s="40"/>
      <c r="B161" s="41"/>
      <c r="C161" s="220" t="s">
        <v>383</v>
      </c>
      <c r="D161" s="220" t="s">
        <v>142</v>
      </c>
      <c r="E161" s="221" t="s">
        <v>1897</v>
      </c>
      <c r="F161" s="222" t="s">
        <v>1898</v>
      </c>
      <c r="G161" s="223" t="s">
        <v>163</v>
      </c>
      <c r="H161" s="224">
        <v>13</v>
      </c>
      <c r="I161" s="225"/>
      <c r="J161" s="226">
        <f>ROUND(I161*H161,2)</f>
        <v>0</v>
      </c>
      <c r="K161" s="222" t="s">
        <v>146</v>
      </c>
      <c r="L161" s="46"/>
      <c r="M161" s="227" t="s">
        <v>19</v>
      </c>
      <c r="N161" s="228" t="s">
        <v>43</v>
      </c>
      <c r="O161" s="86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31" t="s">
        <v>207</v>
      </c>
      <c r="AT161" s="231" t="s">
        <v>142</v>
      </c>
      <c r="AU161" s="231" t="s">
        <v>82</v>
      </c>
      <c r="AY161" s="19" t="s">
        <v>139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9" t="s">
        <v>80</v>
      </c>
      <c r="BK161" s="232">
        <f>ROUND(I161*H161,2)</f>
        <v>0</v>
      </c>
      <c r="BL161" s="19" t="s">
        <v>207</v>
      </c>
      <c r="BM161" s="231" t="s">
        <v>1899</v>
      </c>
    </row>
    <row r="162" spans="1:51" s="14" customFormat="1" ht="12">
      <c r="A162" s="14"/>
      <c r="B162" s="244"/>
      <c r="C162" s="245"/>
      <c r="D162" s="235" t="s">
        <v>149</v>
      </c>
      <c r="E162" s="246" t="s">
        <v>19</v>
      </c>
      <c r="F162" s="247" t="s">
        <v>1900</v>
      </c>
      <c r="G162" s="245"/>
      <c r="H162" s="248">
        <v>7</v>
      </c>
      <c r="I162" s="249"/>
      <c r="J162" s="245"/>
      <c r="K162" s="245"/>
      <c r="L162" s="250"/>
      <c r="M162" s="251"/>
      <c r="N162" s="252"/>
      <c r="O162" s="252"/>
      <c r="P162" s="252"/>
      <c r="Q162" s="252"/>
      <c r="R162" s="252"/>
      <c r="S162" s="252"/>
      <c r="T162" s="25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4" t="s">
        <v>149</v>
      </c>
      <c r="AU162" s="254" t="s">
        <v>82</v>
      </c>
      <c r="AV162" s="14" t="s">
        <v>82</v>
      </c>
      <c r="AW162" s="14" t="s">
        <v>33</v>
      </c>
      <c r="AX162" s="14" t="s">
        <v>72</v>
      </c>
      <c r="AY162" s="254" t="s">
        <v>139</v>
      </c>
    </row>
    <row r="163" spans="1:51" s="14" customFormat="1" ht="12">
      <c r="A163" s="14"/>
      <c r="B163" s="244"/>
      <c r="C163" s="245"/>
      <c r="D163" s="235" t="s">
        <v>149</v>
      </c>
      <c r="E163" s="246" t="s">
        <v>19</v>
      </c>
      <c r="F163" s="247" t="s">
        <v>1901</v>
      </c>
      <c r="G163" s="245"/>
      <c r="H163" s="248">
        <v>6</v>
      </c>
      <c r="I163" s="249"/>
      <c r="J163" s="245"/>
      <c r="K163" s="245"/>
      <c r="L163" s="250"/>
      <c r="M163" s="251"/>
      <c r="N163" s="252"/>
      <c r="O163" s="252"/>
      <c r="P163" s="252"/>
      <c r="Q163" s="252"/>
      <c r="R163" s="252"/>
      <c r="S163" s="252"/>
      <c r="T163" s="25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4" t="s">
        <v>149</v>
      </c>
      <c r="AU163" s="254" t="s">
        <v>82</v>
      </c>
      <c r="AV163" s="14" t="s">
        <v>82</v>
      </c>
      <c r="AW163" s="14" t="s">
        <v>33</v>
      </c>
      <c r="AX163" s="14" t="s">
        <v>72</v>
      </c>
      <c r="AY163" s="254" t="s">
        <v>139</v>
      </c>
    </row>
    <row r="164" spans="1:51" s="16" customFormat="1" ht="12">
      <c r="A164" s="16"/>
      <c r="B164" s="266"/>
      <c r="C164" s="267"/>
      <c r="D164" s="235" t="s">
        <v>149</v>
      </c>
      <c r="E164" s="268" t="s">
        <v>19</v>
      </c>
      <c r="F164" s="269" t="s">
        <v>158</v>
      </c>
      <c r="G164" s="267"/>
      <c r="H164" s="270">
        <v>13</v>
      </c>
      <c r="I164" s="271"/>
      <c r="J164" s="267"/>
      <c r="K164" s="267"/>
      <c r="L164" s="272"/>
      <c r="M164" s="273"/>
      <c r="N164" s="274"/>
      <c r="O164" s="274"/>
      <c r="P164" s="274"/>
      <c r="Q164" s="274"/>
      <c r="R164" s="274"/>
      <c r="S164" s="274"/>
      <c r="T164" s="275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T164" s="276" t="s">
        <v>149</v>
      </c>
      <c r="AU164" s="276" t="s">
        <v>82</v>
      </c>
      <c r="AV164" s="16" t="s">
        <v>147</v>
      </c>
      <c r="AW164" s="16" t="s">
        <v>33</v>
      </c>
      <c r="AX164" s="16" t="s">
        <v>80</v>
      </c>
      <c r="AY164" s="276" t="s">
        <v>139</v>
      </c>
    </row>
    <row r="165" spans="1:65" s="2" customFormat="1" ht="21.75" customHeight="1">
      <c r="A165" s="40"/>
      <c r="B165" s="41"/>
      <c r="C165" s="220" t="s">
        <v>387</v>
      </c>
      <c r="D165" s="220" t="s">
        <v>142</v>
      </c>
      <c r="E165" s="221" t="s">
        <v>1902</v>
      </c>
      <c r="F165" s="222" t="s">
        <v>1903</v>
      </c>
      <c r="G165" s="223" t="s">
        <v>274</v>
      </c>
      <c r="H165" s="224">
        <v>13</v>
      </c>
      <c r="I165" s="225"/>
      <c r="J165" s="226">
        <f>ROUND(I165*H165,2)</f>
        <v>0</v>
      </c>
      <c r="K165" s="222" t="s">
        <v>19</v>
      </c>
      <c r="L165" s="46"/>
      <c r="M165" s="227" t="s">
        <v>19</v>
      </c>
      <c r="N165" s="228" t="s">
        <v>43</v>
      </c>
      <c r="O165" s="86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31" t="s">
        <v>207</v>
      </c>
      <c r="AT165" s="231" t="s">
        <v>142</v>
      </c>
      <c r="AU165" s="231" t="s">
        <v>82</v>
      </c>
      <c r="AY165" s="19" t="s">
        <v>139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9" t="s">
        <v>80</v>
      </c>
      <c r="BK165" s="232">
        <f>ROUND(I165*H165,2)</f>
        <v>0</v>
      </c>
      <c r="BL165" s="19" t="s">
        <v>207</v>
      </c>
      <c r="BM165" s="231" t="s">
        <v>1904</v>
      </c>
    </row>
    <row r="166" spans="1:51" s="14" customFormat="1" ht="12">
      <c r="A166" s="14"/>
      <c r="B166" s="244"/>
      <c r="C166" s="245"/>
      <c r="D166" s="235" t="s">
        <v>149</v>
      </c>
      <c r="E166" s="246" t="s">
        <v>19</v>
      </c>
      <c r="F166" s="247" t="s">
        <v>1900</v>
      </c>
      <c r="G166" s="245"/>
      <c r="H166" s="248">
        <v>7</v>
      </c>
      <c r="I166" s="249"/>
      <c r="J166" s="245"/>
      <c r="K166" s="245"/>
      <c r="L166" s="250"/>
      <c r="M166" s="251"/>
      <c r="N166" s="252"/>
      <c r="O166" s="252"/>
      <c r="P166" s="252"/>
      <c r="Q166" s="252"/>
      <c r="R166" s="252"/>
      <c r="S166" s="252"/>
      <c r="T166" s="25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4" t="s">
        <v>149</v>
      </c>
      <c r="AU166" s="254" t="s">
        <v>82</v>
      </c>
      <c r="AV166" s="14" t="s">
        <v>82</v>
      </c>
      <c r="AW166" s="14" t="s">
        <v>33</v>
      </c>
      <c r="AX166" s="14" t="s">
        <v>72</v>
      </c>
      <c r="AY166" s="254" t="s">
        <v>139</v>
      </c>
    </row>
    <row r="167" spans="1:51" s="14" customFormat="1" ht="12">
      <c r="A167" s="14"/>
      <c r="B167" s="244"/>
      <c r="C167" s="245"/>
      <c r="D167" s="235" t="s">
        <v>149</v>
      </c>
      <c r="E167" s="246" t="s">
        <v>19</v>
      </c>
      <c r="F167" s="247" t="s">
        <v>1901</v>
      </c>
      <c r="G167" s="245"/>
      <c r="H167" s="248">
        <v>6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4" t="s">
        <v>149</v>
      </c>
      <c r="AU167" s="254" t="s">
        <v>82</v>
      </c>
      <c r="AV167" s="14" t="s">
        <v>82</v>
      </c>
      <c r="AW167" s="14" t="s">
        <v>33</v>
      </c>
      <c r="AX167" s="14" t="s">
        <v>72</v>
      </c>
      <c r="AY167" s="254" t="s">
        <v>139</v>
      </c>
    </row>
    <row r="168" spans="1:51" s="16" customFormat="1" ht="12">
      <c r="A168" s="16"/>
      <c r="B168" s="266"/>
      <c r="C168" s="267"/>
      <c r="D168" s="235" t="s">
        <v>149</v>
      </c>
      <c r="E168" s="268" t="s">
        <v>19</v>
      </c>
      <c r="F168" s="269" t="s">
        <v>158</v>
      </c>
      <c r="G168" s="267"/>
      <c r="H168" s="270">
        <v>13</v>
      </c>
      <c r="I168" s="271"/>
      <c r="J168" s="267"/>
      <c r="K168" s="267"/>
      <c r="L168" s="272"/>
      <c r="M168" s="273"/>
      <c r="N168" s="274"/>
      <c r="O168" s="274"/>
      <c r="P168" s="274"/>
      <c r="Q168" s="274"/>
      <c r="R168" s="274"/>
      <c r="S168" s="274"/>
      <c r="T168" s="275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T168" s="276" t="s">
        <v>149</v>
      </c>
      <c r="AU168" s="276" t="s">
        <v>82</v>
      </c>
      <c r="AV168" s="16" t="s">
        <v>147</v>
      </c>
      <c r="AW168" s="16" t="s">
        <v>33</v>
      </c>
      <c r="AX168" s="16" t="s">
        <v>80</v>
      </c>
      <c r="AY168" s="276" t="s">
        <v>139</v>
      </c>
    </row>
    <row r="169" spans="1:65" s="2" customFormat="1" ht="33" customHeight="1">
      <c r="A169" s="40"/>
      <c r="B169" s="41"/>
      <c r="C169" s="220" t="s">
        <v>391</v>
      </c>
      <c r="D169" s="220" t="s">
        <v>142</v>
      </c>
      <c r="E169" s="221" t="s">
        <v>1905</v>
      </c>
      <c r="F169" s="222" t="s">
        <v>1906</v>
      </c>
      <c r="G169" s="223" t="s">
        <v>163</v>
      </c>
      <c r="H169" s="224">
        <v>1</v>
      </c>
      <c r="I169" s="225"/>
      <c r="J169" s="226">
        <f>ROUND(I169*H169,2)</f>
        <v>0</v>
      </c>
      <c r="K169" s="222" t="s">
        <v>146</v>
      </c>
      <c r="L169" s="46"/>
      <c r="M169" s="227" t="s">
        <v>19</v>
      </c>
      <c r="N169" s="228" t="s">
        <v>43</v>
      </c>
      <c r="O169" s="86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31" t="s">
        <v>207</v>
      </c>
      <c r="AT169" s="231" t="s">
        <v>142</v>
      </c>
      <c r="AU169" s="231" t="s">
        <v>82</v>
      </c>
      <c r="AY169" s="19" t="s">
        <v>139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9" t="s">
        <v>80</v>
      </c>
      <c r="BK169" s="232">
        <f>ROUND(I169*H169,2)</f>
        <v>0</v>
      </c>
      <c r="BL169" s="19" t="s">
        <v>207</v>
      </c>
      <c r="BM169" s="231" t="s">
        <v>1907</v>
      </c>
    </row>
    <row r="170" spans="1:65" s="2" customFormat="1" ht="16.5" customHeight="1">
      <c r="A170" s="40"/>
      <c r="B170" s="41"/>
      <c r="C170" s="220" t="s">
        <v>395</v>
      </c>
      <c r="D170" s="220" t="s">
        <v>142</v>
      </c>
      <c r="E170" s="221" t="s">
        <v>1908</v>
      </c>
      <c r="F170" s="222" t="s">
        <v>1909</v>
      </c>
      <c r="G170" s="223" t="s">
        <v>274</v>
      </c>
      <c r="H170" s="224">
        <v>5</v>
      </c>
      <c r="I170" s="225"/>
      <c r="J170" s="226">
        <f>ROUND(I170*H170,2)</f>
        <v>0</v>
      </c>
      <c r="K170" s="222" t="s">
        <v>19</v>
      </c>
      <c r="L170" s="46"/>
      <c r="M170" s="227" t="s">
        <v>19</v>
      </c>
      <c r="N170" s="228" t="s">
        <v>43</v>
      </c>
      <c r="O170" s="86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31" t="s">
        <v>207</v>
      </c>
      <c r="AT170" s="231" t="s">
        <v>142</v>
      </c>
      <c r="AU170" s="231" t="s">
        <v>82</v>
      </c>
      <c r="AY170" s="19" t="s">
        <v>139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9" t="s">
        <v>80</v>
      </c>
      <c r="BK170" s="232">
        <f>ROUND(I170*H170,2)</f>
        <v>0</v>
      </c>
      <c r="BL170" s="19" t="s">
        <v>207</v>
      </c>
      <c r="BM170" s="231" t="s">
        <v>1910</v>
      </c>
    </row>
    <row r="171" spans="1:65" s="2" customFormat="1" ht="21.75" customHeight="1">
      <c r="A171" s="40"/>
      <c r="B171" s="41"/>
      <c r="C171" s="220" t="s">
        <v>401</v>
      </c>
      <c r="D171" s="220" t="s">
        <v>142</v>
      </c>
      <c r="E171" s="221" t="s">
        <v>1911</v>
      </c>
      <c r="F171" s="222" t="s">
        <v>1912</v>
      </c>
      <c r="G171" s="223" t="s">
        <v>290</v>
      </c>
      <c r="H171" s="224">
        <v>1</v>
      </c>
      <c r="I171" s="225"/>
      <c r="J171" s="226">
        <f>ROUND(I171*H171,2)</f>
        <v>0</v>
      </c>
      <c r="K171" s="222" t="s">
        <v>19</v>
      </c>
      <c r="L171" s="46"/>
      <c r="M171" s="227" t="s">
        <v>19</v>
      </c>
      <c r="N171" s="228" t="s">
        <v>43</v>
      </c>
      <c r="O171" s="86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31" t="s">
        <v>207</v>
      </c>
      <c r="AT171" s="231" t="s">
        <v>142</v>
      </c>
      <c r="AU171" s="231" t="s">
        <v>82</v>
      </c>
      <c r="AY171" s="19" t="s">
        <v>139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9" t="s">
        <v>80</v>
      </c>
      <c r="BK171" s="232">
        <f>ROUND(I171*H171,2)</f>
        <v>0</v>
      </c>
      <c r="BL171" s="19" t="s">
        <v>207</v>
      </c>
      <c r="BM171" s="231" t="s">
        <v>1913</v>
      </c>
    </row>
    <row r="172" spans="1:65" s="2" customFormat="1" ht="21.75" customHeight="1">
      <c r="A172" s="40"/>
      <c r="B172" s="41"/>
      <c r="C172" s="220" t="s">
        <v>407</v>
      </c>
      <c r="D172" s="220" t="s">
        <v>142</v>
      </c>
      <c r="E172" s="221" t="s">
        <v>1914</v>
      </c>
      <c r="F172" s="222" t="s">
        <v>1915</v>
      </c>
      <c r="G172" s="223" t="s">
        <v>274</v>
      </c>
      <c r="H172" s="224">
        <v>5</v>
      </c>
      <c r="I172" s="225"/>
      <c r="J172" s="226">
        <f>ROUND(I172*H172,2)</f>
        <v>0</v>
      </c>
      <c r="K172" s="222" t="s">
        <v>19</v>
      </c>
      <c r="L172" s="46"/>
      <c r="M172" s="227" t="s">
        <v>19</v>
      </c>
      <c r="N172" s="228" t="s">
        <v>43</v>
      </c>
      <c r="O172" s="86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31" t="s">
        <v>207</v>
      </c>
      <c r="AT172" s="231" t="s">
        <v>142</v>
      </c>
      <c r="AU172" s="231" t="s">
        <v>82</v>
      </c>
      <c r="AY172" s="19" t="s">
        <v>139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9" t="s">
        <v>80</v>
      </c>
      <c r="BK172" s="232">
        <f>ROUND(I172*H172,2)</f>
        <v>0</v>
      </c>
      <c r="BL172" s="19" t="s">
        <v>207</v>
      </c>
      <c r="BM172" s="231" t="s">
        <v>1916</v>
      </c>
    </row>
    <row r="173" spans="1:65" s="2" customFormat="1" ht="16.5" customHeight="1">
      <c r="A173" s="40"/>
      <c r="B173" s="41"/>
      <c r="C173" s="220" t="s">
        <v>412</v>
      </c>
      <c r="D173" s="220" t="s">
        <v>142</v>
      </c>
      <c r="E173" s="221" t="s">
        <v>1917</v>
      </c>
      <c r="F173" s="222" t="s">
        <v>1918</v>
      </c>
      <c r="G173" s="223" t="s">
        <v>1296</v>
      </c>
      <c r="H173" s="224">
        <v>20</v>
      </c>
      <c r="I173" s="225"/>
      <c r="J173" s="226">
        <f>ROUND(I173*H173,2)</f>
        <v>0</v>
      </c>
      <c r="K173" s="222" t="s">
        <v>19</v>
      </c>
      <c r="L173" s="46"/>
      <c r="M173" s="227" t="s">
        <v>19</v>
      </c>
      <c r="N173" s="228" t="s">
        <v>43</v>
      </c>
      <c r="O173" s="86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31" t="s">
        <v>207</v>
      </c>
      <c r="AT173" s="231" t="s">
        <v>142</v>
      </c>
      <c r="AU173" s="231" t="s">
        <v>82</v>
      </c>
      <c r="AY173" s="19" t="s">
        <v>139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9" t="s">
        <v>80</v>
      </c>
      <c r="BK173" s="232">
        <f>ROUND(I173*H173,2)</f>
        <v>0</v>
      </c>
      <c r="BL173" s="19" t="s">
        <v>207</v>
      </c>
      <c r="BM173" s="231" t="s">
        <v>1919</v>
      </c>
    </row>
    <row r="174" spans="1:65" s="2" customFormat="1" ht="33" customHeight="1">
      <c r="A174" s="40"/>
      <c r="B174" s="41"/>
      <c r="C174" s="220" t="s">
        <v>417</v>
      </c>
      <c r="D174" s="220" t="s">
        <v>142</v>
      </c>
      <c r="E174" s="221" t="s">
        <v>1920</v>
      </c>
      <c r="F174" s="222" t="s">
        <v>1921</v>
      </c>
      <c r="G174" s="223" t="s">
        <v>1296</v>
      </c>
      <c r="H174" s="224">
        <v>150</v>
      </c>
      <c r="I174" s="225"/>
      <c r="J174" s="226">
        <f>ROUND(I174*H174,2)</f>
        <v>0</v>
      </c>
      <c r="K174" s="222" t="s">
        <v>19</v>
      </c>
      <c r="L174" s="46"/>
      <c r="M174" s="227" t="s">
        <v>19</v>
      </c>
      <c r="N174" s="228" t="s">
        <v>43</v>
      </c>
      <c r="O174" s="86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31" t="s">
        <v>207</v>
      </c>
      <c r="AT174" s="231" t="s">
        <v>142</v>
      </c>
      <c r="AU174" s="231" t="s">
        <v>82</v>
      </c>
      <c r="AY174" s="19" t="s">
        <v>139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9" t="s">
        <v>80</v>
      </c>
      <c r="BK174" s="232">
        <f>ROUND(I174*H174,2)</f>
        <v>0</v>
      </c>
      <c r="BL174" s="19" t="s">
        <v>207</v>
      </c>
      <c r="BM174" s="231" t="s">
        <v>1922</v>
      </c>
    </row>
    <row r="175" spans="1:65" s="2" customFormat="1" ht="16.5" customHeight="1">
      <c r="A175" s="40"/>
      <c r="B175" s="41"/>
      <c r="C175" s="220" t="s">
        <v>421</v>
      </c>
      <c r="D175" s="220" t="s">
        <v>142</v>
      </c>
      <c r="E175" s="221" t="s">
        <v>1923</v>
      </c>
      <c r="F175" s="222" t="s">
        <v>1924</v>
      </c>
      <c r="G175" s="223" t="s">
        <v>163</v>
      </c>
      <c r="H175" s="224">
        <v>2</v>
      </c>
      <c r="I175" s="225"/>
      <c r="J175" s="226">
        <f>ROUND(I175*H175,2)</f>
        <v>0</v>
      </c>
      <c r="K175" s="222" t="s">
        <v>19</v>
      </c>
      <c r="L175" s="46"/>
      <c r="M175" s="227" t="s">
        <v>19</v>
      </c>
      <c r="N175" s="228" t="s">
        <v>43</v>
      </c>
      <c r="O175" s="86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1" t="s">
        <v>207</v>
      </c>
      <c r="AT175" s="231" t="s">
        <v>142</v>
      </c>
      <c r="AU175" s="231" t="s">
        <v>82</v>
      </c>
      <c r="AY175" s="19" t="s">
        <v>139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9" t="s">
        <v>80</v>
      </c>
      <c r="BK175" s="232">
        <f>ROUND(I175*H175,2)</f>
        <v>0</v>
      </c>
      <c r="BL175" s="19" t="s">
        <v>207</v>
      </c>
      <c r="BM175" s="231" t="s">
        <v>1925</v>
      </c>
    </row>
    <row r="176" spans="1:63" s="12" customFormat="1" ht="22.8" customHeight="1">
      <c r="A176" s="12"/>
      <c r="B176" s="204"/>
      <c r="C176" s="205"/>
      <c r="D176" s="206" t="s">
        <v>71</v>
      </c>
      <c r="E176" s="218" t="s">
        <v>1926</v>
      </c>
      <c r="F176" s="218" t="s">
        <v>1927</v>
      </c>
      <c r="G176" s="205"/>
      <c r="H176" s="205"/>
      <c r="I176" s="208"/>
      <c r="J176" s="219">
        <f>BK176</f>
        <v>0</v>
      </c>
      <c r="K176" s="205"/>
      <c r="L176" s="210"/>
      <c r="M176" s="211"/>
      <c r="N176" s="212"/>
      <c r="O176" s="212"/>
      <c r="P176" s="213">
        <f>SUM(P177:P225)</f>
        <v>0</v>
      </c>
      <c r="Q176" s="212"/>
      <c r="R176" s="213">
        <f>SUM(R177:R225)</f>
        <v>0.5601000000000002</v>
      </c>
      <c r="S176" s="212"/>
      <c r="T176" s="214">
        <f>SUM(T177:T225)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5" t="s">
        <v>82</v>
      </c>
      <c r="AT176" s="216" t="s">
        <v>71</v>
      </c>
      <c r="AU176" s="216" t="s">
        <v>80</v>
      </c>
      <c r="AY176" s="215" t="s">
        <v>139</v>
      </c>
      <c r="BK176" s="217">
        <f>SUM(BK177:BK225)</f>
        <v>0</v>
      </c>
    </row>
    <row r="177" spans="1:65" s="2" customFormat="1" ht="21.75" customHeight="1">
      <c r="A177" s="40"/>
      <c r="B177" s="41"/>
      <c r="C177" s="220" t="s">
        <v>425</v>
      </c>
      <c r="D177" s="220" t="s">
        <v>142</v>
      </c>
      <c r="E177" s="221" t="s">
        <v>1928</v>
      </c>
      <c r="F177" s="222" t="s">
        <v>1929</v>
      </c>
      <c r="G177" s="223" t="s">
        <v>214</v>
      </c>
      <c r="H177" s="224">
        <v>3000</v>
      </c>
      <c r="I177" s="225"/>
      <c r="J177" s="226">
        <f>ROUND(I177*H177,2)</f>
        <v>0</v>
      </c>
      <c r="K177" s="222" t="s">
        <v>146</v>
      </c>
      <c r="L177" s="46"/>
      <c r="M177" s="227" t="s">
        <v>19</v>
      </c>
      <c r="N177" s="228" t="s">
        <v>43</v>
      </c>
      <c r="O177" s="86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31" t="s">
        <v>207</v>
      </c>
      <c r="AT177" s="231" t="s">
        <v>142</v>
      </c>
      <c r="AU177" s="231" t="s">
        <v>82</v>
      </c>
      <c r="AY177" s="19" t="s">
        <v>139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9" t="s">
        <v>80</v>
      </c>
      <c r="BK177" s="232">
        <f>ROUND(I177*H177,2)</f>
        <v>0</v>
      </c>
      <c r="BL177" s="19" t="s">
        <v>207</v>
      </c>
      <c r="BM177" s="231" t="s">
        <v>1930</v>
      </c>
    </row>
    <row r="178" spans="1:65" s="2" customFormat="1" ht="21.75" customHeight="1">
      <c r="A178" s="40"/>
      <c r="B178" s="41"/>
      <c r="C178" s="283" t="s">
        <v>429</v>
      </c>
      <c r="D178" s="283" t="s">
        <v>549</v>
      </c>
      <c r="E178" s="284" t="s">
        <v>1931</v>
      </c>
      <c r="F178" s="285" t="s">
        <v>1932</v>
      </c>
      <c r="G178" s="286" t="s">
        <v>214</v>
      </c>
      <c r="H178" s="287">
        <v>3600</v>
      </c>
      <c r="I178" s="288"/>
      <c r="J178" s="289">
        <f>ROUND(I178*H178,2)</f>
        <v>0</v>
      </c>
      <c r="K178" s="285" t="s">
        <v>146</v>
      </c>
      <c r="L178" s="290"/>
      <c r="M178" s="291" t="s">
        <v>19</v>
      </c>
      <c r="N178" s="292" t="s">
        <v>43</v>
      </c>
      <c r="O178" s="86"/>
      <c r="P178" s="229">
        <f>O178*H178</f>
        <v>0</v>
      </c>
      <c r="Q178" s="229">
        <v>6E-05</v>
      </c>
      <c r="R178" s="229">
        <f>Q178*H178</f>
        <v>0.216</v>
      </c>
      <c r="S178" s="229">
        <v>0</v>
      </c>
      <c r="T178" s="230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31" t="s">
        <v>323</v>
      </c>
      <c r="AT178" s="231" t="s">
        <v>549</v>
      </c>
      <c r="AU178" s="231" t="s">
        <v>82</v>
      </c>
      <c r="AY178" s="19" t="s">
        <v>139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9" t="s">
        <v>80</v>
      </c>
      <c r="BK178" s="232">
        <f>ROUND(I178*H178,2)</f>
        <v>0</v>
      </c>
      <c r="BL178" s="19" t="s">
        <v>207</v>
      </c>
      <c r="BM178" s="231" t="s">
        <v>1933</v>
      </c>
    </row>
    <row r="179" spans="1:51" s="14" customFormat="1" ht="12">
      <c r="A179" s="14"/>
      <c r="B179" s="244"/>
      <c r="C179" s="245"/>
      <c r="D179" s="235" t="s">
        <v>149</v>
      </c>
      <c r="E179" s="245"/>
      <c r="F179" s="247" t="s">
        <v>1934</v>
      </c>
      <c r="G179" s="245"/>
      <c r="H179" s="248">
        <v>3600</v>
      </c>
      <c r="I179" s="249"/>
      <c r="J179" s="245"/>
      <c r="K179" s="245"/>
      <c r="L179" s="250"/>
      <c r="M179" s="251"/>
      <c r="N179" s="252"/>
      <c r="O179" s="252"/>
      <c r="P179" s="252"/>
      <c r="Q179" s="252"/>
      <c r="R179" s="252"/>
      <c r="S179" s="252"/>
      <c r="T179" s="25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4" t="s">
        <v>149</v>
      </c>
      <c r="AU179" s="254" t="s">
        <v>82</v>
      </c>
      <c r="AV179" s="14" t="s">
        <v>82</v>
      </c>
      <c r="AW179" s="14" t="s">
        <v>4</v>
      </c>
      <c r="AX179" s="14" t="s">
        <v>80</v>
      </c>
      <c r="AY179" s="254" t="s">
        <v>139</v>
      </c>
    </row>
    <row r="180" spans="1:65" s="2" customFormat="1" ht="44.25" customHeight="1">
      <c r="A180" s="40"/>
      <c r="B180" s="41"/>
      <c r="C180" s="220" t="s">
        <v>433</v>
      </c>
      <c r="D180" s="220" t="s">
        <v>142</v>
      </c>
      <c r="E180" s="221" t="s">
        <v>1935</v>
      </c>
      <c r="F180" s="222" t="s">
        <v>1936</v>
      </c>
      <c r="G180" s="223" t="s">
        <v>214</v>
      </c>
      <c r="H180" s="224">
        <v>12100</v>
      </c>
      <c r="I180" s="225"/>
      <c r="J180" s="226">
        <f>ROUND(I180*H180,2)</f>
        <v>0</v>
      </c>
      <c r="K180" s="222" t="s">
        <v>146</v>
      </c>
      <c r="L180" s="46"/>
      <c r="M180" s="227" t="s">
        <v>19</v>
      </c>
      <c r="N180" s="228" t="s">
        <v>43</v>
      </c>
      <c r="O180" s="86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31" t="s">
        <v>473</v>
      </c>
      <c r="AT180" s="231" t="s">
        <v>142</v>
      </c>
      <c r="AU180" s="231" t="s">
        <v>82</v>
      </c>
      <c r="AY180" s="19" t="s">
        <v>139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9" t="s">
        <v>80</v>
      </c>
      <c r="BK180" s="232">
        <f>ROUND(I180*H180,2)</f>
        <v>0</v>
      </c>
      <c r="BL180" s="19" t="s">
        <v>473</v>
      </c>
      <c r="BM180" s="231" t="s">
        <v>1937</v>
      </c>
    </row>
    <row r="181" spans="1:65" s="2" customFormat="1" ht="16.5" customHeight="1">
      <c r="A181" s="40"/>
      <c r="B181" s="41"/>
      <c r="C181" s="283" t="s">
        <v>439</v>
      </c>
      <c r="D181" s="283" t="s">
        <v>549</v>
      </c>
      <c r="E181" s="284" t="s">
        <v>1938</v>
      </c>
      <c r="F181" s="285" t="s">
        <v>1939</v>
      </c>
      <c r="G181" s="286" t="s">
        <v>214</v>
      </c>
      <c r="H181" s="287">
        <v>3300</v>
      </c>
      <c r="I181" s="288"/>
      <c r="J181" s="289">
        <f>ROUND(I181*H181,2)</f>
        <v>0</v>
      </c>
      <c r="K181" s="285" t="s">
        <v>19</v>
      </c>
      <c r="L181" s="290"/>
      <c r="M181" s="291" t="s">
        <v>19</v>
      </c>
      <c r="N181" s="292" t="s">
        <v>43</v>
      </c>
      <c r="O181" s="86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31" t="s">
        <v>1940</v>
      </c>
      <c r="AT181" s="231" t="s">
        <v>549</v>
      </c>
      <c r="AU181" s="231" t="s">
        <v>82</v>
      </c>
      <c r="AY181" s="19" t="s">
        <v>139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9" t="s">
        <v>80</v>
      </c>
      <c r="BK181" s="232">
        <f>ROUND(I181*H181,2)</f>
        <v>0</v>
      </c>
      <c r="BL181" s="19" t="s">
        <v>473</v>
      </c>
      <c r="BM181" s="231" t="s">
        <v>1941</v>
      </c>
    </row>
    <row r="182" spans="1:51" s="14" customFormat="1" ht="12">
      <c r="A182" s="14"/>
      <c r="B182" s="244"/>
      <c r="C182" s="245"/>
      <c r="D182" s="235" t="s">
        <v>149</v>
      </c>
      <c r="E182" s="245"/>
      <c r="F182" s="247" t="s">
        <v>1942</v>
      </c>
      <c r="G182" s="245"/>
      <c r="H182" s="248">
        <v>3300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4" t="s">
        <v>149</v>
      </c>
      <c r="AU182" s="254" t="s">
        <v>82</v>
      </c>
      <c r="AV182" s="14" t="s">
        <v>82</v>
      </c>
      <c r="AW182" s="14" t="s">
        <v>4</v>
      </c>
      <c r="AX182" s="14" t="s">
        <v>80</v>
      </c>
      <c r="AY182" s="254" t="s">
        <v>139</v>
      </c>
    </row>
    <row r="183" spans="1:65" s="2" customFormat="1" ht="16.5" customHeight="1">
      <c r="A183" s="40"/>
      <c r="B183" s="41"/>
      <c r="C183" s="283" t="s">
        <v>443</v>
      </c>
      <c r="D183" s="283" t="s">
        <v>549</v>
      </c>
      <c r="E183" s="284" t="s">
        <v>1943</v>
      </c>
      <c r="F183" s="285" t="s">
        <v>1944</v>
      </c>
      <c r="G183" s="286" t="s">
        <v>214</v>
      </c>
      <c r="H183" s="287">
        <v>2200</v>
      </c>
      <c r="I183" s="288"/>
      <c r="J183" s="289">
        <f>ROUND(I183*H183,2)</f>
        <v>0</v>
      </c>
      <c r="K183" s="285" t="s">
        <v>19</v>
      </c>
      <c r="L183" s="290"/>
      <c r="M183" s="291" t="s">
        <v>19</v>
      </c>
      <c r="N183" s="292" t="s">
        <v>43</v>
      </c>
      <c r="O183" s="86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31" t="s">
        <v>1940</v>
      </c>
      <c r="AT183" s="231" t="s">
        <v>549</v>
      </c>
      <c r="AU183" s="231" t="s">
        <v>82</v>
      </c>
      <c r="AY183" s="19" t="s">
        <v>139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9" t="s">
        <v>80</v>
      </c>
      <c r="BK183" s="232">
        <f>ROUND(I183*H183,2)</f>
        <v>0</v>
      </c>
      <c r="BL183" s="19" t="s">
        <v>473</v>
      </c>
      <c r="BM183" s="231" t="s">
        <v>1945</v>
      </c>
    </row>
    <row r="184" spans="1:51" s="14" customFormat="1" ht="12">
      <c r="A184" s="14"/>
      <c r="B184" s="244"/>
      <c r="C184" s="245"/>
      <c r="D184" s="235" t="s">
        <v>149</v>
      </c>
      <c r="E184" s="245"/>
      <c r="F184" s="247" t="s">
        <v>1946</v>
      </c>
      <c r="G184" s="245"/>
      <c r="H184" s="248">
        <v>2200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4" t="s">
        <v>149</v>
      </c>
      <c r="AU184" s="254" t="s">
        <v>82</v>
      </c>
      <c r="AV184" s="14" t="s">
        <v>82</v>
      </c>
      <c r="AW184" s="14" t="s">
        <v>4</v>
      </c>
      <c r="AX184" s="14" t="s">
        <v>80</v>
      </c>
      <c r="AY184" s="254" t="s">
        <v>139</v>
      </c>
    </row>
    <row r="185" spans="1:65" s="2" customFormat="1" ht="16.5" customHeight="1">
      <c r="A185" s="40"/>
      <c r="B185" s="41"/>
      <c r="C185" s="283" t="s">
        <v>447</v>
      </c>
      <c r="D185" s="283" t="s">
        <v>549</v>
      </c>
      <c r="E185" s="284" t="s">
        <v>1947</v>
      </c>
      <c r="F185" s="285" t="s">
        <v>1948</v>
      </c>
      <c r="G185" s="286" t="s">
        <v>214</v>
      </c>
      <c r="H185" s="287">
        <v>2310</v>
      </c>
      <c r="I185" s="288"/>
      <c r="J185" s="289">
        <f>ROUND(I185*H185,2)</f>
        <v>0</v>
      </c>
      <c r="K185" s="285" t="s">
        <v>19</v>
      </c>
      <c r="L185" s="290"/>
      <c r="M185" s="291" t="s">
        <v>19</v>
      </c>
      <c r="N185" s="292" t="s">
        <v>43</v>
      </c>
      <c r="O185" s="86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31" t="s">
        <v>1940</v>
      </c>
      <c r="AT185" s="231" t="s">
        <v>549</v>
      </c>
      <c r="AU185" s="231" t="s">
        <v>82</v>
      </c>
      <c r="AY185" s="19" t="s">
        <v>139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9" t="s">
        <v>80</v>
      </c>
      <c r="BK185" s="232">
        <f>ROUND(I185*H185,2)</f>
        <v>0</v>
      </c>
      <c r="BL185" s="19" t="s">
        <v>473</v>
      </c>
      <c r="BM185" s="231" t="s">
        <v>1949</v>
      </c>
    </row>
    <row r="186" spans="1:51" s="14" customFormat="1" ht="12">
      <c r="A186" s="14"/>
      <c r="B186" s="244"/>
      <c r="C186" s="245"/>
      <c r="D186" s="235" t="s">
        <v>149</v>
      </c>
      <c r="E186" s="245"/>
      <c r="F186" s="247" t="s">
        <v>1950</v>
      </c>
      <c r="G186" s="245"/>
      <c r="H186" s="248">
        <v>2310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4" t="s">
        <v>149</v>
      </c>
      <c r="AU186" s="254" t="s">
        <v>82</v>
      </c>
      <c r="AV186" s="14" t="s">
        <v>82</v>
      </c>
      <c r="AW186" s="14" t="s">
        <v>4</v>
      </c>
      <c r="AX186" s="14" t="s">
        <v>80</v>
      </c>
      <c r="AY186" s="254" t="s">
        <v>139</v>
      </c>
    </row>
    <row r="187" spans="1:65" s="2" customFormat="1" ht="16.5" customHeight="1">
      <c r="A187" s="40"/>
      <c r="B187" s="41"/>
      <c r="C187" s="283" t="s">
        <v>453</v>
      </c>
      <c r="D187" s="283" t="s">
        <v>549</v>
      </c>
      <c r="E187" s="284" t="s">
        <v>1951</v>
      </c>
      <c r="F187" s="285" t="s">
        <v>1952</v>
      </c>
      <c r="G187" s="286" t="s">
        <v>214</v>
      </c>
      <c r="H187" s="287">
        <v>5280</v>
      </c>
      <c r="I187" s="288"/>
      <c r="J187" s="289">
        <f>ROUND(I187*H187,2)</f>
        <v>0</v>
      </c>
      <c r="K187" s="285" t="s">
        <v>19</v>
      </c>
      <c r="L187" s="290"/>
      <c r="M187" s="291" t="s">
        <v>19</v>
      </c>
      <c r="N187" s="292" t="s">
        <v>43</v>
      </c>
      <c r="O187" s="86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31" t="s">
        <v>1940</v>
      </c>
      <c r="AT187" s="231" t="s">
        <v>549</v>
      </c>
      <c r="AU187" s="231" t="s">
        <v>82</v>
      </c>
      <c r="AY187" s="19" t="s">
        <v>139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9" t="s">
        <v>80</v>
      </c>
      <c r="BK187" s="232">
        <f>ROUND(I187*H187,2)</f>
        <v>0</v>
      </c>
      <c r="BL187" s="19" t="s">
        <v>473</v>
      </c>
      <c r="BM187" s="231" t="s">
        <v>1953</v>
      </c>
    </row>
    <row r="188" spans="1:51" s="14" customFormat="1" ht="12">
      <c r="A188" s="14"/>
      <c r="B188" s="244"/>
      <c r="C188" s="245"/>
      <c r="D188" s="235" t="s">
        <v>149</v>
      </c>
      <c r="E188" s="245"/>
      <c r="F188" s="247" t="s">
        <v>1954</v>
      </c>
      <c r="G188" s="245"/>
      <c r="H188" s="248">
        <v>5280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4" t="s">
        <v>149</v>
      </c>
      <c r="AU188" s="254" t="s">
        <v>82</v>
      </c>
      <c r="AV188" s="14" t="s">
        <v>82</v>
      </c>
      <c r="AW188" s="14" t="s">
        <v>4</v>
      </c>
      <c r="AX188" s="14" t="s">
        <v>80</v>
      </c>
      <c r="AY188" s="254" t="s">
        <v>139</v>
      </c>
    </row>
    <row r="189" spans="1:65" s="2" customFormat="1" ht="21.75" customHeight="1">
      <c r="A189" s="40"/>
      <c r="B189" s="41"/>
      <c r="C189" s="220" t="s">
        <v>459</v>
      </c>
      <c r="D189" s="220" t="s">
        <v>142</v>
      </c>
      <c r="E189" s="221" t="s">
        <v>1955</v>
      </c>
      <c r="F189" s="222" t="s">
        <v>1956</v>
      </c>
      <c r="G189" s="223" t="s">
        <v>214</v>
      </c>
      <c r="H189" s="224">
        <v>4000</v>
      </c>
      <c r="I189" s="225"/>
      <c r="J189" s="226">
        <f>ROUND(I189*H189,2)</f>
        <v>0</v>
      </c>
      <c r="K189" s="222" t="s">
        <v>146</v>
      </c>
      <c r="L189" s="46"/>
      <c r="M189" s="227" t="s">
        <v>19</v>
      </c>
      <c r="N189" s="228" t="s">
        <v>43</v>
      </c>
      <c r="O189" s="86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31" t="s">
        <v>207</v>
      </c>
      <c r="AT189" s="231" t="s">
        <v>142</v>
      </c>
      <c r="AU189" s="231" t="s">
        <v>82</v>
      </c>
      <c r="AY189" s="19" t="s">
        <v>139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9" t="s">
        <v>80</v>
      </c>
      <c r="BK189" s="232">
        <f>ROUND(I189*H189,2)</f>
        <v>0</v>
      </c>
      <c r="BL189" s="19" t="s">
        <v>207</v>
      </c>
      <c r="BM189" s="231" t="s">
        <v>1957</v>
      </c>
    </row>
    <row r="190" spans="1:65" s="2" customFormat="1" ht="16.5" customHeight="1">
      <c r="A190" s="40"/>
      <c r="B190" s="41"/>
      <c r="C190" s="283" t="s">
        <v>463</v>
      </c>
      <c r="D190" s="283" t="s">
        <v>549</v>
      </c>
      <c r="E190" s="284" t="s">
        <v>1958</v>
      </c>
      <c r="F190" s="285" t="s">
        <v>1959</v>
      </c>
      <c r="G190" s="286" t="s">
        <v>214</v>
      </c>
      <c r="H190" s="287">
        <v>4200</v>
      </c>
      <c r="I190" s="288"/>
      <c r="J190" s="289">
        <f>ROUND(I190*H190,2)</f>
        <v>0</v>
      </c>
      <c r="K190" s="285" t="s">
        <v>146</v>
      </c>
      <c r="L190" s="290"/>
      <c r="M190" s="291" t="s">
        <v>19</v>
      </c>
      <c r="N190" s="292" t="s">
        <v>43</v>
      </c>
      <c r="O190" s="86"/>
      <c r="P190" s="229">
        <f>O190*H190</f>
        <v>0</v>
      </c>
      <c r="Q190" s="229">
        <v>8E-05</v>
      </c>
      <c r="R190" s="229">
        <f>Q190*H190</f>
        <v>0.336</v>
      </c>
      <c r="S190" s="229">
        <v>0</v>
      </c>
      <c r="T190" s="230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31" t="s">
        <v>323</v>
      </c>
      <c r="AT190" s="231" t="s">
        <v>549</v>
      </c>
      <c r="AU190" s="231" t="s">
        <v>82</v>
      </c>
      <c r="AY190" s="19" t="s">
        <v>139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9" t="s">
        <v>80</v>
      </c>
      <c r="BK190" s="232">
        <f>ROUND(I190*H190,2)</f>
        <v>0</v>
      </c>
      <c r="BL190" s="19" t="s">
        <v>207</v>
      </c>
      <c r="BM190" s="231" t="s">
        <v>1960</v>
      </c>
    </row>
    <row r="191" spans="1:51" s="14" customFormat="1" ht="12">
      <c r="A191" s="14"/>
      <c r="B191" s="244"/>
      <c r="C191" s="245"/>
      <c r="D191" s="235" t="s">
        <v>149</v>
      </c>
      <c r="E191" s="245"/>
      <c r="F191" s="247" t="s">
        <v>1961</v>
      </c>
      <c r="G191" s="245"/>
      <c r="H191" s="248">
        <v>4200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4" t="s">
        <v>149</v>
      </c>
      <c r="AU191" s="254" t="s">
        <v>82</v>
      </c>
      <c r="AV191" s="14" t="s">
        <v>82</v>
      </c>
      <c r="AW191" s="14" t="s">
        <v>4</v>
      </c>
      <c r="AX191" s="14" t="s">
        <v>80</v>
      </c>
      <c r="AY191" s="254" t="s">
        <v>139</v>
      </c>
    </row>
    <row r="192" spans="1:65" s="2" customFormat="1" ht="33" customHeight="1">
      <c r="A192" s="40"/>
      <c r="B192" s="41"/>
      <c r="C192" s="220" t="s">
        <v>467</v>
      </c>
      <c r="D192" s="220" t="s">
        <v>142</v>
      </c>
      <c r="E192" s="221" t="s">
        <v>1962</v>
      </c>
      <c r="F192" s="222" t="s">
        <v>1963</v>
      </c>
      <c r="G192" s="223" t="s">
        <v>163</v>
      </c>
      <c r="H192" s="224">
        <v>95</v>
      </c>
      <c r="I192" s="225"/>
      <c r="J192" s="226">
        <f>ROUND(I192*H192,2)</f>
        <v>0</v>
      </c>
      <c r="K192" s="222" t="s">
        <v>146</v>
      </c>
      <c r="L192" s="46"/>
      <c r="M192" s="227" t="s">
        <v>19</v>
      </c>
      <c r="N192" s="228" t="s">
        <v>43</v>
      </c>
      <c r="O192" s="86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31" t="s">
        <v>207</v>
      </c>
      <c r="AT192" s="231" t="s">
        <v>142</v>
      </c>
      <c r="AU192" s="231" t="s">
        <v>82</v>
      </c>
      <c r="AY192" s="19" t="s">
        <v>139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9" t="s">
        <v>80</v>
      </c>
      <c r="BK192" s="232">
        <f>ROUND(I192*H192,2)</f>
        <v>0</v>
      </c>
      <c r="BL192" s="19" t="s">
        <v>207</v>
      </c>
      <c r="BM192" s="231" t="s">
        <v>1964</v>
      </c>
    </row>
    <row r="193" spans="1:51" s="14" customFormat="1" ht="12">
      <c r="A193" s="14"/>
      <c r="B193" s="244"/>
      <c r="C193" s="245"/>
      <c r="D193" s="235" t="s">
        <v>149</v>
      </c>
      <c r="E193" s="246" t="s">
        <v>19</v>
      </c>
      <c r="F193" s="247" t="s">
        <v>1965</v>
      </c>
      <c r="G193" s="245"/>
      <c r="H193" s="248">
        <v>49</v>
      </c>
      <c r="I193" s="249"/>
      <c r="J193" s="245"/>
      <c r="K193" s="245"/>
      <c r="L193" s="250"/>
      <c r="M193" s="251"/>
      <c r="N193" s="252"/>
      <c r="O193" s="252"/>
      <c r="P193" s="252"/>
      <c r="Q193" s="252"/>
      <c r="R193" s="252"/>
      <c r="S193" s="252"/>
      <c r="T193" s="25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4" t="s">
        <v>149</v>
      </c>
      <c r="AU193" s="254" t="s">
        <v>82</v>
      </c>
      <c r="AV193" s="14" t="s">
        <v>82</v>
      </c>
      <c r="AW193" s="14" t="s">
        <v>33</v>
      </c>
      <c r="AX193" s="14" t="s">
        <v>72</v>
      </c>
      <c r="AY193" s="254" t="s">
        <v>139</v>
      </c>
    </row>
    <row r="194" spans="1:51" s="14" customFormat="1" ht="12">
      <c r="A194" s="14"/>
      <c r="B194" s="244"/>
      <c r="C194" s="245"/>
      <c r="D194" s="235" t="s">
        <v>149</v>
      </c>
      <c r="E194" s="246" t="s">
        <v>19</v>
      </c>
      <c r="F194" s="247" t="s">
        <v>1966</v>
      </c>
      <c r="G194" s="245"/>
      <c r="H194" s="248">
        <v>46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4" t="s">
        <v>149</v>
      </c>
      <c r="AU194" s="254" t="s">
        <v>82</v>
      </c>
      <c r="AV194" s="14" t="s">
        <v>82</v>
      </c>
      <c r="AW194" s="14" t="s">
        <v>33</v>
      </c>
      <c r="AX194" s="14" t="s">
        <v>72</v>
      </c>
      <c r="AY194" s="254" t="s">
        <v>139</v>
      </c>
    </row>
    <row r="195" spans="1:51" s="16" customFormat="1" ht="12">
      <c r="A195" s="16"/>
      <c r="B195" s="266"/>
      <c r="C195" s="267"/>
      <c r="D195" s="235" t="s">
        <v>149</v>
      </c>
      <c r="E195" s="268" t="s">
        <v>19</v>
      </c>
      <c r="F195" s="269" t="s">
        <v>158</v>
      </c>
      <c r="G195" s="267"/>
      <c r="H195" s="270">
        <v>95</v>
      </c>
      <c r="I195" s="271"/>
      <c r="J195" s="267"/>
      <c r="K195" s="267"/>
      <c r="L195" s="272"/>
      <c r="M195" s="273"/>
      <c r="N195" s="274"/>
      <c r="O195" s="274"/>
      <c r="P195" s="274"/>
      <c r="Q195" s="274"/>
      <c r="R195" s="274"/>
      <c r="S195" s="274"/>
      <c r="T195" s="275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T195" s="276" t="s">
        <v>149</v>
      </c>
      <c r="AU195" s="276" t="s">
        <v>82</v>
      </c>
      <c r="AV195" s="16" t="s">
        <v>147</v>
      </c>
      <c r="AW195" s="16" t="s">
        <v>33</v>
      </c>
      <c r="AX195" s="16" t="s">
        <v>80</v>
      </c>
      <c r="AY195" s="276" t="s">
        <v>139</v>
      </c>
    </row>
    <row r="196" spans="1:65" s="2" customFormat="1" ht="16.5" customHeight="1">
      <c r="A196" s="40"/>
      <c r="B196" s="41"/>
      <c r="C196" s="283" t="s">
        <v>473</v>
      </c>
      <c r="D196" s="283" t="s">
        <v>549</v>
      </c>
      <c r="E196" s="284" t="s">
        <v>1967</v>
      </c>
      <c r="F196" s="285" t="s">
        <v>1968</v>
      </c>
      <c r="G196" s="286" t="s">
        <v>163</v>
      </c>
      <c r="H196" s="287">
        <v>75</v>
      </c>
      <c r="I196" s="288"/>
      <c r="J196" s="289">
        <f>ROUND(I196*H196,2)</f>
        <v>0</v>
      </c>
      <c r="K196" s="285" t="s">
        <v>146</v>
      </c>
      <c r="L196" s="290"/>
      <c r="M196" s="291" t="s">
        <v>19</v>
      </c>
      <c r="N196" s="292" t="s">
        <v>43</v>
      </c>
      <c r="O196" s="86"/>
      <c r="P196" s="229">
        <f>O196*H196</f>
        <v>0</v>
      </c>
      <c r="Q196" s="229">
        <v>6E-05</v>
      </c>
      <c r="R196" s="229">
        <f>Q196*H196</f>
        <v>0.0045000000000000005</v>
      </c>
      <c r="S196" s="229">
        <v>0</v>
      </c>
      <c r="T196" s="230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31" t="s">
        <v>323</v>
      </c>
      <c r="AT196" s="231" t="s">
        <v>549</v>
      </c>
      <c r="AU196" s="231" t="s">
        <v>82</v>
      </c>
      <c r="AY196" s="19" t="s">
        <v>139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9" t="s">
        <v>80</v>
      </c>
      <c r="BK196" s="232">
        <f>ROUND(I196*H196,2)</f>
        <v>0</v>
      </c>
      <c r="BL196" s="19" t="s">
        <v>207</v>
      </c>
      <c r="BM196" s="231" t="s">
        <v>1969</v>
      </c>
    </row>
    <row r="197" spans="1:65" s="2" customFormat="1" ht="16.5" customHeight="1">
      <c r="A197" s="40"/>
      <c r="B197" s="41"/>
      <c r="C197" s="283" t="s">
        <v>478</v>
      </c>
      <c r="D197" s="283" t="s">
        <v>549</v>
      </c>
      <c r="E197" s="284" t="s">
        <v>1970</v>
      </c>
      <c r="F197" s="285" t="s">
        <v>1971</v>
      </c>
      <c r="G197" s="286" t="s">
        <v>163</v>
      </c>
      <c r="H197" s="287">
        <v>20</v>
      </c>
      <c r="I197" s="288"/>
      <c r="J197" s="289">
        <f>ROUND(I197*H197,2)</f>
        <v>0</v>
      </c>
      <c r="K197" s="285" t="s">
        <v>146</v>
      </c>
      <c r="L197" s="290"/>
      <c r="M197" s="291" t="s">
        <v>19</v>
      </c>
      <c r="N197" s="292" t="s">
        <v>43</v>
      </c>
      <c r="O197" s="86"/>
      <c r="P197" s="229">
        <f>O197*H197</f>
        <v>0</v>
      </c>
      <c r="Q197" s="229">
        <v>6E-05</v>
      </c>
      <c r="R197" s="229">
        <f>Q197*H197</f>
        <v>0.0012000000000000001</v>
      </c>
      <c r="S197" s="229">
        <v>0</v>
      </c>
      <c r="T197" s="230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31" t="s">
        <v>323</v>
      </c>
      <c r="AT197" s="231" t="s">
        <v>549</v>
      </c>
      <c r="AU197" s="231" t="s">
        <v>82</v>
      </c>
      <c r="AY197" s="19" t="s">
        <v>139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9" t="s">
        <v>80</v>
      </c>
      <c r="BK197" s="232">
        <f>ROUND(I197*H197,2)</f>
        <v>0</v>
      </c>
      <c r="BL197" s="19" t="s">
        <v>207</v>
      </c>
      <c r="BM197" s="231" t="s">
        <v>1972</v>
      </c>
    </row>
    <row r="198" spans="1:65" s="2" customFormat="1" ht="21.75" customHeight="1">
      <c r="A198" s="40"/>
      <c r="B198" s="41"/>
      <c r="C198" s="220" t="s">
        <v>484</v>
      </c>
      <c r="D198" s="220" t="s">
        <v>142</v>
      </c>
      <c r="E198" s="221" t="s">
        <v>1973</v>
      </c>
      <c r="F198" s="222" t="s">
        <v>1974</v>
      </c>
      <c r="G198" s="223" t="s">
        <v>163</v>
      </c>
      <c r="H198" s="224">
        <v>10</v>
      </c>
      <c r="I198" s="225"/>
      <c r="J198" s="226">
        <f>ROUND(I198*H198,2)</f>
        <v>0</v>
      </c>
      <c r="K198" s="222" t="s">
        <v>146</v>
      </c>
      <c r="L198" s="46"/>
      <c r="M198" s="227" t="s">
        <v>19</v>
      </c>
      <c r="N198" s="228" t="s">
        <v>43</v>
      </c>
      <c r="O198" s="86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31" t="s">
        <v>207</v>
      </c>
      <c r="AT198" s="231" t="s">
        <v>142</v>
      </c>
      <c r="AU198" s="231" t="s">
        <v>82</v>
      </c>
      <c r="AY198" s="19" t="s">
        <v>139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9" t="s">
        <v>80</v>
      </c>
      <c r="BK198" s="232">
        <f>ROUND(I198*H198,2)</f>
        <v>0</v>
      </c>
      <c r="BL198" s="19" t="s">
        <v>207</v>
      </c>
      <c r="BM198" s="231" t="s">
        <v>1975</v>
      </c>
    </row>
    <row r="199" spans="1:51" s="14" customFormat="1" ht="12">
      <c r="A199" s="14"/>
      <c r="B199" s="244"/>
      <c r="C199" s="245"/>
      <c r="D199" s="235" t="s">
        <v>149</v>
      </c>
      <c r="E199" s="246" t="s">
        <v>19</v>
      </c>
      <c r="F199" s="247" t="s">
        <v>405</v>
      </c>
      <c r="G199" s="245"/>
      <c r="H199" s="248">
        <v>5</v>
      </c>
      <c r="I199" s="249"/>
      <c r="J199" s="245"/>
      <c r="K199" s="245"/>
      <c r="L199" s="250"/>
      <c r="M199" s="251"/>
      <c r="N199" s="252"/>
      <c r="O199" s="252"/>
      <c r="P199" s="252"/>
      <c r="Q199" s="252"/>
      <c r="R199" s="252"/>
      <c r="S199" s="252"/>
      <c r="T199" s="25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4" t="s">
        <v>149</v>
      </c>
      <c r="AU199" s="254" t="s">
        <v>82</v>
      </c>
      <c r="AV199" s="14" t="s">
        <v>82</v>
      </c>
      <c r="AW199" s="14" t="s">
        <v>33</v>
      </c>
      <c r="AX199" s="14" t="s">
        <v>72</v>
      </c>
      <c r="AY199" s="254" t="s">
        <v>139</v>
      </c>
    </row>
    <row r="200" spans="1:51" s="14" customFormat="1" ht="12">
      <c r="A200" s="14"/>
      <c r="B200" s="244"/>
      <c r="C200" s="245"/>
      <c r="D200" s="235" t="s">
        <v>149</v>
      </c>
      <c r="E200" s="246" t="s">
        <v>19</v>
      </c>
      <c r="F200" s="247" t="s">
        <v>1976</v>
      </c>
      <c r="G200" s="245"/>
      <c r="H200" s="248">
        <v>5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4" t="s">
        <v>149</v>
      </c>
      <c r="AU200" s="254" t="s">
        <v>82</v>
      </c>
      <c r="AV200" s="14" t="s">
        <v>82</v>
      </c>
      <c r="AW200" s="14" t="s">
        <v>33</v>
      </c>
      <c r="AX200" s="14" t="s">
        <v>72</v>
      </c>
      <c r="AY200" s="254" t="s">
        <v>139</v>
      </c>
    </row>
    <row r="201" spans="1:51" s="16" customFormat="1" ht="12">
      <c r="A201" s="16"/>
      <c r="B201" s="266"/>
      <c r="C201" s="267"/>
      <c r="D201" s="235" t="s">
        <v>149</v>
      </c>
      <c r="E201" s="268" t="s">
        <v>19</v>
      </c>
      <c r="F201" s="269" t="s">
        <v>158</v>
      </c>
      <c r="G201" s="267"/>
      <c r="H201" s="270">
        <v>10</v>
      </c>
      <c r="I201" s="271"/>
      <c r="J201" s="267"/>
      <c r="K201" s="267"/>
      <c r="L201" s="272"/>
      <c r="M201" s="273"/>
      <c r="N201" s="274"/>
      <c r="O201" s="274"/>
      <c r="P201" s="274"/>
      <c r="Q201" s="274"/>
      <c r="R201" s="274"/>
      <c r="S201" s="274"/>
      <c r="T201" s="275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T201" s="276" t="s">
        <v>149</v>
      </c>
      <c r="AU201" s="276" t="s">
        <v>82</v>
      </c>
      <c r="AV201" s="16" t="s">
        <v>147</v>
      </c>
      <c r="AW201" s="16" t="s">
        <v>33</v>
      </c>
      <c r="AX201" s="16" t="s">
        <v>80</v>
      </c>
      <c r="AY201" s="276" t="s">
        <v>139</v>
      </c>
    </row>
    <row r="202" spans="1:65" s="2" customFormat="1" ht="16.5" customHeight="1">
      <c r="A202" s="40"/>
      <c r="B202" s="41"/>
      <c r="C202" s="283" t="s">
        <v>491</v>
      </c>
      <c r="D202" s="283" t="s">
        <v>549</v>
      </c>
      <c r="E202" s="284" t="s">
        <v>1977</v>
      </c>
      <c r="F202" s="285" t="s">
        <v>1978</v>
      </c>
      <c r="G202" s="286" t="s">
        <v>163</v>
      </c>
      <c r="H202" s="287">
        <v>10</v>
      </c>
      <c r="I202" s="288"/>
      <c r="J202" s="289">
        <f>ROUND(I202*H202,2)</f>
        <v>0</v>
      </c>
      <c r="K202" s="285" t="s">
        <v>146</v>
      </c>
      <c r="L202" s="290"/>
      <c r="M202" s="291" t="s">
        <v>19</v>
      </c>
      <c r="N202" s="292" t="s">
        <v>43</v>
      </c>
      <c r="O202" s="86"/>
      <c r="P202" s="229">
        <f>O202*H202</f>
        <v>0</v>
      </c>
      <c r="Q202" s="229">
        <v>6E-05</v>
      </c>
      <c r="R202" s="229">
        <f>Q202*H202</f>
        <v>0.0006000000000000001</v>
      </c>
      <c r="S202" s="229">
        <v>0</v>
      </c>
      <c r="T202" s="230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31" t="s">
        <v>323</v>
      </c>
      <c r="AT202" s="231" t="s">
        <v>549</v>
      </c>
      <c r="AU202" s="231" t="s">
        <v>82</v>
      </c>
      <c r="AY202" s="19" t="s">
        <v>139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9" t="s">
        <v>80</v>
      </c>
      <c r="BK202" s="232">
        <f>ROUND(I202*H202,2)</f>
        <v>0</v>
      </c>
      <c r="BL202" s="19" t="s">
        <v>207</v>
      </c>
      <c r="BM202" s="231" t="s">
        <v>1979</v>
      </c>
    </row>
    <row r="203" spans="1:51" s="14" customFormat="1" ht="12">
      <c r="A203" s="14"/>
      <c r="B203" s="244"/>
      <c r="C203" s="245"/>
      <c r="D203" s="235" t="s">
        <v>149</v>
      </c>
      <c r="E203" s="245"/>
      <c r="F203" s="247" t="s">
        <v>1980</v>
      </c>
      <c r="G203" s="245"/>
      <c r="H203" s="248">
        <v>10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4" t="s">
        <v>149</v>
      </c>
      <c r="AU203" s="254" t="s">
        <v>82</v>
      </c>
      <c r="AV203" s="14" t="s">
        <v>82</v>
      </c>
      <c r="AW203" s="14" t="s">
        <v>4</v>
      </c>
      <c r="AX203" s="14" t="s">
        <v>80</v>
      </c>
      <c r="AY203" s="254" t="s">
        <v>139</v>
      </c>
    </row>
    <row r="204" spans="1:65" s="2" customFormat="1" ht="21.75" customHeight="1">
      <c r="A204" s="40"/>
      <c r="B204" s="41"/>
      <c r="C204" s="220" t="s">
        <v>497</v>
      </c>
      <c r="D204" s="220" t="s">
        <v>142</v>
      </c>
      <c r="E204" s="221" t="s">
        <v>1981</v>
      </c>
      <c r="F204" s="222" t="s">
        <v>1982</v>
      </c>
      <c r="G204" s="223" t="s">
        <v>274</v>
      </c>
      <c r="H204" s="224">
        <v>1</v>
      </c>
      <c r="I204" s="225"/>
      <c r="J204" s="226">
        <f>ROUND(I204*H204,2)</f>
        <v>0</v>
      </c>
      <c r="K204" s="222" t="s">
        <v>19</v>
      </c>
      <c r="L204" s="46"/>
      <c r="M204" s="227" t="s">
        <v>19</v>
      </c>
      <c r="N204" s="228" t="s">
        <v>43</v>
      </c>
      <c r="O204" s="86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31" t="s">
        <v>207</v>
      </c>
      <c r="AT204" s="231" t="s">
        <v>142</v>
      </c>
      <c r="AU204" s="231" t="s">
        <v>82</v>
      </c>
      <c r="AY204" s="19" t="s">
        <v>139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9" t="s">
        <v>80</v>
      </c>
      <c r="BK204" s="232">
        <f>ROUND(I204*H204,2)</f>
        <v>0</v>
      </c>
      <c r="BL204" s="19" t="s">
        <v>207</v>
      </c>
      <c r="BM204" s="231" t="s">
        <v>1983</v>
      </c>
    </row>
    <row r="205" spans="1:65" s="2" customFormat="1" ht="21.75" customHeight="1">
      <c r="A205" s="40"/>
      <c r="B205" s="41"/>
      <c r="C205" s="220" t="s">
        <v>503</v>
      </c>
      <c r="D205" s="220" t="s">
        <v>142</v>
      </c>
      <c r="E205" s="221" t="s">
        <v>1984</v>
      </c>
      <c r="F205" s="222" t="s">
        <v>1985</v>
      </c>
      <c r="G205" s="223" t="s">
        <v>163</v>
      </c>
      <c r="H205" s="224">
        <v>1</v>
      </c>
      <c r="I205" s="225"/>
      <c r="J205" s="226">
        <f>ROUND(I205*H205,2)</f>
        <v>0</v>
      </c>
      <c r="K205" s="222" t="s">
        <v>146</v>
      </c>
      <c r="L205" s="46"/>
      <c r="M205" s="227" t="s">
        <v>19</v>
      </c>
      <c r="N205" s="228" t="s">
        <v>43</v>
      </c>
      <c r="O205" s="86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31" t="s">
        <v>207</v>
      </c>
      <c r="AT205" s="231" t="s">
        <v>142</v>
      </c>
      <c r="AU205" s="231" t="s">
        <v>82</v>
      </c>
      <c r="AY205" s="19" t="s">
        <v>139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9" t="s">
        <v>80</v>
      </c>
      <c r="BK205" s="232">
        <f>ROUND(I205*H205,2)</f>
        <v>0</v>
      </c>
      <c r="BL205" s="19" t="s">
        <v>207</v>
      </c>
      <c r="BM205" s="231" t="s">
        <v>1986</v>
      </c>
    </row>
    <row r="206" spans="1:65" s="2" customFormat="1" ht="21.75" customHeight="1">
      <c r="A206" s="40"/>
      <c r="B206" s="41"/>
      <c r="C206" s="220" t="s">
        <v>509</v>
      </c>
      <c r="D206" s="220" t="s">
        <v>142</v>
      </c>
      <c r="E206" s="221" t="s">
        <v>1987</v>
      </c>
      <c r="F206" s="222" t="s">
        <v>1988</v>
      </c>
      <c r="G206" s="223" t="s">
        <v>274</v>
      </c>
      <c r="H206" s="224">
        <v>1</v>
      </c>
      <c r="I206" s="225"/>
      <c r="J206" s="226">
        <f>ROUND(I206*H206,2)</f>
        <v>0</v>
      </c>
      <c r="K206" s="222" t="s">
        <v>19</v>
      </c>
      <c r="L206" s="46"/>
      <c r="M206" s="227" t="s">
        <v>19</v>
      </c>
      <c r="N206" s="228" t="s">
        <v>43</v>
      </c>
      <c r="O206" s="86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1" t="s">
        <v>147</v>
      </c>
      <c r="AT206" s="231" t="s">
        <v>142</v>
      </c>
      <c r="AU206" s="231" t="s">
        <v>82</v>
      </c>
      <c r="AY206" s="19" t="s">
        <v>139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9" t="s">
        <v>80</v>
      </c>
      <c r="BK206" s="232">
        <f>ROUND(I206*H206,2)</f>
        <v>0</v>
      </c>
      <c r="BL206" s="19" t="s">
        <v>147</v>
      </c>
      <c r="BM206" s="231" t="s">
        <v>1989</v>
      </c>
    </row>
    <row r="207" spans="1:65" s="2" customFormat="1" ht="21.75" customHeight="1">
      <c r="A207" s="40"/>
      <c r="B207" s="41"/>
      <c r="C207" s="220" t="s">
        <v>929</v>
      </c>
      <c r="D207" s="220" t="s">
        <v>142</v>
      </c>
      <c r="E207" s="221" t="s">
        <v>1990</v>
      </c>
      <c r="F207" s="222" t="s">
        <v>1991</v>
      </c>
      <c r="G207" s="223" t="s">
        <v>163</v>
      </c>
      <c r="H207" s="224">
        <v>4</v>
      </c>
      <c r="I207" s="225"/>
      <c r="J207" s="226">
        <f>ROUND(I207*H207,2)</f>
        <v>0</v>
      </c>
      <c r="K207" s="222" t="s">
        <v>146</v>
      </c>
      <c r="L207" s="46"/>
      <c r="M207" s="227" t="s">
        <v>19</v>
      </c>
      <c r="N207" s="228" t="s">
        <v>43</v>
      </c>
      <c r="O207" s="86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31" t="s">
        <v>207</v>
      </c>
      <c r="AT207" s="231" t="s">
        <v>142</v>
      </c>
      <c r="AU207" s="231" t="s">
        <v>82</v>
      </c>
      <c r="AY207" s="19" t="s">
        <v>139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9" t="s">
        <v>80</v>
      </c>
      <c r="BK207" s="232">
        <f>ROUND(I207*H207,2)</f>
        <v>0</v>
      </c>
      <c r="BL207" s="19" t="s">
        <v>207</v>
      </c>
      <c r="BM207" s="231" t="s">
        <v>1992</v>
      </c>
    </row>
    <row r="208" spans="1:51" s="14" customFormat="1" ht="12">
      <c r="A208" s="14"/>
      <c r="B208" s="244"/>
      <c r="C208" s="245"/>
      <c r="D208" s="235" t="s">
        <v>149</v>
      </c>
      <c r="E208" s="246" t="s">
        <v>19</v>
      </c>
      <c r="F208" s="247" t="s">
        <v>1993</v>
      </c>
      <c r="G208" s="245"/>
      <c r="H208" s="248">
        <v>2</v>
      </c>
      <c r="I208" s="249"/>
      <c r="J208" s="245"/>
      <c r="K208" s="245"/>
      <c r="L208" s="250"/>
      <c r="M208" s="251"/>
      <c r="N208" s="252"/>
      <c r="O208" s="252"/>
      <c r="P208" s="252"/>
      <c r="Q208" s="252"/>
      <c r="R208" s="252"/>
      <c r="S208" s="252"/>
      <c r="T208" s="25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4" t="s">
        <v>149</v>
      </c>
      <c r="AU208" s="254" t="s">
        <v>82</v>
      </c>
      <c r="AV208" s="14" t="s">
        <v>82</v>
      </c>
      <c r="AW208" s="14" t="s">
        <v>33</v>
      </c>
      <c r="AX208" s="14" t="s">
        <v>72</v>
      </c>
      <c r="AY208" s="254" t="s">
        <v>139</v>
      </c>
    </row>
    <row r="209" spans="1:51" s="14" customFormat="1" ht="12">
      <c r="A209" s="14"/>
      <c r="B209" s="244"/>
      <c r="C209" s="245"/>
      <c r="D209" s="235" t="s">
        <v>149</v>
      </c>
      <c r="E209" s="246" t="s">
        <v>19</v>
      </c>
      <c r="F209" s="247" t="s">
        <v>561</v>
      </c>
      <c r="G209" s="245"/>
      <c r="H209" s="248">
        <v>2</v>
      </c>
      <c r="I209" s="249"/>
      <c r="J209" s="245"/>
      <c r="K209" s="245"/>
      <c r="L209" s="250"/>
      <c r="M209" s="251"/>
      <c r="N209" s="252"/>
      <c r="O209" s="252"/>
      <c r="P209" s="252"/>
      <c r="Q209" s="252"/>
      <c r="R209" s="252"/>
      <c r="S209" s="252"/>
      <c r="T209" s="25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4" t="s">
        <v>149</v>
      </c>
      <c r="AU209" s="254" t="s">
        <v>82</v>
      </c>
      <c r="AV209" s="14" t="s">
        <v>82</v>
      </c>
      <c r="AW209" s="14" t="s">
        <v>33</v>
      </c>
      <c r="AX209" s="14" t="s">
        <v>72</v>
      </c>
      <c r="AY209" s="254" t="s">
        <v>139</v>
      </c>
    </row>
    <row r="210" spans="1:51" s="16" customFormat="1" ht="12">
      <c r="A210" s="16"/>
      <c r="B210" s="266"/>
      <c r="C210" s="267"/>
      <c r="D210" s="235" t="s">
        <v>149</v>
      </c>
      <c r="E210" s="268" t="s">
        <v>19</v>
      </c>
      <c r="F210" s="269" t="s">
        <v>158</v>
      </c>
      <c r="G210" s="267"/>
      <c r="H210" s="270">
        <v>4</v>
      </c>
      <c r="I210" s="271"/>
      <c r="J210" s="267"/>
      <c r="K210" s="267"/>
      <c r="L210" s="272"/>
      <c r="M210" s="273"/>
      <c r="N210" s="274"/>
      <c r="O210" s="274"/>
      <c r="P210" s="274"/>
      <c r="Q210" s="274"/>
      <c r="R210" s="274"/>
      <c r="S210" s="274"/>
      <c r="T210" s="275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T210" s="276" t="s">
        <v>149</v>
      </c>
      <c r="AU210" s="276" t="s">
        <v>82</v>
      </c>
      <c r="AV210" s="16" t="s">
        <v>147</v>
      </c>
      <c r="AW210" s="16" t="s">
        <v>33</v>
      </c>
      <c r="AX210" s="16" t="s">
        <v>80</v>
      </c>
      <c r="AY210" s="276" t="s">
        <v>139</v>
      </c>
    </row>
    <row r="211" spans="1:65" s="2" customFormat="1" ht="21.75" customHeight="1">
      <c r="A211" s="40"/>
      <c r="B211" s="41"/>
      <c r="C211" s="283" t="s">
        <v>934</v>
      </c>
      <c r="D211" s="283" t="s">
        <v>549</v>
      </c>
      <c r="E211" s="284" t="s">
        <v>1994</v>
      </c>
      <c r="F211" s="285" t="s">
        <v>1995</v>
      </c>
      <c r="G211" s="286" t="s">
        <v>163</v>
      </c>
      <c r="H211" s="287">
        <v>4</v>
      </c>
      <c r="I211" s="288"/>
      <c r="J211" s="289">
        <f>ROUND(I211*H211,2)</f>
        <v>0</v>
      </c>
      <c r="K211" s="285" t="s">
        <v>19</v>
      </c>
      <c r="L211" s="290"/>
      <c r="M211" s="291" t="s">
        <v>19</v>
      </c>
      <c r="N211" s="292" t="s">
        <v>43</v>
      </c>
      <c r="O211" s="86"/>
      <c r="P211" s="229">
        <f>O211*H211</f>
        <v>0</v>
      </c>
      <c r="Q211" s="229">
        <v>0.00045</v>
      </c>
      <c r="R211" s="229">
        <f>Q211*H211</f>
        <v>0.0018</v>
      </c>
      <c r="S211" s="229">
        <v>0</v>
      </c>
      <c r="T211" s="230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1" t="s">
        <v>323</v>
      </c>
      <c r="AT211" s="231" t="s">
        <v>549</v>
      </c>
      <c r="AU211" s="231" t="s">
        <v>82</v>
      </c>
      <c r="AY211" s="19" t="s">
        <v>139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9" t="s">
        <v>80</v>
      </c>
      <c r="BK211" s="232">
        <f>ROUND(I211*H211,2)</f>
        <v>0</v>
      </c>
      <c r="BL211" s="19" t="s">
        <v>207</v>
      </c>
      <c r="BM211" s="231" t="s">
        <v>1996</v>
      </c>
    </row>
    <row r="212" spans="1:65" s="2" customFormat="1" ht="33" customHeight="1">
      <c r="A212" s="40"/>
      <c r="B212" s="41"/>
      <c r="C212" s="220" t="s">
        <v>939</v>
      </c>
      <c r="D212" s="220" t="s">
        <v>142</v>
      </c>
      <c r="E212" s="221" t="s">
        <v>1997</v>
      </c>
      <c r="F212" s="222" t="s">
        <v>1998</v>
      </c>
      <c r="G212" s="223" t="s">
        <v>1296</v>
      </c>
      <c r="H212" s="224">
        <v>20</v>
      </c>
      <c r="I212" s="225"/>
      <c r="J212" s="226">
        <f>ROUND(I212*H212,2)</f>
        <v>0</v>
      </c>
      <c r="K212" s="222" t="s">
        <v>19</v>
      </c>
      <c r="L212" s="46"/>
      <c r="M212" s="227" t="s">
        <v>19</v>
      </c>
      <c r="N212" s="228" t="s">
        <v>43</v>
      </c>
      <c r="O212" s="86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31" t="s">
        <v>207</v>
      </c>
      <c r="AT212" s="231" t="s">
        <v>142</v>
      </c>
      <c r="AU212" s="231" t="s">
        <v>82</v>
      </c>
      <c r="AY212" s="19" t="s">
        <v>139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9" t="s">
        <v>80</v>
      </c>
      <c r="BK212" s="232">
        <f>ROUND(I212*H212,2)</f>
        <v>0</v>
      </c>
      <c r="BL212" s="19" t="s">
        <v>207</v>
      </c>
      <c r="BM212" s="231" t="s">
        <v>1999</v>
      </c>
    </row>
    <row r="213" spans="1:65" s="2" customFormat="1" ht="21.75" customHeight="1">
      <c r="A213" s="40"/>
      <c r="B213" s="41"/>
      <c r="C213" s="220" t="s">
        <v>944</v>
      </c>
      <c r="D213" s="220" t="s">
        <v>142</v>
      </c>
      <c r="E213" s="221" t="s">
        <v>2000</v>
      </c>
      <c r="F213" s="222" t="s">
        <v>2001</v>
      </c>
      <c r="G213" s="223" t="s">
        <v>274</v>
      </c>
      <c r="H213" s="224">
        <v>9</v>
      </c>
      <c r="I213" s="225"/>
      <c r="J213" s="226">
        <f>ROUND(I213*H213,2)</f>
        <v>0</v>
      </c>
      <c r="K213" s="222" t="s">
        <v>19</v>
      </c>
      <c r="L213" s="46"/>
      <c r="M213" s="227" t="s">
        <v>19</v>
      </c>
      <c r="N213" s="228" t="s">
        <v>43</v>
      </c>
      <c r="O213" s="86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31" t="s">
        <v>207</v>
      </c>
      <c r="AT213" s="231" t="s">
        <v>142</v>
      </c>
      <c r="AU213" s="231" t="s">
        <v>82</v>
      </c>
      <c r="AY213" s="19" t="s">
        <v>139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9" t="s">
        <v>80</v>
      </c>
      <c r="BK213" s="232">
        <f>ROUND(I213*H213,2)</f>
        <v>0</v>
      </c>
      <c r="BL213" s="19" t="s">
        <v>207</v>
      </c>
      <c r="BM213" s="231" t="s">
        <v>2002</v>
      </c>
    </row>
    <row r="214" spans="1:51" s="14" customFormat="1" ht="12">
      <c r="A214" s="14"/>
      <c r="B214" s="244"/>
      <c r="C214" s="245"/>
      <c r="D214" s="235" t="s">
        <v>149</v>
      </c>
      <c r="E214" s="246" t="s">
        <v>19</v>
      </c>
      <c r="F214" s="247" t="s">
        <v>1629</v>
      </c>
      <c r="G214" s="245"/>
      <c r="H214" s="248">
        <v>5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4" t="s">
        <v>149</v>
      </c>
      <c r="AU214" s="254" t="s">
        <v>82</v>
      </c>
      <c r="AV214" s="14" t="s">
        <v>82</v>
      </c>
      <c r="AW214" s="14" t="s">
        <v>33</v>
      </c>
      <c r="AX214" s="14" t="s">
        <v>72</v>
      </c>
      <c r="AY214" s="254" t="s">
        <v>139</v>
      </c>
    </row>
    <row r="215" spans="1:51" s="14" customFormat="1" ht="12">
      <c r="A215" s="14"/>
      <c r="B215" s="244"/>
      <c r="C215" s="245"/>
      <c r="D215" s="235" t="s">
        <v>149</v>
      </c>
      <c r="E215" s="246" t="s">
        <v>19</v>
      </c>
      <c r="F215" s="247" t="s">
        <v>983</v>
      </c>
      <c r="G215" s="245"/>
      <c r="H215" s="248">
        <v>4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4" t="s">
        <v>149</v>
      </c>
      <c r="AU215" s="254" t="s">
        <v>82</v>
      </c>
      <c r="AV215" s="14" t="s">
        <v>82</v>
      </c>
      <c r="AW215" s="14" t="s">
        <v>33</v>
      </c>
      <c r="AX215" s="14" t="s">
        <v>72</v>
      </c>
      <c r="AY215" s="254" t="s">
        <v>139</v>
      </c>
    </row>
    <row r="216" spans="1:51" s="16" customFormat="1" ht="12">
      <c r="A216" s="16"/>
      <c r="B216" s="266"/>
      <c r="C216" s="267"/>
      <c r="D216" s="235" t="s">
        <v>149</v>
      </c>
      <c r="E216" s="268" t="s">
        <v>19</v>
      </c>
      <c r="F216" s="269" t="s">
        <v>158</v>
      </c>
      <c r="G216" s="267"/>
      <c r="H216" s="270">
        <v>9</v>
      </c>
      <c r="I216" s="271"/>
      <c r="J216" s="267"/>
      <c r="K216" s="267"/>
      <c r="L216" s="272"/>
      <c r="M216" s="273"/>
      <c r="N216" s="274"/>
      <c r="O216" s="274"/>
      <c r="P216" s="274"/>
      <c r="Q216" s="274"/>
      <c r="R216" s="274"/>
      <c r="S216" s="274"/>
      <c r="T216" s="275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T216" s="276" t="s">
        <v>149</v>
      </c>
      <c r="AU216" s="276" t="s">
        <v>82</v>
      </c>
      <c r="AV216" s="16" t="s">
        <v>147</v>
      </c>
      <c r="AW216" s="16" t="s">
        <v>33</v>
      </c>
      <c r="AX216" s="16" t="s">
        <v>80</v>
      </c>
      <c r="AY216" s="276" t="s">
        <v>139</v>
      </c>
    </row>
    <row r="217" spans="1:65" s="2" customFormat="1" ht="16.5" customHeight="1">
      <c r="A217" s="40"/>
      <c r="B217" s="41"/>
      <c r="C217" s="220" t="s">
        <v>948</v>
      </c>
      <c r="D217" s="220" t="s">
        <v>142</v>
      </c>
      <c r="E217" s="221" t="s">
        <v>2003</v>
      </c>
      <c r="F217" s="222" t="s">
        <v>2004</v>
      </c>
      <c r="G217" s="223" t="s">
        <v>274</v>
      </c>
      <c r="H217" s="224">
        <v>14</v>
      </c>
      <c r="I217" s="225"/>
      <c r="J217" s="226">
        <f>ROUND(I217*H217,2)</f>
        <v>0</v>
      </c>
      <c r="K217" s="222" t="s">
        <v>19</v>
      </c>
      <c r="L217" s="46"/>
      <c r="M217" s="227" t="s">
        <v>19</v>
      </c>
      <c r="N217" s="228" t="s">
        <v>43</v>
      </c>
      <c r="O217" s="86"/>
      <c r="P217" s="229">
        <f>O217*H217</f>
        <v>0</v>
      </c>
      <c r="Q217" s="229">
        <v>0</v>
      </c>
      <c r="R217" s="229">
        <f>Q217*H217</f>
        <v>0</v>
      </c>
      <c r="S217" s="229">
        <v>0</v>
      </c>
      <c r="T217" s="230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31" t="s">
        <v>207</v>
      </c>
      <c r="AT217" s="231" t="s">
        <v>142</v>
      </c>
      <c r="AU217" s="231" t="s">
        <v>82</v>
      </c>
      <c r="AY217" s="19" t="s">
        <v>139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9" t="s">
        <v>80</v>
      </c>
      <c r="BK217" s="232">
        <f>ROUND(I217*H217,2)</f>
        <v>0</v>
      </c>
      <c r="BL217" s="19" t="s">
        <v>207</v>
      </c>
      <c r="BM217" s="231" t="s">
        <v>2005</v>
      </c>
    </row>
    <row r="218" spans="1:51" s="14" customFormat="1" ht="12">
      <c r="A218" s="14"/>
      <c r="B218" s="244"/>
      <c r="C218" s="245"/>
      <c r="D218" s="235" t="s">
        <v>149</v>
      </c>
      <c r="E218" s="246" t="s">
        <v>19</v>
      </c>
      <c r="F218" s="247" t="s">
        <v>2006</v>
      </c>
      <c r="G218" s="245"/>
      <c r="H218" s="248">
        <v>6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4" t="s">
        <v>149</v>
      </c>
      <c r="AU218" s="254" t="s">
        <v>82</v>
      </c>
      <c r="AV218" s="14" t="s">
        <v>82</v>
      </c>
      <c r="AW218" s="14" t="s">
        <v>33</v>
      </c>
      <c r="AX218" s="14" t="s">
        <v>72</v>
      </c>
      <c r="AY218" s="254" t="s">
        <v>139</v>
      </c>
    </row>
    <row r="219" spans="1:51" s="14" customFormat="1" ht="12">
      <c r="A219" s="14"/>
      <c r="B219" s="244"/>
      <c r="C219" s="245"/>
      <c r="D219" s="235" t="s">
        <v>149</v>
      </c>
      <c r="E219" s="246" t="s">
        <v>19</v>
      </c>
      <c r="F219" s="247" t="s">
        <v>242</v>
      </c>
      <c r="G219" s="245"/>
      <c r="H219" s="248">
        <v>8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4" t="s">
        <v>149</v>
      </c>
      <c r="AU219" s="254" t="s">
        <v>82</v>
      </c>
      <c r="AV219" s="14" t="s">
        <v>82</v>
      </c>
      <c r="AW219" s="14" t="s">
        <v>33</v>
      </c>
      <c r="AX219" s="14" t="s">
        <v>72</v>
      </c>
      <c r="AY219" s="254" t="s">
        <v>139</v>
      </c>
    </row>
    <row r="220" spans="1:51" s="16" customFormat="1" ht="12">
      <c r="A220" s="16"/>
      <c r="B220" s="266"/>
      <c r="C220" s="267"/>
      <c r="D220" s="235" t="s">
        <v>149</v>
      </c>
      <c r="E220" s="268" t="s">
        <v>19</v>
      </c>
      <c r="F220" s="269" t="s">
        <v>158</v>
      </c>
      <c r="G220" s="267"/>
      <c r="H220" s="270">
        <v>14</v>
      </c>
      <c r="I220" s="271"/>
      <c r="J220" s="267"/>
      <c r="K220" s="267"/>
      <c r="L220" s="272"/>
      <c r="M220" s="273"/>
      <c r="N220" s="274"/>
      <c r="O220" s="274"/>
      <c r="P220" s="274"/>
      <c r="Q220" s="274"/>
      <c r="R220" s="274"/>
      <c r="S220" s="274"/>
      <c r="T220" s="275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T220" s="276" t="s">
        <v>149</v>
      </c>
      <c r="AU220" s="276" t="s">
        <v>82</v>
      </c>
      <c r="AV220" s="16" t="s">
        <v>147</v>
      </c>
      <c r="AW220" s="16" t="s">
        <v>33</v>
      </c>
      <c r="AX220" s="16" t="s">
        <v>80</v>
      </c>
      <c r="AY220" s="276" t="s">
        <v>139</v>
      </c>
    </row>
    <row r="221" spans="1:65" s="2" customFormat="1" ht="21.75" customHeight="1">
      <c r="A221" s="40"/>
      <c r="B221" s="41"/>
      <c r="C221" s="220" t="s">
        <v>953</v>
      </c>
      <c r="D221" s="220" t="s">
        <v>142</v>
      </c>
      <c r="E221" s="221" t="s">
        <v>2007</v>
      </c>
      <c r="F221" s="222" t="s">
        <v>2008</v>
      </c>
      <c r="G221" s="223" t="s">
        <v>1296</v>
      </c>
      <c r="H221" s="224">
        <v>60</v>
      </c>
      <c r="I221" s="225"/>
      <c r="J221" s="226">
        <f>ROUND(I221*H221,2)</f>
        <v>0</v>
      </c>
      <c r="K221" s="222" t="s">
        <v>19</v>
      </c>
      <c r="L221" s="46"/>
      <c r="M221" s="227" t="s">
        <v>19</v>
      </c>
      <c r="N221" s="228" t="s">
        <v>43</v>
      </c>
      <c r="O221" s="86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31" t="s">
        <v>207</v>
      </c>
      <c r="AT221" s="231" t="s">
        <v>142</v>
      </c>
      <c r="AU221" s="231" t="s">
        <v>82</v>
      </c>
      <c r="AY221" s="19" t="s">
        <v>139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9" t="s">
        <v>80</v>
      </c>
      <c r="BK221" s="232">
        <f>ROUND(I221*H221,2)</f>
        <v>0</v>
      </c>
      <c r="BL221" s="19" t="s">
        <v>207</v>
      </c>
      <c r="BM221" s="231" t="s">
        <v>2009</v>
      </c>
    </row>
    <row r="222" spans="1:65" s="2" customFormat="1" ht="21.75" customHeight="1">
      <c r="A222" s="40"/>
      <c r="B222" s="41"/>
      <c r="C222" s="220" t="s">
        <v>958</v>
      </c>
      <c r="D222" s="220" t="s">
        <v>142</v>
      </c>
      <c r="E222" s="221" t="s">
        <v>2010</v>
      </c>
      <c r="F222" s="222" t="s">
        <v>1912</v>
      </c>
      <c r="G222" s="223" t="s">
        <v>290</v>
      </c>
      <c r="H222" s="224">
        <v>1</v>
      </c>
      <c r="I222" s="225"/>
      <c r="J222" s="226">
        <f>ROUND(I222*H222,2)</f>
        <v>0</v>
      </c>
      <c r="K222" s="222" t="s">
        <v>19</v>
      </c>
      <c r="L222" s="46"/>
      <c r="M222" s="227" t="s">
        <v>19</v>
      </c>
      <c r="N222" s="228" t="s">
        <v>43</v>
      </c>
      <c r="O222" s="86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31" t="s">
        <v>207</v>
      </c>
      <c r="AT222" s="231" t="s">
        <v>142</v>
      </c>
      <c r="AU222" s="231" t="s">
        <v>82</v>
      </c>
      <c r="AY222" s="19" t="s">
        <v>139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9" t="s">
        <v>80</v>
      </c>
      <c r="BK222" s="232">
        <f>ROUND(I222*H222,2)</f>
        <v>0</v>
      </c>
      <c r="BL222" s="19" t="s">
        <v>207</v>
      </c>
      <c r="BM222" s="231" t="s">
        <v>2011</v>
      </c>
    </row>
    <row r="223" spans="1:65" s="2" customFormat="1" ht="33" customHeight="1">
      <c r="A223" s="40"/>
      <c r="B223" s="41"/>
      <c r="C223" s="220" t="s">
        <v>963</v>
      </c>
      <c r="D223" s="220" t="s">
        <v>142</v>
      </c>
      <c r="E223" s="221" t="s">
        <v>2012</v>
      </c>
      <c r="F223" s="222" t="s">
        <v>2013</v>
      </c>
      <c r="G223" s="223" t="s">
        <v>1296</v>
      </c>
      <c r="H223" s="224">
        <v>100</v>
      </c>
      <c r="I223" s="225"/>
      <c r="J223" s="226">
        <f>ROUND(I223*H223,2)</f>
        <v>0</v>
      </c>
      <c r="K223" s="222" t="s">
        <v>19</v>
      </c>
      <c r="L223" s="46"/>
      <c r="M223" s="227" t="s">
        <v>19</v>
      </c>
      <c r="N223" s="228" t="s">
        <v>43</v>
      </c>
      <c r="O223" s="86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31" t="s">
        <v>207</v>
      </c>
      <c r="AT223" s="231" t="s">
        <v>142</v>
      </c>
      <c r="AU223" s="231" t="s">
        <v>82</v>
      </c>
      <c r="AY223" s="19" t="s">
        <v>139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9" t="s">
        <v>80</v>
      </c>
      <c r="BK223" s="232">
        <f>ROUND(I223*H223,2)</f>
        <v>0</v>
      </c>
      <c r="BL223" s="19" t="s">
        <v>207</v>
      </c>
      <c r="BM223" s="231" t="s">
        <v>2014</v>
      </c>
    </row>
    <row r="224" spans="1:65" s="2" customFormat="1" ht="16.5" customHeight="1">
      <c r="A224" s="40"/>
      <c r="B224" s="41"/>
      <c r="C224" s="220" t="s">
        <v>968</v>
      </c>
      <c r="D224" s="220" t="s">
        <v>142</v>
      </c>
      <c r="E224" s="221" t="s">
        <v>2015</v>
      </c>
      <c r="F224" s="222" t="s">
        <v>2016</v>
      </c>
      <c r="G224" s="223" t="s">
        <v>1296</v>
      </c>
      <c r="H224" s="224">
        <v>15</v>
      </c>
      <c r="I224" s="225"/>
      <c r="J224" s="226">
        <f>ROUND(I224*H224,2)</f>
        <v>0</v>
      </c>
      <c r="K224" s="222" t="s">
        <v>19</v>
      </c>
      <c r="L224" s="46"/>
      <c r="M224" s="227" t="s">
        <v>19</v>
      </c>
      <c r="N224" s="228" t="s">
        <v>43</v>
      </c>
      <c r="O224" s="86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31" t="s">
        <v>207</v>
      </c>
      <c r="AT224" s="231" t="s">
        <v>142</v>
      </c>
      <c r="AU224" s="231" t="s">
        <v>82</v>
      </c>
      <c r="AY224" s="19" t="s">
        <v>139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9" t="s">
        <v>80</v>
      </c>
      <c r="BK224" s="232">
        <f>ROUND(I224*H224,2)</f>
        <v>0</v>
      </c>
      <c r="BL224" s="19" t="s">
        <v>207</v>
      </c>
      <c r="BM224" s="231" t="s">
        <v>2017</v>
      </c>
    </row>
    <row r="225" spans="1:65" s="2" customFormat="1" ht="33" customHeight="1">
      <c r="A225" s="40"/>
      <c r="B225" s="41"/>
      <c r="C225" s="220" t="s">
        <v>973</v>
      </c>
      <c r="D225" s="220" t="s">
        <v>142</v>
      </c>
      <c r="E225" s="221" t="s">
        <v>2018</v>
      </c>
      <c r="F225" s="222" t="s">
        <v>2019</v>
      </c>
      <c r="G225" s="223" t="s">
        <v>299</v>
      </c>
      <c r="H225" s="224">
        <v>0.45</v>
      </c>
      <c r="I225" s="225"/>
      <c r="J225" s="226">
        <f>ROUND(I225*H225,2)</f>
        <v>0</v>
      </c>
      <c r="K225" s="222" t="s">
        <v>146</v>
      </c>
      <c r="L225" s="46"/>
      <c r="M225" s="277" t="s">
        <v>19</v>
      </c>
      <c r="N225" s="278" t="s">
        <v>43</v>
      </c>
      <c r="O225" s="279"/>
      <c r="P225" s="280">
        <f>O225*H225</f>
        <v>0</v>
      </c>
      <c r="Q225" s="280">
        <v>0</v>
      </c>
      <c r="R225" s="280">
        <f>Q225*H225</f>
        <v>0</v>
      </c>
      <c r="S225" s="280">
        <v>0</v>
      </c>
      <c r="T225" s="281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31" t="s">
        <v>207</v>
      </c>
      <c r="AT225" s="231" t="s">
        <v>142</v>
      </c>
      <c r="AU225" s="231" t="s">
        <v>82</v>
      </c>
      <c r="AY225" s="19" t="s">
        <v>139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9" t="s">
        <v>80</v>
      </c>
      <c r="BK225" s="232">
        <f>ROUND(I225*H225,2)</f>
        <v>0</v>
      </c>
      <c r="BL225" s="19" t="s">
        <v>207</v>
      </c>
      <c r="BM225" s="231" t="s">
        <v>2020</v>
      </c>
    </row>
    <row r="226" spans="1:31" s="2" customFormat="1" ht="6.95" customHeight="1">
      <c r="A226" s="40"/>
      <c r="B226" s="61"/>
      <c r="C226" s="62"/>
      <c r="D226" s="62"/>
      <c r="E226" s="62"/>
      <c r="F226" s="62"/>
      <c r="G226" s="62"/>
      <c r="H226" s="62"/>
      <c r="I226" s="168"/>
      <c r="J226" s="62"/>
      <c r="K226" s="62"/>
      <c r="L226" s="46"/>
      <c r="M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</row>
  </sheetData>
  <sheetProtection password="CC35" sheet="1" objects="1" scenarios="1" formatColumns="0" formatRows="0" autoFilter="0"/>
  <autoFilter ref="C81:K225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22"/>
      <c r="AT3" s="19" t="s">
        <v>82</v>
      </c>
    </row>
    <row r="4" spans="2:46" s="1" customFormat="1" ht="24.95" customHeight="1">
      <c r="B4" s="22"/>
      <c r="D4" s="134" t="s">
        <v>104</v>
      </c>
      <c r="I4" s="130"/>
      <c r="L4" s="22"/>
      <c r="M4" s="135" t="s">
        <v>10</v>
      </c>
      <c r="AT4" s="19" t="s">
        <v>4</v>
      </c>
    </row>
    <row r="5" spans="2:12" s="1" customFormat="1" ht="6.95" customHeight="1">
      <c r="B5" s="22"/>
      <c r="I5" s="130"/>
      <c r="L5" s="22"/>
    </row>
    <row r="6" spans="2:12" s="1" customFormat="1" ht="12" customHeight="1">
      <c r="B6" s="22"/>
      <c r="D6" s="136" t="s">
        <v>16</v>
      </c>
      <c r="I6" s="130"/>
      <c r="L6" s="22"/>
    </row>
    <row r="7" spans="2:12" s="1" customFormat="1" ht="16.5" customHeight="1">
      <c r="B7" s="22"/>
      <c r="E7" s="137" t="str">
        <f>'Rekapitulace stavby'!K6</f>
        <v>Stavební úpravy části 1.NP a 3.NP pavilonu A2 ON Trutnov_FINAL</v>
      </c>
      <c r="F7" s="136"/>
      <c r="G7" s="136"/>
      <c r="H7" s="136"/>
      <c r="I7" s="130"/>
      <c r="L7" s="22"/>
    </row>
    <row r="8" spans="1:31" s="2" customFormat="1" ht="12" customHeight="1">
      <c r="A8" s="40"/>
      <c r="B8" s="46"/>
      <c r="C8" s="40"/>
      <c r="D8" s="136" t="s">
        <v>105</v>
      </c>
      <c r="E8" s="40"/>
      <c r="F8" s="40"/>
      <c r="G8" s="40"/>
      <c r="H8" s="40"/>
      <c r="I8" s="138"/>
      <c r="J8" s="40"/>
      <c r="K8" s="40"/>
      <c r="L8" s="1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0" t="s">
        <v>2021</v>
      </c>
      <c r="F9" s="40"/>
      <c r="G9" s="40"/>
      <c r="H9" s="40"/>
      <c r="I9" s="138"/>
      <c r="J9" s="40"/>
      <c r="K9" s="40"/>
      <c r="L9" s="1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138"/>
      <c r="J10" s="40"/>
      <c r="K10" s="40"/>
      <c r="L10" s="1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6" t="s">
        <v>18</v>
      </c>
      <c r="E11" s="40"/>
      <c r="F11" s="141" t="s">
        <v>19</v>
      </c>
      <c r="G11" s="40"/>
      <c r="H11" s="40"/>
      <c r="I11" s="142" t="s">
        <v>20</v>
      </c>
      <c r="J11" s="141" t="s">
        <v>19</v>
      </c>
      <c r="K11" s="40"/>
      <c r="L11" s="1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6" t="s">
        <v>21</v>
      </c>
      <c r="E12" s="40"/>
      <c r="F12" s="141" t="s">
        <v>22</v>
      </c>
      <c r="G12" s="40"/>
      <c r="H12" s="40"/>
      <c r="I12" s="142" t="s">
        <v>23</v>
      </c>
      <c r="J12" s="143" t="str">
        <f>'Rekapitulace stavby'!AN8</f>
        <v>8. 11. 2019</v>
      </c>
      <c r="K12" s="40"/>
      <c r="L12" s="1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8"/>
      <c r="J13" s="40"/>
      <c r="K13" s="40"/>
      <c r="L13" s="13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6" t="s">
        <v>25</v>
      </c>
      <c r="E14" s="40"/>
      <c r="F14" s="40"/>
      <c r="G14" s="40"/>
      <c r="H14" s="40"/>
      <c r="I14" s="142" t="s">
        <v>26</v>
      </c>
      <c r="J14" s="141" t="s">
        <v>19</v>
      </c>
      <c r="K14" s="40"/>
      <c r="L14" s="13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1" t="s">
        <v>27</v>
      </c>
      <c r="F15" s="40"/>
      <c r="G15" s="40"/>
      <c r="H15" s="40"/>
      <c r="I15" s="142" t="s">
        <v>28</v>
      </c>
      <c r="J15" s="141" t="s">
        <v>19</v>
      </c>
      <c r="K15" s="40"/>
      <c r="L15" s="13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138"/>
      <c r="J16" s="40"/>
      <c r="K16" s="40"/>
      <c r="L16" s="13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6" t="s">
        <v>29</v>
      </c>
      <c r="E17" s="40"/>
      <c r="F17" s="40"/>
      <c r="G17" s="40"/>
      <c r="H17" s="40"/>
      <c r="I17" s="142" t="s">
        <v>26</v>
      </c>
      <c r="J17" s="35" t="str">
        <f>'Rekapitulace stavby'!AN13</f>
        <v>Vyplň údaj</v>
      </c>
      <c r="K17" s="40"/>
      <c r="L17" s="13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41"/>
      <c r="G18" s="141"/>
      <c r="H18" s="141"/>
      <c r="I18" s="142" t="s">
        <v>28</v>
      </c>
      <c r="J18" s="35" t="str">
        <f>'Rekapitulace stavby'!AN14</f>
        <v>Vyplň údaj</v>
      </c>
      <c r="K18" s="40"/>
      <c r="L18" s="1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138"/>
      <c r="J19" s="40"/>
      <c r="K19" s="40"/>
      <c r="L19" s="13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6" t="s">
        <v>31</v>
      </c>
      <c r="E20" s="40"/>
      <c r="F20" s="40"/>
      <c r="G20" s="40"/>
      <c r="H20" s="40"/>
      <c r="I20" s="142" t="s">
        <v>26</v>
      </c>
      <c r="J20" s="141" t="s">
        <v>19</v>
      </c>
      <c r="K20" s="40"/>
      <c r="L20" s="1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1" t="s">
        <v>32</v>
      </c>
      <c r="F21" s="40"/>
      <c r="G21" s="40"/>
      <c r="H21" s="40"/>
      <c r="I21" s="142" t="s">
        <v>28</v>
      </c>
      <c r="J21" s="141" t="s">
        <v>19</v>
      </c>
      <c r="K21" s="40"/>
      <c r="L21" s="13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138"/>
      <c r="J22" s="40"/>
      <c r="K22" s="40"/>
      <c r="L22" s="13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6" t="s">
        <v>34</v>
      </c>
      <c r="E23" s="40"/>
      <c r="F23" s="40"/>
      <c r="G23" s="40"/>
      <c r="H23" s="40"/>
      <c r="I23" s="142" t="s">
        <v>26</v>
      </c>
      <c r="J23" s="141" t="str">
        <f>IF('Rekapitulace stavby'!AN19="","",'Rekapitulace stavby'!AN19)</f>
        <v/>
      </c>
      <c r="K23" s="40"/>
      <c r="L23" s="13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1" t="str">
        <f>IF('Rekapitulace stavby'!E20="","",'Rekapitulace stavby'!E20)</f>
        <v xml:space="preserve"> </v>
      </c>
      <c r="F24" s="40"/>
      <c r="G24" s="40"/>
      <c r="H24" s="40"/>
      <c r="I24" s="142" t="s">
        <v>28</v>
      </c>
      <c r="J24" s="141" t="str">
        <f>IF('Rekapitulace stavby'!AN20="","",'Rekapitulace stavby'!AN20)</f>
        <v/>
      </c>
      <c r="K24" s="40"/>
      <c r="L24" s="1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138"/>
      <c r="J25" s="40"/>
      <c r="K25" s="40"/>
      <c r="L25" s="1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6" t="s">
        <v>36</v>
      </c>
      <c r="E26" s="40"/>
      <c r="F26" s="40"/>
      <c r="G26" s="40"/>
      <c r="H26" s="40"/>
      <c r="I26" s="138"/>
      <c r="J26" s="40"/>
      <c r="K26" s="40"/>
      <c r="L26" s="1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4"/>
      <c r="B27" s="145"/>
      <c r="C27" s="144"/>
      <c r="D27" s="144"/>
      <c r="E27" s="146" t="s">
        <v>19</v>
      </c>
      <c r="F27" s="146"/>
      <c r="G27" s="146"/>
      <c r="H27" s="146"/>
      <c r="I27" s="147"/>
      <c r="J27" s="144"/>
      <c r="K27" s="144"/>
      <c r="L27" s="148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138"/>
      <c r="J28" s="40"/>
      <c r="K28" s="40"/>
      <c r="L28" s="1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9"/>
      <c r="E29" s="149"/>
      <c r="F29" s="149"/>
      <c r="G29" s="149"/>
      <c r="H29" s="149"/>
      <c r="I29" s="150"/>
      <c r="J29" s="149"/>
      <c r="K29" s="149"/>
      <c r="L29" s="13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1" t="s">
        <v>38</v>
      </c>
      <c r="E30" s="40"/>
      <c r="F30" s="40"/>
      <c r="G30" s="40"/>
      <c r="H30" s="40"/>
      <c r="I30" s="138"/>
      <c r="J30" s="152">
        <f>ROUND(J84,2)</f>
        <v>0</v>
      </c>
      <c r="K30" s="40"/>
      <c r="L30" s="1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9"/>
      <c r="E31" s="149"/>
      <c r="F31" s="149"/>
      <c r="G31" s="149"/>
      <c r="H31" s="149"/>
      <c r="I31" s="150"/>
      <c r="J31" s="149"/>
      <c r="K31" s="149"/>
      <c r="L31" s="1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3" t="s">
        <v>40</v>
      </c>
      <c r="G32" s="40"/>
      <c r="H32" s="40"/>
      <c r="I32" s="154" t="s">
        <v>39</v>
      </c>
      <c r="J32" s="153" t="s">
        <v>41</v>
      </c>
      <c r="K32" s="40"/>
      <c r="L32" s="13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5" t="s">
        <v>42</v>
      </c>
      <c r="E33" s="136" t="s">
        <v>43</v>
      </c>
      <c r="F33" s="156">
        <f>ROUND((SUM(BE84:BE99)),2)</f>
        <v>0</v>
      </c>
      <c r="G33" s="40"/>
      <c r="H33" s="40"/>
      <c r="I33" s="157">
        <v>0.21</v>
      </c>
      <c r="J33" s="156">
        <f>ROUND(((SUM(BE84:BE99))*I33),2)</f>
        <v>0</v>
      </c>
      <c r="K33" s="40"/>
      <c r="L33" s="1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6" t="s">
        <v>44</v>
      </c>
      <c r="F34" s="156">
        <f>ROUND((SUM(BF84:BF99)),2)</f>
        <v>0</v>
      </c>
      <c r="G34" s="40"/>
      <c r="H34" s="40"/>
      <c r="I34" s="157">
        <v>0.15</v>
      </c>
      <c r="J34" s="156">
        <f>ROUND(((SUM(BF84:BF99))*I34),2)</f>
        <v>0</v>
      </c>
      <c r="K34" s="40"/>
      <c r="L34" s="13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6" t="s">
        <v>45</v>
      </c>
      <c r="F35" s="156">
        <f>ROUND((SUM(BG84:BG99)),2)</f>
        <v>0</v>
      </c>
      <c r="G35" s="40"/>
      <c r="H35" s="40"/>
      <c r="I35" s="157">
        <v>0.21</v>
      </c>
      <c r="J35" s="156">
        <f>0</f>
        <v>0</v>
      </c>
      <c r="K35" s="40"/>
      <c r="L35" s="13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6" t="s">
        <v>46</v>
      </c>
      <c r="F36" s="156">
        <f>ROUND((SUM(BH84:BH99)),2)</f>
        <v>0</v>
      </c>
      <c r="G36" s="40"/>
      <c r="H36" s="40"/>
      <c r="I36" s="157">
        <v>0.15</v>
      </c>
      <c r="J36" s="156">
        <f>0</f>
        <v>0</v>
      </c>
      <c r="K36" s="40"/>
      <c r="L36" s="13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6" t="s">
        <v>47</v>
      </c>
      <c r="F37" s="156">
        <f>ROUND((SUM(BI84:BI99)),2)</f>
        <v>0</v>
      </c>
      <c r="G37" s="40"/>
      <c r="H37" s="40"/>
      <c r="I37" s="157">
        <v>0</v>
      </c>
      <c r="J37" s="156">
        <f>0</f>
        <v>0</v>
      </c>
      <c r="K37" s="40"/>
      <c r="L37" s="13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138"/>
      <c r="J38" s="40"/>
      <c r="K38" s="40"/>
      <c r="L38" s="1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3"/>
      <c r="J39" s="164">
        <f>SUM(J30:J37)</f>
        <v>0</v>
      </c>
      <c r="K39" s="165"/>
      <c r="L39" s="13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13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1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138"/>
      <c r="J45" s="42"/>
      <c r="K45" s="42"/>
      <c r="L45" s="139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138"/>
      <c r="J46" s="42"/>
      <c r="K46" s="42"/>
      <c r="L46" s="139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138"/>
      <c r="J47" s="42"/>
      <c r="K47" s="42"/>
      <c r="L47" s="139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2" t="str">
        <f>E7</f>
        <v>Stavební úpravy části 1.NP a 3.NP pavilonu A2 ON Trutnov_FINAL</v>
      </c>
      <c r="F48" s="34"/>
      <c r="G48" s="34"/>
      <c r="H48" s="34"/>
      <c r="I48" s="138"/>
      <c r="J48" s="42"/>
      <c r="K48" s="42"/>
      <c r="L48" s="13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105</v>
      </c>
      <c r="D49" s="42"/>
      <c r="E49" s="42"/>
      <c r="F49" s="42"/>
      <c r="G49" s="42"/>
      <c r="H49" s="42"/>
      <c r="I49" s="138"/>
      <c r="J49" s="42"/>
      <c r="K49" s="42"/>
      <c r="L49" s="13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08 - Ostatní a vedlejší náklady </v>
      </c>
      <c r="F50" s="42"/>
      <c r="G50" s="42"/>
      <c r="H50" s="42"/>
      <c r="I50" s="138"/>
      <c r="J50" s="42"/>
      <c r="K50" s="42"/>
      <c r="L50" s="13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138"/>
      <c r="J51" s="42"/>
      <c r="K51" s="42"/>
      <c r="L51" s="13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p.p.č.st.803/1,k.ú.Trutnov </v>
      </c>
      <c r="G52" s="42"/>
      <c r="H52" s="42"/>
      <c r="I52" s="142" t="s">
        <v>23</v>
      </c>
      <c r="J52" s="74" t="str">
        <f>IF(J12="","",J12)</f>
        <v>8. 11. 2019</v>
      </c>
      <c r="K52" s="42"/>
      <c r="L52" s="1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138"/>
      <c r="J53" s="42"/>
      <c r="K53" s="42"/>
      <c r="L53" s="139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Královehradecký kraj,Pivovarské náměstí1245/2,HK</v>
      </c>
      <c r="G54" s="42"/>
      <c r="H54" s="42"/>
      <c r="I54" s="142" t="s">
        <v>31</v>
      </c>
      <c r="J54" s="38" t="str">
        <f>E21</f>
        <v xml:space="preserve">Projecticon s.r.o.,A.Kopeckého 151,Nový Hrádek </v>
      </c>
      <c r="K54" s="42"/>
      <c r="L54" s="139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142" t="s">
        <v>34</v>
      </c>
      <c r="J55" s="38" t="str">
        <f>E24</f>
        <v xml:space="preserve"> </v>
      </c>
      <c r="K55" s="42"/>
      <c r="L55" s="139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138"/>
      <c r="J56" s="42"/>
      <c r="K56" s="42"/>
      <c r="L56" s="13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108</v>
      </c>
      <c r="D57" s="174"/>
      <c r="E57" s="174"/>
      <c r="F57" s="174"/>
      <c r="G57" s="174"/>
      <c r="H57" s="174"/>
      <c r="I57" s="175"/>
      <c r="J57" s="176" t="s">
        <v>109</v>
      </c>
      <c r="K57" s="174"/>
      <c r="L57" s="13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138"/>
      <c r="J58" s="42"/>
      <c r="K58" s="42"/>
      <c r="L58" s="13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7" t="s">
        <v>70</v>
      </c>
      <c r="D59" s="42"/>
      <c r="E59" s="42"/>
      <c r="F59" s="42"/>
      <c r="G59" s="42"/>
      <c r="H59" s="42"/>
      <c r="I59" s="138"/>
      <c r="J59" s="104">
        <f>J84</f>
        <v>0</v>
      </c>
      <c r="K59" s="42"/>
      <c r="L59" s="13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78"/>
      <c r="C60" s="179"/>
      <c r="D60" s="180" t="s">
        <v>2022</v>
      </c>
      <c r="E60" s="181"/>
      <c r="F60" s="181"/>
      <c r="G60" s="181"/>
      <c r="H60" s="181"/>
      <c r="I60" s="182"/>
      <c r="J60" s="183">
        <f>J85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5"/>
      <c r="C61" s="186"/>
      <c r="D61" s="187" t="s">
        <v>2023</v>
      </c>
      <c r="E61" s="188"/>
      <c r="F61" s="188"/>
      <c r="G61" s="188"/>
      <c r="H61" s="188"/>
      <c r="I61" s="189"/>
      <c r="J61" s="190">
        <f>J86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5"/>
      <c r="C62" s="186"/>
      <c r="D62" s="187" t="s">
        <v>2024</v>
      </c>
      <c r="E62" s="188"/>
      <c r="F62" s="188"/>
      <c r="G62" s="188"/>
      <c r="H62" s="188"/>
      <c r="I62" s="189"/>
      <c r="J62" s="190">
        <f>J88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5"/>
      <c r="C63" s="186"/>
      <c r="D63" s="187" t="s">
        <v>2025</v>
      </c>
      <c r="E63" s="188"/>
      <c r="F63" s="188"/>
      <c r="G63" s="188"/>
      <c r="H63" s="188"/>
      <c r="I63" s="189"/>
      <c r="J63" s="190">
        <f>J94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5"/>
      <c r="C64" s="186"/>
      <c r="D64" s="187" t="s">
        <v>2026</v>
      </c>
      <c r="E64" s="188"/>
      <c r="F64" s="188"/>
      <c r="G64" s="188"/>
      <c r="H64" s="188"/>
      <c r="I64" s="189"/>
      <c r="J64" s="190">
        <f>J96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138"/>
      <c r="J65" s="42"/>
      <c r="K65" s="42"/>
      <c r="L65" s="13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168"/>
      <c r="J66" s="62"/>
      <c r="K66" s="62"/>
      <c r="L66" s="13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171"/>
      <c r="J70" s="64"/>
      <c r="K70" s="64"/>
      <c r="L70" s="13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124</v>
      </c>
      <c r="D71" s="42"/>
      <c r="E71" s="42"/>
      <c r="F71" s="42"/>
      <c r="G71" s="42"/>
      <c r="H71" s="42"/>
      <c r="I71" s="138"/>
      <c r="J71" s="42"/>
      <c r="K71" s="42"/>
      <c r="L71" s="139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138"/>
      <c r="J72" s="42"/>
      <c r="K72" s="42"/>
      <c r="L72" s="139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138"/>
      <c r="J73" s="42"/>
      <c r="K73" s="42"/>
      <c r="L73" s="139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72" t="str">
        <f>E7</f>
        <v>Stavební úpravy části 1.NP a 3.NP pavilonu A2 ON Trutnov_FINAL</v>
      </c>
      <c r="F74" s="34"/>
      <c r="G74" s="34"/>
      <c r="H74" s="34"/>
      <c r="I74" s="138"/>
      <c r="J74" s="42"/>
      <c r="K74" s="42"/>
      <c r="L74" s="13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105</v>
      </c>
      <c r="D75" s="42"/>
      <c r="E75" s="42"/>
      <c r="F75" s="42"/>
      <c r="G75" s="42"/>
      <c r="H75" s="42"/>
      <c r="I75" s="138"/>
      <c r="J75" s="42"/>
      <c r="K75" s="42"/>
      <c r="L75" s="13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 xml:space="preserve">08 - Ostatní a vedlejší náklady </v>
      </c>
      <c r="F76" s="42"/>
      <c r="G76" s="42"/>
      <c r="H76" s="42"/>
      <c r="I76" s="138"/>
      <c r="J76" s="42"/>
      <c r="K76" s="42"/>
      <c r="L76" s="13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138"/>
      <c r="J77" s="42"/>
      <c r="K77" s="42"/>
      <c r="L77" s="13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 xml:space="preserve">p.p.č.st.803/1,k.ú.Trutnov </v>
      </c>
      <c r="G78" s="42"/>
      <c r="H78" s="42"/>
      <c r="I78" s="142" t="s">
        <v>23</v>
      </c>
      <c r="J78" s="74" t="str">
        <f>IF(J12="","",J12)</f>
        <v>8. 11. 2019</v>
      </c>
      <c r="K78" s="42"/>
      <c r="L78" s="13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138"/>
      <c r="J79" s="42"/>
      <c r="K79" s="42"/>
      <c r="L79" s="13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40.05" customHeight="1">
      <c r="A80" s="40"/>
      <c r="B80" s="41"/>
      <c r="C80" s="34" t="s">
        <v>25</v>
      </c>
      <c r="D80" s="42"/>
      <c r="E80" s="42"/>
      <c r="F80" s="29" t="str">
        <f>E15</f>
        <v>Královehradecký kraj,Pivovarské náměstí1245/2,HK</v>
      </c>
      <c r="G80" s="42"/>
      <c r="H80" s="42"/>
      <c r="I80" s="142" t="s">
        <v>31</v>
      </c>
      <c r="J80" s="38" t="str">
        <f>E21</f>
        <v xml:space="preserve">Projecticon s.r.o.,A.Kopeckého 151,Nový Hrádek </v>
      </c>
      <c r="K80" s="42"/>
      <c r="L80" s="13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142" t="s">
        <v>34</v>
      </c>
      <c r="J81" s="38" t="str">
        <f>E24</f>
        <v xml:space="preserve"> </v>
      </c>
      <c r="K81" s="42"/>
      <c r="L81" s="13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138"/>
      <c r="J82" s="42"/>
      <c r="K82" s="42"/>
      <c r="L82" s="13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92"/>
      <c r="B83" s="193"/>
      <c r="C83" s="194" t="s">
        <v>125</v>
      </c>
      <c r="D83" s="195" t="s">
        <v>57</v>
      </c>
      <c r="E83" s="195" t="s">
        <v>53</v>
      </c>
      <c r="F83" s="195" t="s">
        <v>54</v>
      </c>
      <c r="G83" s="195" t="s">
        <v>126</v>
      </c>
      <c r="H83" s="195" t="s">
        <v>127</v>
      </c>
      <c r="I83" s="196" t="s">
        <v>128</v>
      </c>
      <c r="J83" s="195" t="s">
        <v>109</v>
      </c>
      <c r="K83" s="197" t="s">
        <v>129</v>
      </c>
      <c r="L83" s="198"/>
      <c r="M83" s="94" t="s">
        <v>19</v>
      </c>
      <c r="N83" s="95" t="s">
        <v>42</v>
      </c>
      <c r="O83" s="95" t="s">
        <v>130</v>
      </c>
      <c r="P83" s="95" t="s">
        <v>131</v>
      </c>
      <c r="Q83" s="95" t="s">
        <v>132</v>
      </c>
      <c r="R83" s="95" t="s">
        <v>133</v>
      </c>
      <c r="S83" s="95" t="s">
        <v>134</v>
      </c>
      <c r="T83" s="96" t="s">
        <v>135</v>
      </c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</row>
    <row r="84" spans="1:63" s="2" customFormat="1" ht="22.8" customHeight="1">
      <c r="A84" s="40"/>
      <c r="B84" s="41"/>
      <c r="C84" s="101" t="s">
        <v>136</v>
      </c>
      <c r="D84" s="42"/>
      <c r="E84" s="42"/>
      <c r="F84" s="42"/>
      <c r="G84" s="42"/>
      <c r="H84" s="42"/>
      <c r="I84" s="138"/>
      <c r="J84" s="199">
        <f>BK84</f>
        <v>0</v>
      </c>
      <c r="K84" s="42"/>
      <c r="L84" s="46"/>
      <c r="M84" s="97"/>
      <c r="N84" s="200"/>
      <c r="O84" s="98"/>
      <c r="P84" s="201">
        <f>P85</f>
        <v>0</v>
      </c>
      <c r="Q84" s="98"/>
      <c r="R84" s="201">
        <f>R85</f>
        <v>0</v>
      </c>
      <c r="S84" s="98"/>
      <c r="T84" s="202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71</v>
      </c>
      <c r="AU84" s="19" t="s">
        <v>110</v>
      </c>
      <c r="BK84" s="203">
        <f>BK85</f>
        <v>0</v>
      </c>
    </row>
    <row r="85" spans="1:63" s="12" customFormat="1" ht="25.9" customHeight="1">
      <c r="A85" s="12"/>
      <c r="B85" s="204"/>
      <c r="C85" s="205"/>
      <c r="D85" s="206" t="s">
        <v>71</v>
      </c>
      <c r="E85" s="207" t="s">
        <v>2027</v>
      </c>
      <c r="F85" s="207" t="s">
        <v>2028</v>
      </c>
      <c r="G85" s="205"/>
      <c r="H85" s="205"/>
      <c r="I85" s="208"/>
      <c r="J85" s="209">
        <f>BK85</f>
        <v>0</v>
      </c>
      <c r="K85" s="205"/>
      <c r="L85" s="210"/>
      <c r="M85" s="211"/>
      <c r="N85" s="212"/>
      <c r="O85" s="212"/>
      <c r="P85" s="213">
        <f>P86+P88+P94+P96</f>
        <v>0</v>
      </c>
      <c r="Q85" s="212"/>
      <c r="R85" s="213">
        <f>R86+R88+R94+R96</f>
        <v>0</v>
      </c>
      <c r="S85" s="212"/>
      <c r="T85" s="214">
        <f>T86+T88+T94+T96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5" t="s">
        <v>172</v>
      </c>
      <c r="AT85" s="216" t="s">
        <v>71</v>
      </c>
      <c r="AU85" s="216" t="s">
        <v>72</v>
      </c>
      <c r="AY85" s="215" t="s">
        <v>139</v>
      </c>
      <c r="BK85" s="217">
        <f>BK86+BK88+BK94+BK96</f>
        <v>0</v>
      </c>
    </row>
    <row r="86" spans="1:63" s="12" customFormat="1" ht="22.8" customHeight="1">
      <c r="A86" s="12"/>
      <c r="B86" s="204"/>
      <c r="C86" s="205"/>
      <c r="D86" s="206" t="s">
        <v>71</v>
      </c>
      <c r="E86" s="218" t="s">
        <v>2029</v>
      </c>
      <c r="F86" s="218" t="s">
        <v>2030</v>
      </c>
      <c r="G86" s="205"/>
      <c r="H86" s="205"/>
      <c r="I86" s="208"/>
      <c r="J86" s="219">
        <f>BK86</f>
        <v>0</v>
      </c>
      <c r="K86" s="205"/>
      <c r="L86" s="210"/>
      <c r="M86" s="211"/>
      <c r="N86" s="212"/>
      <c r="O86" s="212"/>
      <c r="P86" s="213">
        <f>P87</f>
        <v>0</v>
      </c>
      <c r="Q86" s="212"/>
      <c r="R86" s="213">
        <f>R87</f>
        <v>0</v>
      </c>
      <c r="S86" s="212"/>
      <c r="T86" s="214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5" t="s">
        <v>172</v>
      </c>
      <c r="AT86" s="216" t="s">
        <v>71</v>
      </c>
      <c r="AU86" s="216" t="s">
        <v>80</v>
      </c>
      <c r="AY86" s="215" t="s">
        <v>139</v>
      </c>
      <c r="BK86" s="217">
        <f>BK87</f>
        <v>0</v>
      </c>
    </row>
    <row r="87" spans="1:65" s="2" customFormat="1" ht="16.5" customHeight="1">
      <c r="A87" s="40"/>
      <c r="B87" s="41"/>
      <c r="C87" s="220" t="s">
        <v>80</v>
      </c>
      <c r="D87" s="220" t="s">
        <v>142</v>
      </c>
      <c r="E87" s="221" t="s">
        <v>2031</v>
      </c>
      <c r="F87" s="222" t="s">
        <v>2032</v>
      </c>
      <c r="G87" s="223" t="s">
        <v>290</v>
      </c>
      <c r="H87" s="224">
        <v>1</v>
      </c>
      <c r="I87" s="225"/>
      <c r="J87" s="226">
        <f>ROUND(I87*H87,2)</f>
        <v>0</v>
      </c>
      <c r="K87" s="222" t="s">
        <v>146</v>
      </c>
      <c r="L87" s="46"/>
      <c r="M87" s="227" t="s">
        <v>19</v>
      </c>
      <c r="N87" s="228" t="s">
        <v>43</v>
      </c>
      <c r="O87" s="8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31" t="s">
        <v>2033</v>
      </c>
      <c r="AT87" s="231" t="s">
        <v>142</v>
      </c>
      <c r="AU87" s="231" t="s">
        <v>82</v>
      </c>
      <c r="AY87" s="19" t="s">
        <v>139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19" t="s">
        <v>80</v>
      </c>
      <c r="BK87" s="232">
        <f>ROUND(I87*H87,2)</f>
        <v>0</v>
      </c>
      <c r="BL87" s="19" t="s">
        <v>2033</v>
      </c>
      <c r="BM87" s="231" t="s">
        <v>2034</v>
      </c>
    </row>
    <row r="88" spans="1:63" s="12" customFormat="1" ht="22.8" customHeight="1">
      <c r="A88" s="12"/>
      <c r="B88" s="204"/>
      <c r="C88" s="205"/>
      <c r="D88" s="206" t="s">
        <v>71</v>
      </c>
      <c r="E88" s="218" t="s">
        <v>2035</v>
      </c>
      <c r="F88" s="218" t="s">
        <v>2036</v>
      </c>
      <c r="G88" s="205"/>
      <c r="H88" s="205"/>
      <c r="I88" s="208"/>
      <c r="J88" s="219">
        <f>BK88</f>
        <v>0</v>
      </c>
      <c r="K88" s="205"/>
      <c r="L88" s="210"/>
      <c r="M88" s="211"/>
      <c r="N88" s="212"/>
      <c r="O88" s="212"/>
      <c r="P88" s="213">
        <f>SUM(P89:P93)</f>
        <v>0</v>
      </c>
      <c r="Q88" s="212"/>
      <c r="R88" s="213">
        <f>SUM(R89:R93)</f>
        <v>0</v>
      </c>
      <c r="S88" s="212"/>
      <c r="T88" s="214">
        <f>SUM(T89:T93)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5" t="s">
        <v>172</v>
      </c>
      <c r="AT88" s="216" t="s">
        <v>71</v>
      </c>
      <c r="AU88" s="216" t="s">
        <v>80</v>
      </c>
      <c r="AY88" s="215" t="s">
        <v>139</v>
      </c>
      <c r="BK88" s="217">
        <f>SUM(BK89:BK93)</f>
        <v>0</v>
      </c>
    </row>
    <row r="89" spans="1:65" s="2" customFormat="1" ht="16.5" customHeight="1">
      <c r="A89" s="40"/>
      <c r="B89" s="41"/>
      <c r="C89" s="220" t="s">
        <v>82</v>
      </c>
      <c r="D89" s="220" t="s">
        <v>142</v>
      </c>
      <c r="E89" s="221" t="s">
        <v>2037</v>
      </c>
      <c r="F89" s="222" t="s">
        <v>2036</v>
      </c>
      <c r="G89" s="223" t="s">
        <v>290</v>
      </c>
      <c r="H89" s="224">
        <v>1</v>
      </c>
      <c r="I89" s="225"/>
      <c r="J89" s="226">
        <f>ROUND(I89*H89,2)</f>
        <v>0</v>
      </c>
      <c r="K89" s="222" t="s">
        <v>146</v>
      </c>
      <c r="L89" s="46"/>
      <c r="M89" s="227" t="s">
        <v>19</v>
      </c>
      <c r="N89" s="228" t="s">
        <v>43</v>
      </c>
      <c r="O89" s="8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31" t="s">
        <v>2033</v>
      </c>
      <c r="AT89" s="231" t="s">
        <v>142</v>
      </c>
      <c r="AU89" s="231" t="s">
        <v>82</v>
      </c>
      <c r="AY89" s="19" t="s">
        <v>139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19" t="s">
        <v>80</v>
      </c>
      <c r="BK89" s="232">
        <f>ROUND(I89*H89,2)</f>
        <v>0</v>
      </c>
      <c r="BL89" s="19" t="s">
        <v>2033</v>
      </c>
      <c r="BM89" s="231" t="s">
        <v>2038</v>
      </c>
    </row>
    <row r="90" spans="1:65" s="2" customFormat="1" ht="16.5" customHeight="1">
      <c r="A90" s="40"/>
      <c r="B90" s="41"/>
      <c r="C90" s="220" t="s">
        <v>154</v>
      </c>
      <c r="D90" s="220" t="s">
        <v>142</v>
      </c>
      <c r="E90" s="221" t="s">
        <v>2039</v>
      </c>
      <c r="F90" s="222" t="s">
        <v>2040</v>
      </c>
      <c r="G90" s="223" t="s">
        <v>290</v>
      </c>
      <c r="H90" s="224">
        <v>1</v>
      </c>
      <c r="I90" s="225"/>
      <c r="J90" s="226">
        <f>ROUND(I90*H90,2)</f>
        <v>0</v>
      </c>
      <c r="K90" s="222" t="s">
        <v>146</v>
      </c>
      <c r="L90" s="46"/>
      <c r="M90" s="227" t="s">
        <v>19</v>
      </c>
      <c r="N90" s="228" t="s">
        <v>43</v>
      </c>
      <c r="O90" s="8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31" t="s">
        <v>2033</v>
      </c>
      <c r="AT90" s="231" t="s">
        <v>142</v>
      </c>
      <c r="AU90" s="231" t="s">
        <v>82</v>
      </c>
      <c r="AY90" s="19" t="s">
        <v>139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19" t="s">
        <v>80</v>
      </c>
      <c r="BK90" s="232">
        <f>ROUND(I90*H90,2)</f>
        <v>0</v>
      </c>
      <c r="BL90" s="19" t="s">
        <v>2033</v>
      </c>
      <c r="BM90" s="231" t="s">
        <v>2041</v>
      </c>
    </row>
    <row r="91" spans="1:65" s="2" customFormat="1" ht="16.5" customHeight="1">
      <c r="A91" s="40"/>
      <c r="B91" s="41"/>
      <c r="C91" s="220" t="s">
        <v>147</v>
      </c>
      <c r="D91" s="220" t="s">
        <v>142</v>
      </c>
      <c r="E91" s="221" t="s">
        <v>2042</v>
      </c>
      <c r="F91" s="222" t="s">
        <v>2043</v>
      </c>
      <c r="G91" s="223" t="s">
        <v>290</v>
      </c>
      <c r="H91" s="224">
        <v>1</v>
      </c>
      <c r="I91" s="225"/>
      <c r="J91" s="226">
        <f>ROUND(I91*H91,2)</f>
        <v>0</v>
      </c>
      <c r="K91" s="222" t="s">
        <v>146</v>
      </c>
      <c r="L91" s="46"/>
      <c r="M91" s="227" t="s">
        <v>19</v>
      </c>
      <c r="N91" s="228" t="s">
        <v>43</v>
      </c>
      <c r="O91" s="8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31" t="s">
        <v>2033</v>
      </c>
      <c r="AT91" s="231" t="s">
        <v>142</v>
      </c>
      <c r="AU91" s="231" t="s">
        <v>82</v>
      </c>
      <c r="AY91" s="19" t="s">
        <v>139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19" t="s">
        <v>80</v>
      </c>
      <c r="BK91" s="232">
        <f>ROUND(I91*H91,2)</f>
        <v>0</v>
      </c>
      <c r="BL91" s="19" t="s">
        <v>2033</v>
      </c>
      <c r="BM91" s="231" t="s">
        <v>2044</v>
      </c>
    </row>
    <row r="92" spans="1:65" s="2" customFormat="1" ht="16.5" customHeight="1">
      <c r="A92" s="40"/>
      <c r="B92" s="41"/>
      <c r="C92" s="220" t="s">
        <v>172</v>
      </c>
      <c r="D92" s="220" t="s">
        <v>142</v>
      </c>
      <c r="E92" s="221" t="s">
        <v>2045</v>
      </c>
      <c r="F92" s="222" t="s">
        <v>2046</v>
      </c>
      <c r="G92" s="223" t="s">
        <v>274</v>
      </c>
      <c r="H92" s="224">
        <v>1</v>
      </c>
      <c r="I92" s="225"/>
      <c r="J92" s="226">
        <f>ROUND(I92*H92,2)</f>
        <v>0</v>
      </c>
      <c r="K92" s="222" t="s">
        <v>146</v>
      </c>
      <c r="L92" s="46"/>
      <c r="M92" s="227" t="s">
        <v>19</v>
      </c>
      <c r="N92" s="228" t="s">
        <v>43</v>
      </c>
      <c r="O92" s="8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31" t="s">
        <v>2033</v>
      </c>
      <c r="AT92" s="231" t="s">
        <v>142</v>
      </c>
      <c r="AU92" s="231" t="s">
        <v>82</v>
      </c>
      <c r="AY92" s="19" t="s">
        <v>139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19" t="s">
        <v>80</v>
      </c>
      <c r="BK92" s="232">
        <f>ROUND(I92*H92,2)</f>
        <v>0</v>
      </c>
      <c r="BL92" s="19" t="s">
        <v>2033</v>
      </c>
      <c r="BM92" s="231" t="s">
        <v>2047</v>
      </c>
    </row>
    <row r="93" spans="1:65" s="2" customFormat="1" ht="16.5" customHeight="1">
      <c r="A93" s="40"/>
      <c r="B93" s="41"/>
      <c r="C93" s="220" t="s">
        <v>140</v>
      </c>
      <c r="D93" s="220" t="s">
        <v>142</v>
      </c>
      <c r="E93" s="221" t="s">
        <v>2048</v>
      </c>
      <c r="F93" s="222" t="s">
        <v>2049</v>
      </c>
      <c r="G93" s="223" t="s">
        <v>290</v>
      </c>
      <c r="H93" s="224">
        <v>1</v>
      </c>
      <c r="I93" s="225"/>
      <c r="J93" s="226">
        <f>ROUND(I93*H93,2)</f>
        <v>0</v>
      </c>
      <c r="K93" s="222" t="s">
        <v>146</v>
      </c>
      <c r="L93" s="46"/>
      <c r="M93" s="227" t="s">
        <v>19</v>
      </c>
      <c r="N93" s="228" t="s">
        <v>43</v>
      </c>
      <c r="O93" s="8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31" t="s">
        <v>2033</v>
      </c>
      <c r="AT93" s="231" t="s">
        <v>142</v>
      </c>
      <c r="AU93" s="231" t="s">
        <v>82</v>
      </c>
      <c r="AY93" s="19" t="s">
        <v>139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19" t="s">
        <v>80</v>
      </c>
      <c r="BK93" s="232">
        <f>ROUND(I93*H93,2)</f>
        <v>0</v>
      </c>
      <c r="BL93" s="19" t="s">
        <v>2033</v>
      </c>
      <c r="BM93" s="231" t="s">
        <v>2050</v>
      </c>
    </row>
    <row r="94" spans="1:63" s="12" customFormat="1" ht="22.8" customHeight="1">
      <c r="A94" s="12"/>
      <c r="B94" s="204"/>
      <c r="C94" s="205"/>
      <c r="D94" s="206" t="s">
        <v>71</v>
      </c>
      <c r="E94" s="218" t="s">
        <v>2051</v>
      </c>
      <c r="F94" s="218" t="s">
        <v>2052</v>
      </c>
      <c r="G94" s="205"/>
      <c r="H94" s="205"/>
      <c r="I94" s="208"/>
      <c r="J94" s="219">
        <f>BK94</f>
        <v>0</v>
      </c>
      <c r="K94" s="205"/>
      <c r="L94" s="210"/>
      <c r="M94" s="211"/>
      <c r="N94" s="212"/>
      <c r="O94" s="212"/>
      <c r="P94" s="213">
        <f>P95</f>
        <v>0</v>
      </c>
      <c r="Q94" s="212"/>
      <c r="R94" s="213">
        <f>R95</f>
        <v>0</v>
      </c>
      <c r="S94" s="212"/>
      <c r="T94" s="214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5" t="s">
        <v>172</v>
      </c>
      <c r="AT94" s="216" t="s">
        <v>71</v>
      </c>
      <c r="AU94" s="216" t="s">
        <v>80</v>
      </c>
      <c r="AY94" s="215" t="s">
        <v>139</v>
      </c>
      <c r="BK94" s="217">
        <f>BK95</f>
        <v>0</v>
      </c>
    </row>
    <row r="95" spans="1:65" s="2" customFormat="1" ht="16.5" customHeight="1">
      <c r="A95" s="40"/>
      <c r="B95" s="41"/>
      <c r="C95" s="220" t="s">
        <v>183</v>
      </c>
      <c r="D95" s="220" t="s">
        <v>142</v>
      </c>
      <c r="E95" s="221" t="s">
        <v>2053</v>
      </c>
      <c r="F95" s="222" t="s">
        <v>2054</v>
      </c>
      <c r="G95" s="223" t="s">
        <v>290</v>
      </c>
      <c r="H95" s="224">
        <v>1</v>
      </c>
      <c r="I95" s="225"/>
      <c r="J95" s="226">
        <f>ROUND(I95*H95,2)</f>
        <v>0</v>
      </c>
      <c r="K95" s="222" t="s">
        <v>146</v>
      </c>
      <c r="L95" s="46"/>
      <c r="M95" s="227" t="s">
        <v>19</v>
      </c>
      <c r="N95" s="228" t="s">
        <v>43</v>
      </c>
      <c r="O95" s="8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31" t="s">
        <v>2033</v>
      </c>
      <c r="AT95" s="231" t="s">
        <v>142</v>
      </c>
      <c r="AU95" s="231" t="s">
        <v>82</v>
      </c>
      <c r="AY95" s="19" t="s">
        <v>139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19" t="s">
        <v>80</v>
      </c>
      <c r="BK95" s="232">
        <f>ROUND(I95*H95,2)</f>
        <v>0</v>
      </c>
      <c r="BL95" s="19" t="s">
        <v>2033</v>
      </c>
      <c r="BM95" s="231" t="s">
        <v>2055</v>
      </c>
    </row>
    <row r="96" spans="1:63" s="12" customFormat="1" ht="22.8" customHeight="1">
      <c r="A96" s="12"/>
      <c r="B96" s="204"/>
      <c r="C96" s="205"/>
      <c r="D96" s="206" t="s">
        <v>71</v>
      </c>
      <c r="E96" s="218" t="s">
        <v>2056</v>
      </c>
      <c r="F96" s="218" t="s">
        <v>2057</v>
      </c>
      <c r="G96" s="205"/>
      <c r="H96" s="205"/>
      <c r="I96" s="208"/>
      <c r="J96" s="219">
        <f>BK96</f>
        <v>0</v>
      </c>
      <c r="K96" s="205"/>
      <c r="L96" s="210"/>
      <c r="M96" s="211"/>
      <c r="N96" s="212"/>
      <c r="O96" s="212"/>
      <c r="P96" s="213">
        <f>SUM(P97:P99)</f>
        <v>0</v>
      </c>
      <c r="Q96" s="212"/>
      <c r="R96" s="213">
        <f>SUM(R97:R99)</f>
        <v>0</v>
      </c>
      <c r="S96" s="212"/>
      <c r="T96" s="214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5" t="s">
        <v>172</v>
      </c>
      <c r="AT96" s="216" t="s">
        <v>71</v>
      </c>
      <c r="AU96" s="216" t="s">
        <v>80</v>
      </c>
      <c r="AY96" s="215" t="s">
        <v>139</v>
      </c>
      <c r="BK96" s="217">
        <f>SUM(BK97:BK99)</f>
        <v>0</v>
      </c>
    </row>
    <row r="97" spans="1:65" s="2" customFormat="1" ht="33" customHeight="1">
      <c r="A97" s="40"/>
      <c r="B97" s="41"/>
      <c r="C97" s="220" t="s">
        <v>188</v>
      </c>
      <c r="D97" s="220" t="s">
        <v>142</v>
      </c>
      <c r="E97" s="221" t="s">
        <v>2058</v>
      </c>
      <c r="F97" s="222" t="s">
        <v>2059</v>
      </c>
      <c r="G97" s="223" t="s">
        <v>290</v>
      </c>
      <c r="H97" s="224">
        <v>1</v>
      </c>
      <c r="I97" s="225"/>
      <c r="J97" s="226">
        <f>ROUND(I97*H97,2)</f>
        <v>0</v>
      </c>
      <c r="K97" s="222" t="s">
        <v>146</v>
      </c>
      <c r="L97" s="46"/>
      <c r="M97" s="227" t="s">
        <v>19</v>
      </c>
      <c r="N97" s="228" t="s">
        <v>43</v>
      </c>
      <c r="O97" s="8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31" t="s">
        <v>2033</v>
      </c>
      <c r="AT97" s="231" t="s">
        <v>142</v>
      </c>
      <c r="AU97" s="231" t="s">
        <v>82</v>
      </c>
      <c r="AY97" s="19" t="s">
        <v>139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19" t="s">
        <v>80</v>
      </c>
      <c r="BK97" s="232">
        <f>ROUND(I97*H97,2)</f>
        <v>0</v>
      </c>
      <c r="BL97" s="19" t="s">
        <v>2033</v>
      </c>
      <c r="BM97" s="231" t="s">
        <v>2060</v>
      </c>
    </row>
    <row r="98" spans="1:65" s="2" customFormat="1" ht="21.75" customHeight="1">
      <c r="A98" s="40"/>
      <c r="B98" s="41"/>
      <c r="C98" s="220" t="s">
        <v>159</v>
      </c>
      <c r="D98" s="220" t="s">
        <v>142</v>
      </c>
      <c r="E98" s="221" t="s">
        <v>2061</v>
      </c>
      <c r="F98" s="222" t="s">
        <v>2062</v>
      </c>
      <c r="G98" s="223" t="s">
        <v>2063</v>
      </c>
      <c r="H98" s="224">
        <v>90</v>
      </c>
      <c r="I98" s="225"/>
      <c r="J98" s="226">
        <f>ROUND(I98*H98,2)</f>
        <v>0</v>
      </c>
      <c r="K98" s="222" t="s">
        <v>19</v>
      </c>
      <c r="L98" s="46"/>
      <c r="M98" s="227" t="s">
        <v>19</v>
      </c>
      <c r="N98" s="228" t="s">
        <v>43</v>
      </c>
      <c r="O98" s="86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31" t="s">
        <v>2064</v>
      </c>
      <c r="AT98" s="231" t="s">
        <v>142</v>
      </c>
      <c r="AU98" s="231" t="s">
        <v>82</v>
      </c>
      <c r="AY98" s="19" t="s">
        <v>139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19" t="s">
        <v>80</v>
      </c>
      <c r="BK98" s="232">
        <f>ROUND(I98*H98,2)</f>
        <v>0</v>
      </c>
      <c r="BL98" s="19" t="s">
        <v>2064</v>
      </c>
      <c r="BM98" s="231" t="s">
        <v>2065</v>
      </c>
    </row>
    <row r="99" spans="1:51" s="14" customFormat="1" ht="12">
      <c r="A99" s="14"/>
      <c r="B99" s="244"/>
      <c r="C99" s="245"/>
      <c r="D99" s="235" t="s">
        <v>149</v>
      </c>
      <c r="E99" s="246" t="s">
        <v>19</v>
      </c>
      <c r="F99" s="247" t="s">
        <v>2066</v>
      </c>
      <c r="G99" s="245"/>
      <c r="H99" s="248">
        <v>90</v>
      </c>
      <c r="I99" s="249"/>
      <c r="J99" s="245"/>
      <c r="K99" s="245"/>
      <c r="L99" s="250"/>
      <c r="M99" s="293"/>
      <c r="N99" s="294"/>
      <c r="O99" s="294"/>
      <c r="P99" s="294"/>
      <c r="Q99" s="294"/>
      <c r="R99" s="294"/>
      <c r="S99" s="294"/>
      <c r="T99" s="29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4" t="s">
        <v>149</v>
      </c>
      <c r="AU99" s="254" t="s">
        <v>82</v>
      </c>
      <c r="AV99" s="14" t="s">
        <v>82</v>
      </c>
      <c r="AW99" s="14" t="s">
        <v>33</v>
      </c>
      <c r="AX99" s="14" t="s">
        <v>80</v>
      </c>
      <c r="AY99" s="254" t="s">
        <v>139</v>
      </c>
    </row>
    <row r="100" spans="1:31" s="2" customFormat="1" ht="6.95" customHeight="1">
      <c r="A100" s="40"/>
      <c r="B100" s="61"/>
      <c r="C100" s="62"/>
      <c r="D100" s="62"/>
      <c r="E100" s="62"/>
      <c r="F100" s="62"/>
      <c r="G100" s="62"/>
      <c r="H100" s="62"/>
      <c r="I100" s="168"/>
      <c r="J100" s="62"/>
      <c r="K100" s="62"/>
      <c r="L100" s="46"/>
      <c r="M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</sheetData>
  <sheetProtection password="CC35" sheet="1" objects="1" scenarios="1" formatColumns="0" formatRows="0" autoFilter="0"/>
  <autoFilter ref="C83:K99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DESKTOP-Q4TDFDN\Jana</dc:creator>
  <cp:keywords/>
  <dc:description/>
  <cp:lastModifiedBy>DESKTOP-Q4TDFDN\Jana</cp:lastModifiedBy>
  <dcterms:created xsi:type="dcterms:W3CDTF">2020-06-01T19:48:42Z</dcterms:created>
  <dcterms:modified xsi:type="dcterms:W3CDTF">2020-06-01T19:49:04Z</dcterms:modified>
  <cp:category/>
  <cp:version/>
  <cp:contentType/>
  <cp:contentStatus/>
</cp:coreProperties>
</file>