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úpravy " sheetId="3" r:id="rId3"/>
    <sheet name="03 - Profese - ZTI, zaříz..." sheetId="4" r:id="rId4"/>
    <sheet name="04 - Elektro - silnoproud " sheetId="5" r:id="rId5"/>
    <sheet name="05 - Elektro - slaboproud " sheetId="6" r:id="rId6"/>
    <sheet name="06 - Elektro - bleskosvod " sheetId="7" r:id="rId7"/>
    <sheet name="06A - Měření a regulace" sheetId="8" r:id="rId8"/>
    <sheet name="07 - Vzduchotechnika" sheetId="9" r:id="rId9"/>
    <sheet name="08 - Komunikace a zpevněn..." sheetId="10" r:id="rId10"/>
    <sheet name="09 - Sadové úpravy " sheetId="11" r:id="rId11"/>
    <sheet name="11 - Kolejnicový systém " sheetId="12" r:id="rId12"/>
    <sheet name="12 - Ostatní a vedlejší n..." sheetId="13" r:id="rId13"/>
    <sheet name="Seznam figur" sheetId="14" r:id="rId14"/>
    <sheet name="Pokyny pro vyplnění" sheetId="15" r:id="rId15"/>
  </sheets>
  <definedNames>
    <definedName name="_xlnm.Print_Area" localSheetId="0">'Rekapitulace stavby'!$D$4:$AO$36,'Rekapitulace stavby'!$C$42:$AQ$67</definedName>
    <definedName name="_xlnm._FilterDatabase" localSheetId="1" hidden="1">'01 - Bourací práce '!$C$103:$K$464</definedName>
    <definedName name="_xlnm.Print_Area" localSheetId="1">'01 - Bourací práce '!$C$4:$J$39,'01 - Bourací práce '!$C$45:$J$85,'01 - Bourací práce '!$C$91:$K$464</definedName>
    <definedName name="_xlnm._FilterDatabase" localSheetId="2" hidden="1">'02 - Stavební úpravy '!$C$104:$K$1734</definedName>
    <definedName name="_xlnm.Print_Area" localSheetId="2">'02 - Stavební úpravy '!$C$4:$J$39,'02 - Stavební úpravy '!$C$45:$J$86,'02 - Stavební úpravy '!$C$92:$K$1734</definedName>
    <definedName name="_xlnm._FilterDatabase" localSheetId="3" hidden="1">'03 - Profese - ZTI, zaříz...'!$C$78:$K$80</definedName>
    <definedName name="_xlnm.Print_Area" localSheetId="3">'03 - Profese - ZTI, zaříz...'!$C$4:$J$39,'03 - Profese - ZTI, zaříz...'!$C$45:$J$60,'03 - Profese - ZTI, zaříz...'!$C$66:$K$80</definedName>
    <definedName name="_xlnm._FilterDatabase" localSheetId="4" hidden="1">'04 - Elektro - silnoproud '!$C$78:$K$80</definedName>
    <definedName name="_xlnm.Print_Area" localSheetId="4">'04 - Elektro - silnoproud '!$C$4:$J$39,'04 - Elektro - silnoproud '!$C$45:$J$60,'04 - Elektro - silnoproud '!$C$66:$K$80</definedName>
    <definedName name="_xlnm._FilterDatabase" localSheetId="5" hidden="1">'05 - Elektro - slaboproud '!$C$78:$K$80</definedName>
    <definedName name="_xlnm.Print_Area" localSheetId="5">'05 - Elektro - slaboproud '!$C$4:$J$39,'05 - Elektro - slaboproud '!$C$45:$J$60,'05 - Elektro - slaboproud '!$C$66:$K$80</definedName>
    <definedName name="_xlnm._FilterDatabase" localSheetId="6" hidden="1">'06 - Elektro - bleskosvod '!$C$78:$K$80</definedName>
    <definedName name="_xlnm.Print_Area" localSheetId="6">'06 - Elektro - bleskosvod '!$C$4:$J$39,'06 - Elektro - bleskosvod '!$C$45:$J$60,'06 - Elektro - bleskosvod '!$C$66:$K$80</definedName>
    <definedName name="_xlnm._FilterDatabase" localSheetId="7" hidden="1">'06A - Měření a regulace'!$C$78:$K$80</definedName>
    <definedName name="_xlnm.Print_Area" localSheetId="7">'06A - Měření a regulace'!$C$4:$J$39,'06A - Měření a regulace'!$C$45:$J$60,'06A - Měření a regulace'!$C$66:$K$80</definedName>
    <definedName name="_xlnm._FilterDatabase" localSheetId="8" hidden="1">'07 - Vzduchotechnika'!$C$78:$K$80</definedName>
    <definedName name="_xlnm.Print_Area" localSheetId="8">'07 - Vzduchotechnika'!$C$4:$J$39,'07 - Vzduchotechnika'!$C$45:$J$60,'07 - Vzduchotechnika'!$C$66:$K$80</definedName>
    <definedName name="_xlnm._FilterDatabase" localSheetId="9" hidden="1">'08 - Komunikace a zpevněn...'!$C$86:$K$248</definedName>
    <definedName name="_xlnm.Print_Area" localSheetId="9">'08 - Komunikace a zpevněn...'!$C$4:$J$39,'08 - Komunikace a zpevněn...'!$C$45:$J$68,'08 - Komunikace a zpevněn...'!$C$74:$K$248</definedName>
    <definedName name="_xlnm._FilterDatabase" localSheetId="10" hidden="1">'09 - Sadové úpravy '!$C$82:$K$117</definedName>
    <definedName name="_xlnm.Print_Area" localSheetId="10">'09 - Sadové úpravy '!$C$4:$J$39,'09 - Sadové úpravy '!$C$45:$J$64,'09 - Sadové úpravy '!$C$70:$K$117</definedName>
    <definedName name="_xlnm._FilterDatabase" localSheetId="11" hidden="1">'11 - Kolejnicový systém '!$C$78:$K$80</definedName>
    <definedName name="_xlnm.Print_Area" localSheetId="11">'11 - Kolejnicový systém '!$C$4:$J$39,'11 - Kolejnicový systém '!$C$45:$J$60,'11 - Kolejnicový systém '!$C$66:$K$80</definedName>
    <definedName name="_xlnm._FilterDatabase" localSheetId="12" hidden="1">'12 - Ostatní a vedlejší n...'!$C$83:$K$100</definedName>
    <definedName name="_xlnm.Print_Area" localSheetId="12">'12 - Ostatní a vedlejší n...'!$C$4:$J$39,'12 - Ostatní a vedlejší n...'!$C$45:$J$65,'12 - Ostatní a vedlejší n...'!$C$71:$K$100</definedName>
    <definedName name="_xlnm.Print_Area" localSheetId="13">'Seznam figur'!$C$4:$G$366</definedName>
    <definedName name="_xlnm.Print_Area" localSheetId="1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'!$103:$103</definedName>
    <definedName name="_xlnm.Print_Titles" localSheetId="2">'02 - Stavební úpravy '!$104:$104</definedName>
    <definedName name="_xlnm.Print_Titles" localSheetId="4">'04 - Elektro - silnoproud '!$78:$78</definedName>
    <definedName name="_xlnm.Print_Titles" localSheetId="5">'05 - Elektro - slaboproud '!$78:$78</definedName>
    <definedName name="_xlnm.Print_Titles" localSheetId="6">'06 - Elektro - bleskosvod '!$78:$78</definedName>
    <definedName name="_xlnm.Print_Titles" localSheetId="7">'06A - Měření a regulace'!$78:$78</definedName>
    <definedName name="_xlnm.Print_Titles" localSheetId="8">'07 - Vzduchotechnika'!$78:$78</definedName>
    <definedName name="_xlnm.Print_Titles" localSheetId="9">'08 - Komunikace a zpevněn...'!$86:$86</definedName>
    <definedName name="_xlnm.Print_Titles" localSheetId="10">'09 - Sadové úpravy '!$82:$82</definedName>
    <definedName name="_xlnm.Print_Titles" localSheetId="11">'11 - Kolejnicový systém '!$78:$78</definedName>
    <definedName name="_xlnm.Print_Titles" localSheetId="12">'12 - Ostatní a vedlejší n...'!$83:$83</definedName>
    <definedName name="_xlnm.Print_Titles" localSheetId="13">'Seznam figur'!$9:$9</definedName>
  </definedNames>
  <calcPr fullCalcOnLoad="1"/>
</workbook>
</file>

<file path=xl/sharedStrings.xml><?xml version="1.0" encoding="utf-8"?>
<sst xmlns="http://schemas.openxmlformats.org/spreadsheetml/2006/main" count="27734" uniqueCount="4470">
  <si>
    <t>Export Komplet</t>
  </si>
  <si>
    <t>VZ</t>
  </si>
  <si>
    <t>2.0</t>
  </si>
  <si>
    <t>ZAMOK</t>
  </si>
  <si>
    <t>False</t>
  </si>
  <si>
    <t>{7009c4a9-3c60-4910-bfd5-87ed390f5f66}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</si>
  <si>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</si>
  <si>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</si>
  <si>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</si>
  <si>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</si>
  <si>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</si>
  <si>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</si>
  <si>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</si>
  <si>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</si>
  <si>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</si>
  <si>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</si>
  <si>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</si>
  <si>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Pobytové služby pro  seniory v objektu č.p.431  areálu nemocnice Opočno_FINAL</t>
  </si>
  <si>
    <t>KSO:</t>
  </si>
  <si>
    <t/>
  </si>
  <si>
    <t>CC-CZ:</t>
  </si>
  <si>
    <t>Místo:</t>
  </si>
  <si>
    <t xml:space="preserve">č.p.431, areál nemocnice Opočno </t>
  </si>
  <si>
    <t>Datum:</t>
  </si>
  <si>
    <t>28. 11. 2019</t>
  </si>
  <si>
    <t>Zadavatel:</t>
  </si>
  <si>
    <t>IČ:</t>
  </si>
  <si>
    <t xml:space="preserve">KÚ Královehradeckého kraje,Pivovarské nám.1245,HK </t>
  </si>
  <si>
    <t>DIČ:</t>
  </si>
  <si>
    <t>Uchazeč:</t>
  </si>
  <si>
    <t>Vyplň údaj</t>
  </si>
  <si>
    <t>Projektant:</t>
  </si>
  <si>
    <t>Projecticon s.r.o.,A Kopeckého 151,Nový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</si>
  <si>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</si>
  <si>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</si>
  <si>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</si>
  <si>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</si>
  <si>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</si>
  <si>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</si>
  <si>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</si>
  <si>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</si>
  <si>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</si>
  <si>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</si>
  <si>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</si>
  <si>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</si>
  <si>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</si>
  <si>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</si>
  <si>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</si>
  <si>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</si>
  <si>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</si>
  <si>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</si>
  <si>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</si>
  <si>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</si>
  <si>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</si>
  <si>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</si>
  <si>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</si>
  <si>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</si>
  <si>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</si>
  <si>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</si>
  <si>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</si>
  <si>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</si>
  <si>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</si>
  <si>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</si>
  <si>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</si>
  <si>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</si>
  <si>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</si>
  <si>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</si>
  <si>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</si>
  <si>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</si>
  <si>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</si>
  <si>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</si>
  <si>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</si>
  <si>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</si>
  <si>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</si>
  <si>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</si>
  <si>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</si>
  <si>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</si>
  <si>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</si>
  <si>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</si>
  <si>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</si>
  <si>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</si>
  <si>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{761d0711-691c-4d48-8224-41f9d5d74405}</t>
  </si>
  <si>
    <t>02</t>
  </si>
  <si>
    <t xml:space="preserve">Stavební úpravy </t>
  </si>
  <si>
    <t>{149a3466-5759-487e-a03f-347f3f9e99e9}</t>
  </si>
  <si>
    <t>03</t>
  </si>
  <si>
    <t xml:space="preserve">Profese - ZTI, zařízení pro vytápění , plynová zařízení a přeložka venkov. vodovodu a plynovodu </t>
  </si>
  <si>
    <t>{cef8181a-341d-40e6-a7b3-06829bdbda11}</t>
  </si>
  <si>
    <t>04</t>
  </si>
  <si>
    <t xml:space="preserve">Elektro - silnoproud </t>
  </si>
  <si>
    <t>{1042c00a-ec92-4090-b88c-4ad53931a1ad}</t>
  </si>
  <si>
    <t>05</t>
  </si>
  <si>
    <t xml:space="preserve">Elektro - slaboproud </t>
  </si>
  <si>
    <t>{49658964-8356-4d3c-ac3e-d754ec5fc701}</t>
  </si>
  <si>
    <t>06</t>
  </si>
  <si>
    <t xml:space="preserve">Elektro - bleskosvod </t>
  </si>
  <si>
    <t>{1d1bf80a-c43c-4192-b7ae-deea92849f49}</t>
  </si>
  <si>
    <t>06A</t>
  </si>
  <si>
    <t>Měření a regulace</t>
  </si>
  <si>
    <t>{2c9486d9-f6a0-4609-960f-4a1ed02373d6}</t>
  </si>
  <si>
    <t>07</t>
  </si>
  <si>
    <t>Vzduchotechnika</t>
  </si>
  <si>
    <t>{549ca1fc-176a-41e3-b908-e84c94ce5e48}</t>
  </si>
  <si>
    <t>08</t>
  </si>
  <si>
    <t xml:space="preserve">Komunikace a zpevněné plochy </t>
  </si>
  <si>
    <t>{a6730b1d-62c3-499f-9fe9-9a25f4d3781b}</t>
  </si>
  <si>
    <t>2</t>
  </si>
  <si>
    <t>09</t>
  </si>
  <si>
    <t xml:space="preserve">Sadové úpravy </t>
  </si>
  <si>
    <t>{78ffc4e0-219a-4b2c-ac07-3dc362baaf04}</t>
  </si>
  <si>
    <t>11</t>
  </si>
  <si>
    <t xml:space="preserve">Kolejnicový systém </t>
  </si>
  <si>
    <t>{41ccbd39-1f84-4702-b835-e38085c3eac8}</t>
  </si>
  <si>
    <t>12</t>
  </si>
  <si>
    <t xml:space="preserve">Ostatní a vedlejší náklady </t>
  </si>
  <si>
    <t>{a2a19ad9-40e8-44f6-954e-884b5eb64b54}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</si>
  <si>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</si>
  <si>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</si>
  <si>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</si>
  <si>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</si>
  <si>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</si>
  <si>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</si>
  <si>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</si>
  <si>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</si>
  <si>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</si>
  <si>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</si>
  <si>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</si>
  <si>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</si>
  <si>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</si>
  <si>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</si>
  <si>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</si>
  <si>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</si>
  <si>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</si>
  <si>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</si>
  <si>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</si>
  <si>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</si>
  <si>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</si>
  <si>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</si>
  <si>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</si>
  <si>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</si>
  <si>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</si>
  <si>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</si>
  <si>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</si>
  <si>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</si>
  <si>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</si>
  <si>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</si>
  <si>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</si>
  <si>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</si>
  <si>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</si>
  <si>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</si>
  <si>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</si>
  <si>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</si>
  <si>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</si>
  <si>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</si>
  <si>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</si>
  <si>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</si>
  <si>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</si>
  <si>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</si>
  <si>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</si>
  <si>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</si>
  <si>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</si>
  <si>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</si>
  <si>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</si>
  <si>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</si>
  <si>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</si>
  <si>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</si>
  <si>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</si>
  <si>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965031131</t>
  </si>
  <si>
    <t>Bourání podlah z cihel bez podkladního lože, s jakoukoliv výplní spár kladených naplocho, plochy přes 1 m2</t>
  </si>
  <si>
    <t>m2</t>
  </si>
  <si>
    <t>CS ÚRS 2019 01</t>
  </si>
  <si>
    <t>4</t>
  </si>
  <si>
    <t>-505963681</t>
  </si>
  <si>
    <t>VV</t>
  </si>
  <si>
    <t>"3.NP  - podkroví+půda "300</t>
  </si>
  <si>
    <t>Součet</t>
  </si>
  <si>
    <t>965041441</t>
  </si>
  <si>
    <t>Bourání mazanin škvárobetonových tl. přes 100 mm, plochy přes 4 m2</t>
  </si>
  <si>
    <t>m3</t>
  </si>
  <si>
    <t>-2063503803</t>
  </si>
  <si>
    <t>"3.NP - podkroví a půda"300*0,3</t>
  </si>
  <si>
    <t>3</t>
  </si>
  <si>
    <t>965043341</t>
  </si>
  <si>
    <t>Bourání mazanin betonových s potěrem nebo teracem tl. do 100 mm, plochy přes 4 m2</t>
  </si>
  <si>
    <t>281913644</t>
  </si>
  <si>
    <t>"1.PP"  98,54*0,1</t>
  </si>
  <si>
    <t>9,854*1,1 'Přepočtené koeficientem množství</t>
  </si>
  <si>
    <t>965045113</t>
  </si>
  <si>
    <t>Bourání potěrů tl. do 50 mm cementových nebo pískocementových, plochy přes 4 m2</t>
  </si>
  <si>
    <t>-1009990091</t>
  </si>
  <si>
    <t>"3.NP - odstraněná dlažba a PVC "420</t>
  </si>
  <si>
    <t>5</t>
  </si>
  <si>
    <t>961044111</t>
  </si>
  <si>
    <t>Bourání základů z betonu prostého</t>
  </si>
  <si>
    <t>-1658831230</t>
  </si>
  <si>
    <t>" anglické dvorky" 26</t>
  </si>
  <si>
    <t>6</t>
  </si>
  <si>
    <t>961055111</t>
  </si>
  <si>
    <t>Bourání základů z betonu železového</t>
  </si>
  <si>
    <t>1440189469</t>
  </si>
  <si>
    <t>"základová deska 1.PP" 190</t>
  </si>
  <si>
    <t>7</t>
  </si>
  <si>
    <t>965082923</t>
  </si>
  <si>
    <t>Odstranění násypu pod podlahami nebo ochranného násypu na střechách tl. do 100 mm, plochy přes 2 m2</t>
  </si>
  <si>
    <t>-967112771</t>
  </si>
  <si>
    <t>" podlahy  1.PP" 210</t>
  </si>
  <si>
    <t>8</t>
  </si>
  <si>
    <t>962031132</t>
  </si>
  <si>
    <t>Bourání příček z cihel, tvárnic nebo příčkovek z cihel pálených, plných nebo dutých na maltu vápennou nebo vápenocementovou, tl. do 100 mm</t>
  </si>
  <si>
    <t>-1792926725</t>
  </si>
  <si>
    <t>"1.PP" 120</t>
  </si>
  <si>
    <t>"1.NP" 135</t>
  </si>
  <si>
    <t>"2.NP" 180</t>
  </si>
  <si>
    <t>"3.NP" 205</t>
  </si>
  <si>
    <t>962031133</t>
  </si>
  <si>
    <t>Bourání příček z cihel, tvárnic nebo příčkovek z cihel pálených, plných nebo dutých na maltu vápennou nebo vápenocementovou, tl. do 150 mm</t>
  </si>
  <si>
    <t>1258448330</t>
  </si>
  <si>
    <t>"1.PP" 50</t>
  </si>
  <si>
    <t>"1.NP" 150</t>
  </si>
  <si>
    <t>"2.NP" 175</t>
  </si>
  <si>
    <t>"3.NP" 150</t>
  </si>
  <si>
    <t>10</t>
  </si>
  <si>
    <t>962032231</t>
  </si>
  <si>
    <t>Bourání zdiva nadzákladového z cihel nebo tvárnic z cihel pálených nebo vápenopískových, na maltu vápennou nebo vápenocementovou, objemu přes 1 m3</t>
  </si>
  <si>
    <t>1103017083</t>
  </si>
  <si>
    <t>"1.PP" 100</t>
  </si>
  <si>
    <t>"1.NP" 75</t>
  </si>
  <si>
    <t>"2.NP"70</t>
  </si>
  <si>
    <t>"3.NP" 250</t>
  </si>
  <si>
    <t>"výtahová šachta "  (3,2+2,86*2)*19*0,45</t>
  </si>
  <si>
    <t>962032432</t>
  </si>
  <si>
    <t>Bourání zdiva nadzákladového z cihel nebo tvárnic z dutých cihel nebo tvárnic pálených nebo nepálených, na maltu vápennou nebo vápenocementovou, objemu přes 1 m3</t>
  </si>
  <si>
    <t>-2087440991</t>
  </si>
  <si>
    <t>962032631</t>
  </si>
  <si>
    <t>Bourání zdiva nadzákladového z cihel nebo tvárnic komínového z cihel pálených, šamotových nebo vápenopískových nad střechou na maltu vápennou nebo vápenocementovou</t>
  </si>
  <si>
    <t>-1154852164</t>
  </si>
  <si>
    <t>"bourání komínů " 150</t>
  </si>
  <si>
    <t>13</t>
  </si>
  <si>
    <t>962042320</t>
  </si>
  <si>
    <t>Bourání zdiva z betonu prostého nadzákladového objemu do 1 m3</t>
  </si>
  <si>
    <t>538791793</t>
  </si>
  <si>
    <t xml:space="preserve"> "1.PP - betonové patky "9</t>
  </si>
  <si>
    <t>14</t>
  </si>
  <si>
    <t>962081141</t>
  </si>
  <si>
    <t>Bourání zdiva příček nebo vybourání otvorů ze skleněných tvárnic, tl. do 150 mm</t>
  </si>
  <si>
    <t>-2071954283</t>
  </si>
  <si>
    <t>"1.NP"  1,4*0,6*2</t>
  </si>
  <si>
    <t>"2.NP"  2,7*1,05+1*0,6+1,4*0,6+2,6*1,2</t>
  </si>
  <si>
    <t>"3.NP"  1*0,4</t>
  </si>
  <si>
    <t>963051113</t>
  </si>
  <si>
    <t>Bourání železobetonových stropů deskových, tl. přes 80 mm</t>
  </si>
  <si>
    <t>1900826350</t>
  </si>
  <si>
    <t>" otvor pro výtah  - osobní "     2,5*2,5*0,26*3</t>
  </si>
  <si>
    <t>" otvor pro výtah - nákladní "   3,5*2,9*0,26*3</t>
  </si>
  <si>
    <t>"schodiště- podesty"                  10,5</t>
  </si>
  <si>
    <t>16</t>
  </si>
  <si>
    <t>963053935</t>
  </si>
  <si>
    <t>Bourání železobetonových monolitických schodišťových ramen zazděných oboustranně</t>
  </si>
  <si>
    <t>2046504190</t>
  </si>
  <si>
    <t>17</t>
  </si>
  <si>
    <t>964073211</t>
  </si>
  <si>
    <t>Vybourání válcovaných nosníků uložených ve zdivu cihelném délky do 4 m, hmotnosti do 10 kg/m</t>
  </si>
  <si>
    <t>t</t>
  </si>
  <si>
    <t>1570646482</t>
  </si>
  <si>
    <t>18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</si>
  <si>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</si>
  <si>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okna a dveře)</t>
  </si>
  <si>
    <t>842699410</t>
  </si>
  <si>
    <t>19</t>
  </si>
  <si>
    <t>971033541</t>
  </si>
  <si>
    <t>Vybourání otvorů ve zdivu základovém nebo nadzákladovém z cihel, tvárnic, příčkovek z cihel pálených na maltu vápennou nebo vápenocementovou plochy do 1 m2, tl. do 300 mm</t>
  </si>
  <si>
    <t>1212535176</t>
  </si>
  <si>
    <t>" nové pozice dveří" 35</t>
  </si>
  <si>
    <t>20</t>
  </si>
  <si>
    <t>971033651</t>
  </si>
  <si>
    <t>Vybourání otvorů ve zdivu základovém nebo nadzákladovém z cihel, tvárnic, příčkovek z cihel pálených na maltu vápennou nebo vápenocementovou plochy do 4 m2, tl. do 600 mm</t>
  </si>
  <si>
    <t>-931785912</t>
  </si>
  <si>
    <t>974032167</t>
  </si>
  <si>
    <t>Vysekání rýh ve stěnách nebo příčkách z dutých cihel, tvárnic, desek z dutých cihel nebo tvárnic do hl. 150 mm a šířky do 300 mm(osazení nosníků nad novými otvory)</t>
  </si>
  <si>
    <t>m</t>
  </si>
  <si>
    <t>-567668885</t>
  </si>
  <si>
    <t>22</t>
  </si>
  <si>
    <t>967032975</t>
  </si>
  <si>
    <t>Odsekání plošných fasádních prvků předsazených před líc zdiva přes 80 mm</t>
  </si>
  <si>
    <t>-1776808126</t>
  </si>
  <si>
    <t>23</t>
  </si>
  <si>
    <t>967033963</t>
  </si>
  <si>
    <t>Odsekání okenních obrub předsazených před líc zdiva přes 50 mm</t>
  </si>
  <si>
    <t>-386576435</t>
  </si>
  <si>
    <t>24</t>
  </si>
  <si>
    <t>968062244</t>
  </si>
  <si>
    <t>Vybourání dřevěných rámů oken s křídly, dveřních zárubní, vrat, stěn, ostění nebo obkladů rámů oken s křídly jednoduchých, plochy do 1 m2</t>
  </si>
  <si>
    <t>-1727702793</t>
  </si>
  <si>
    <t>"1.PP" 0,86*6+0,7*2+0,8*6</t>
  </si>
  <si>
    <t>25</t>
  </si>
  <si>
    <t>968062245</t>
  </si>
  <si>
    <t>Vybourání dřevěných rámů oken s křídly, dveřních zárubní, vrat, stěn, ostění nebo obkladů rámů oken s křídly jednoduchých, plochy do 2 m2</t>
  </si>
  <si>
    <t>387333589</t>
  </si>
  <si>
    <t>"1.PP" 1,36*7+1,1*1+1,03*2+1,44*2</t>
  </si>
  <si>
    <t>26</t>
  </si>
  <si>
    <t>968062246</t>
  </si>
  <si>
    <t>Vybourání dřevěných rámů oken s křídly, dveřních zárubní, vrat, stěn, ostění nebo obkladů rámů oken s křídly jednoduchých, plochy do 4 m2</t>
  </si>
  <si>
    <t>-1943297792</t>
  </si>
  <si>
    <t>"vnitřní okna - 1NP"   2,55+3,35+2,4+2</t>
  </si>
  <si>
    <t>" vnitřní okna - 2.NP" 1,68+2,21</t>
  </si>
  <si>
    <t>27</t>
  </si>
  <si>
    <t>968062374</t>
  </si>
  <si>
    <t>Vybourání dřevěných rámů oken s křídly, dveřních zárubní, vrat, stěn, ostění nebo obkladů rámů oken s křídly zdvojených, plochy do 1 m2</t>
  </si>
  <si>
    <t>-605936585</t>
  </si>
  <si>
    <t>" 1.NP" 0,54*2+0,81*1</t>
  </si>
  <si>
    <t>" 2.NP" 0,54*2+0,81*1</t>
  </si>
  <si>
    <t>28</t>
  </si>
  <si>
    <t>968062376</t>
  </si>
  <si>
    <t>Vybourání dřevěných rámů oken s křídly, dveřních zárubní, vrat, stěn, ostění nebo obkladů rámů oken s křídly zdvojených, plochy do 4 m2</t>
  </si>
  <si>
    <t>1399815309</t>
  </si>
  <si>
    <t>" 1.NP"2,88*31+3,9*2+3,44*2+3,5*1+2,74*5+4*1</t>
  </si>
  <si>
    <t>" 2.NP" 2,88*31+3,9*2+3,44*2+3,5*1+2,74*5+2,61*1</t>
  </si>
  <si>
    <t>"3.NP" 2,88*2+3,9*2+2,74*1</t>
  </si>
  <si>
    <t>29</t>
  </si>
  <si>
    <t>968072455</t>
  </si>
  <si>
    <t>Vybourání kovových rámů oken s křídly, dveřních zárubní, vrat, stěn, ostění nebo obkladů dveřních zárubní, plochy do 2 m2</t>
  </si>
  <si>
    <t>651597512</t>
  </si>
  <si>
    <t>"1.PP" 1,58*17+1,18*15+1,38+1,78*5+1,97</t>
  </si>
  <si>
    <t>"1.NP" 1,58*13+1,18+1,78*6</t>
  </si>
  <si>
    <t>"2.NP"  1,58*13+1,18*7+1,78*15</t>
  </si>
  <si>
    <t>"3.NP" 1,58*6+1,18*10+1,78*11</t>
  </si>
  <si>
    <t>30</t>
  </si>
  <si>
    <t>968072247</t>
  </si>
  <si>
    <t>Vybourání kovových rámů oken s křídly, dveřních zárubní, vrat, stěn, ostění nebo obkladů okenních rámů s křídly jednoduchých, plochy přes 4 m2</t>
  </si>
  <si>
    <t>-2119376115</t>
  </si>
  <si>
    <t>"1.PP" 3,46*1,3</t>
  </si>
  <si>
    <t>"2.NP- prosklený nadsvětlík "  2*1,5+6,3*1,5</t>
  </si>
  <si>
    <t>31</t>
  </si>
  <si>
    <t>968072456</t>
  </si>
  <si>
    <t>Vybourání kovových rámů oken s křídly, dveřních zárubní, vrat, stěn, ostění nebo obkladů dveřních zárubní, plochy přes 2 m2</t>
  </si>
  <si>
    <t>-464610972</t>
  </si>
  <si>
    <t>"1.PP"  2,17*5+3,15+2,2*2</t>
  </si>
  <si>
    <t>"1.NP" 2,17*14+2,36+3,56</t>
  </si>
  <si>
    <t>"2.NP" 2,17*13</t>
  </si>
  <si>
    <t>"3.NP" 2,17*1</t>
  </si>
  <si>
    <t>32</t>
  </si>
  <si>
    <t>968072641</t>
  </si>
  <si>
    <t>Vybourání kovových rámů oken s křídly, dveřních zárubní, vrat, stěn, ostění nebo obkladů stěn jakýchkoliv, kromě výkladních jakékoliv plochy</t>
  </si>
  <si>
    <t>1513953072</t>
  </si>
  <si>
    <t>"1.NP - prosklená stěna "   7,2+8,75</t>
  </si>
  <si>
    <t>"2.NP- chodba - prosklená stěna " 9,5*2+9,17</t>
  </si>
  <si>
    <t>"3.NP" 9,74</t>
  </si>
  <si>
    <t>33</t>
  </si>
  <si>
    <t>968082017</t>
  </si>
  <si>
    <t>Vybourání plastových rámů oken s křídly, dveřních zárubní, vrat rámu oken s křídly, plochy přes 2 do 4 m2</t>
  </si>
  <si>
    <t>-1245702398</t>
  </si>
  <si>
    <t>" 2.NP - plastový nadsvětlík "2,59*1,46</t>
  </si>
  <si>
    <t>34</t>
  </si>
  <si>
    <t>976082131</t>
  </si>
  <si>
    <t>Vybourání drobných zámečnických a jiných konstrukcí objímek, držáků, věšáků, záclonových konzol, lustrových skob apod., ze zdiva cihelného</t>
  </si>
  <si>
    <t>kus</t>
  </si>
  <si>
    <t>-966298047</t>
  </si>
  <si>
    <t>35</t>
  </si>
  <si>
    <t>978011161</t>
  </si>
  <si>
    <t>Otlučení vápenných nebo vápenocementových omítek vnitřních ploch stropů, v rozsahu přes 30 do 50 %</t>
  </si>
  <si>
    <t>-2065649446</t>
  </si>
  <si>
    <t>"1.PP" 532,04</t>
  </si>
  <si>
    <t>"1.NP" 558,96</t>
  </si>
  <si>
    <t>"2.NP" 554,11</t>
  </si>
  <si>
    <t>36</t>
  </si>
  <si>
    <t>978011191</t>
  </si>
  <si>
    <t>Otlučení vápenných nebo vápenocementových omítek vnitřních ploch stropů, v rozsahu přes 50 do 100 %</t>
  </si>
  <si>
    <t>-1837888402</t>
  </si>
  <si>
    <t>" omítka na drátěném roštu " 320</t>
  </si>
  <si>
    <t>"3.NP"  370</t>
  </si>
  <si>
    <t>37</t>
  </si>
  <si>
    <t>978013191</t>
  </si>
  <si>
    <t>Otlučení vápenných nebo vápenocementových omítek vnitřních ploch stěn s vyškrabáním spar, s očištěním zdiva, v rozsahu přes 50 do 100 %</t>
  </si>
  <si>
    <t>1926142193</t>
  </si>
  <si>
    <t>"1.PP"  1500</t>
  </si>
  <si>
    <t>"1.NP" 1650</t>
  </si>
  <si>
    <t>"2.NP" 1600</t>
  </si>
  <si>
    <t>"3.NP" 1300</t>
  </si>
  <si>
    <t>38</t>
  </si>
  <si>
    <t>978059641</t>
  </si>
  <si>
    <t>Odsekání obkladů stěn včetně otlučení podkladní omítky až na zdivo z obkládaček vnějších, z jakýchkoliv materiálů, plochy přes 1 m2</t>
  </si>
  <si>
    <t>-1734120069</t>
  </si>
  <si>
    <t>"1.PP - haklíkové zdivo "  12</t>
  </si>
  <si>
    <t>39</t>
  </si>
  <si>
    <t>952901111</t>
  </si>
  <si>
    <t>Vyčištění budov nebo objektů před předáním do užívání budov bytové nebo občanské výstavby, světlé výšky podlaží do 4 m(1x po demolicích)</t>
  </si>
  <si>
    <t>1607300531</t>
  </si>
  <si>
    <t>"1.PP"   554,26</t>
  </si>
  <si>
    <t>"1.NP"    558,96</t>
  </si>
  <si>
    <t>"2.NP"   557,02</t>
  </si>
  <si>
    <t>"3.NP"   556,47</t>
  </si>
  <si>
    <t>40</t>
  </si>
  <si>
    <t>9  R-01</t>
  </si>
  <si>
    <t xml:space="preserve">Demontáž stávajícího hromosvodu </t>
  </si>
  <si>
    <t>kpl</t>
  </si>
  <si>
    <t>512</t>
  </si>
  <si>
    <t>2073581610</t>
  </si>
  <si>
    <t>41</t>
  </si>
  <si>
    <t>9 R-02</t>
  </si>
  <si>
    <t xml:space="preserve">Demontáž výtahu, vč. vedení a strojovny </t>
  </si>
  <si>
    <t>-1532139998</t>
  </si>
  <si>
    <t>42</t>
  </si>
  <si>
    <t>9 R-03</t>
  </si>
  <si>
    <t xml:space="preserve">Odstranění propojovacího přístřešku k p.č. 454/2, rozměr 3,1x5,7x4,1 m , ocelová konstrukce , vč. střechy </t>
  </si>
  <si>
    <t>-992382687</t>
  </si>
  <si>
    <t>43</t>
  </si>
  <si>
    <t>9 R-04</t>
  </si>
  <si>
    <t xml:space="preserve">Odstranění přístřešku nad hlavním vstupem, ocelová konstrukce s dřevěným obložením, rozměr 3,2x4,6x4,1 m , vč. střechy - specifikace dle PD a TZ </t>
  </si>
  <si>
    <t>1489224425</t>
  </si>
  <si>
    <t>44</t>
  </si>
  <si>
    <t>9 R-05</t>
  </si>
  <si>
    <t xml:space="preserve">Odstranění stříšky nad vstupem na schodiště - specifikace dle PD a TZ </t>
  </si>
  <si>
    <t>2045485498</t>
  </si>
  <si>
    <t>45</t>
  </si>
  <si>
    <t>9 R-06</t>
  </si>
  <si>
    <t xml:space="preserve">Odstranění plech. stříšky nad novým hlav. vstupem - plocha 11 m2, včetně ízolace - specifikace dle PD a TZ </t>
  </si>
  <si>
    <t>-1539551585</t>
  </si>
  <si>
    <t>46</t>
  </si>
  <si>
    <t>9 R-07</t>
  </si>
  <si>
    <t xml:space="preserve">Demontáž větrací mřížky na fasádě bez náhrady a zaslepení </t>
  </si>
  <si>
    <t>ks</t>
  </si>
  <si>
    <t>-414150355</t>
  </si>
  <si>
    <t>47</t>
  </si>
  <si>
    <t>9 R-08</t>
  </si>
  <si>
    <t xml:space="preserve">Demontáž venkovního osvětlení </t>
  </si>
  <si>
    <t>-633336673</t>
  </si>
  <si>
    <t>48</t>
  </si>
  <si>
    <t>9 R-09</t>
  </si>
  <si>
    <t>Odstranění - demontáž střešní krytiny z hliníkových šablon v celém rozsahu střechy - plocha 2156 m2</t>
  </si>
  <si>
    <t>1306265031</t>
  </si>
  <si>
    <t>49</t>
  </si>
  <si>
    <t>9 R-10</t>
  </si>
  <si>
    <t>Odstranění - demontáž folie(lepenky) v celém rozsahu střechy - plocha 2156 m2</t>
  </si>
  <si>
    <t>-1756856666</t>
  </si>
  <si>
    <t>160</t>
  </si>
  <si>
    <t>9 R-10a</t>
  </si>
  <si>
    <t>Odstranění - demontáž bednění v celém rozsahu střechy - plocha 2156 m2</t>
  </si>
  <si>
    <t>2018220536</t>
  </si>
  <si>
    <t>161</t>
  </si>
  <si>
    <t>9 R-10b</t>
  </si>
  <si>
    <t>Odstranění - demontáž konstukce krovů z hranolů, hranolků a fošen průřezové plochy do 450 cm2 - plocha 2156 m2</t>
  </si>
  <si>
    <t>128540371</t>
  </si>
  <si>
    <t>50</t>
  </si>
  <si>
    <t>9 R-11</t>
  </si>
  <si>
    <t>Odstranění prosklené stěny v ocelové konstrukci tl 110 mm , výšky 2,5 m - v 1.PP m.č. 014</t>
  </si>
  <si>
    <t>-1637816818</t>
  </si>
  <si>
    <t>51</t>
  </si>
  <si>
    <t>9 R-12</t>
  </si>
  <si>
    <t xml:space="preserve">Odstranění ocelového servisního schodiště - výstup na střechu , vč. zábradlí </t>
  </si>
  <si>
    <t>-839191457</t>
  </si>
  <si>
    <t>52</t>
  </si>
  <si>
    <t>9 R-13</t>
  </si>
  <si>
    <t xml:space="preserve">Odstranění ocelové skříně na tlakové plynové láhve ,vč. zrušení vedení trubek do budovy </t>
  </si>
  <si>
    <t>-1964356647</t>
  </si>
  <si>
    <t>53</t>
  </si>
  <si>
    <t>9 R-14</t>
  </si>
  <si>
    <t>Odstranění ocelové skříně - HUP, vč. zrušení plynové přípojky do dalších objektů v délce 31 m, vč. zemních prací</t>
  </si>
  <si>
    <t>-933312951</t>
  </si>
  <si>
    <t>54</t>
  </si>
  <si>
    <t>9 R-15</t>
  </si>
  <si>
    <t xml:space="preserve">Demontáž a vybourání vnější rozvodné skříně - rozměr 1,2x0,6 m - 2 ks a 1,2x1,4 m - 1 ks , vč. zazdění otvorů ve steně </t>
  </si>
  <si>
    <t>1177852721</t>
  </si>
  <si>
    <t>55</t>
  </si>
  <si>
    <t>9 R-16</t>
  </si>
  <si>
    <t>Demontáž satelitní paraboly, vč. přívodních kabelů a ocelového držáku</t>
  </si>
  <si>
    <t>-1410430607</t>
  </si>
  <si>
    <t>56</t>
  </si>
  <si>
    <t>9-R-17</t>
  </si>
  <si>
    <t xml:space="preserve">Demontáž anteny, vč. kabelů a držáků </t>
  </si>
  <si>
    <t>1011628090</t>
  </si>
  <si>
    <t>57</t>
  </si>
  <si>
    <t>9 R-18</t>
  </si>
  <si>
    <t>Stávající označení budovy demontovat.</t>
  </si>
  <si>
    <t>242421500</t>
  </si>
  <si>
    <t>58</t>
  </si>
  <si>
    <t>9 R-19</t>
  </si>
  <si>
    <t>Krabice elektroinstalace, zvonky - demontovat, zazdít.</t>
  </si>
  <si>
    <t>-540166835</t>
  </si>
  <si>
    <t>59</t>
  </si>
  <si>
    <t>9 R-20</t>
  </si>
  <si>
    <t xml:space="preserve">Demontáž rozvaděčů vnitřních, vč. vybavení </t>
  </si>
  <si>
    <t>-867989955</t>
  </si>
  <si>
    <t>"1.PP - rozměr 4x0,8x3,1 m  "1</t>
  </si>
  <si>
    <t>"1.NP - rozměr 3,4x0,4x2 m "1</t>
  </si>
  <si>
    <t>"2.NP - rozměr 3,4x0,4x2 m "1</t>
  </si>
  <si>
    <t>60</t>
  </si>
  <si>
    <t>9 R-21</t>
  </si>
  <si>
    <t>Zrušení původní vodovodní přípojky v délce 65 m,vč. zemních prací</t>
  </si>
  <si>
    <t>-724063441</t>
  </si>
  <si>
    <t>61</t>
  </si>
  <si>
    <t>9 R-22</t>
  </si>
  <si>
    <t xml:space="preserve">Odstranění okapového chodníku </t>
  </si>
  <si>
    <t>-46206012</t>
  </si>
  <si>
    <t>62</t>
  </si>
  <si>
    <t>9 R-23</t>
  </si>
  <si>
    <t xml:space="preserve">Haklikové zdivo v 1.PP - očištění a přespárování, vč. doplnění chybějících kusů </t>
  </si>
  <si>
    <t>-2053416470</t>
  </si>
  <si>
    <t>63</t>
  </si>
  <si>
    <t>629995213</t>
  </si>
  <si>
    <t>Očištění vnějších ploch tryskáním křemičitým pískem nesušeným ( metodou torbo tryskání), povrchu kamenného přírodního tvrdého</t>
  </si>
  <si>
    <t>-1919863125</t>
  </si>
  <si>
    <t>64</t>
  </si>
  <si>
    <t>9 R-24</t>
  </si>
  <si>
    <t xml:space="preserve">Zakrytí (obednění) haklíkového zdiva vč. špalet jako ochrana proti poškození při provádění zateplovacího systému </t>
  </si>
  <si>
    <t>746397730</t>
  </si>
  <si>
    <t>65</t>
  </si>
  <si>
    <t>9 R-25</t>
  </si>
  <si>
    <t>Očištění venkovních špalet u oken v 1.PP</t>
  </si>
  <si>
    <t>151799467</t>
  </si>
  <si>
    <t>66</t>
  </si>
  <si>
    <t>9 R-26</t>
  </si>
  <si>
    <t xml:space="preserve">Odstranění a ekologická likvidace původních akumulátorů </t>
  </si>
  <si>
    <t>277057311</t>
  </si>
  <si>
    <t>67</t>
  </si>
  <si>
    <t>9 R-27</t>
  </si>
  <si>
    <t xml:space="preserve">Demontáž interiérových a nemocničních doplňků </t>
  </si>
  <si>
    <t>h</t>
  </si>
  <si>
    <t>-322815802</t>
  </si>
  <si>
    <t>68</t>
  </si>
  <si>
    <t>9 R-28</t>
  </si>
  <si>
    <t xml:space="preserve">Odstranění podlahového kanalu v 1.PP - slzičkový plech 0,43x9 m </t>
  </si>
  <si>
    <t>-1287148286</t>
  </si>
  <si>
    <t>69</t>
  </si>
  <si>
    <t>9 R-29</t>
  </si>
  <si>
    <t xml:space="preserve">Stavební výtah - max. výška 12 m+6 m zalomení - pronájem 365 dní </t>
  </si>
  <si>
    <t>1860881645</t>
  </si>
  <si>
    <t>"vč. dopravy, montáže a demontáže" 1</t>
  </si>
  <si>
    <t>70</t>
  </si>
  <si>
    <t>9 R-30</t>
  </si>
  <si>
    <t>Stavební přípomoce, prostupy, sekání rýh</t>
  </si>
  <si>
    <t>soubor</t>
  </si>
  <si>
    <t>1850093565</t>
  </si>
  <si>
    <t>71</t>
  </si>
  <si>
    <t>9 R-31</t>
  </si>
  <si>
    <t>Ostatní bourací, demontážní a vyklízecí práce nespecifikové v PD</t>
  </si>
  <si>
    <t>hod</t>
  </si>
  <si>
    <t>850294737</t>
  </si>
  <si>
    <t>997</t>
  </si>
  <si>
    <t>Přesun sutě</t>
  </si>
  <si>
    <t>72</t>
  </si>
  <si>
    <t>997013114</t>
  </si>
  <si>
    <t>Vnitrostaveništní doprava suti a vybouraných hmot vodorovně do 50 m svisle s použitím mechanizace pro budovy a haly výšky přes 12 do 15 m</t>
  </si>
  <si>
    <t>598414435</t>
  </si>
  <si>
    <t>73</t>
  </si>
  <si>
    <t>997013213</t>
  </si>
  <si>
    <t>Vnitrostaveništní doprava suti a vybouraných hmot vodorovně do 50 m svisle ručně (nošením po schodech) pro budovy a haly výšky přes 9 do 12 m</t>
  </si>
  <si>
    <t>596638585</t>
  </si>
  <si>
    <t>74</t>
  </si>
  <si>
    <t>997013312</t>
  </si>
  <si>
    <t>Doprava suti shozem montáž a demontáž shozu výšky přes 10 do 20 m</t>
  </si>
  <si>
    <t>-441418478</t>
  </si>
  <si>
    <t>75</t>
  </si>
  <si>
    <t>997013321</t>
  </si>
  <si>
    <t>Doprava suti shozem montáž a demontáž shozu výšky Příplatek za první a každý další den použití shozu k ceně -3311</t>
  </si>
  <si>
    <t>-624991352</t>
  </si>
  <si>
    <t>15*200</t>
  </si>
  <si>
    <t>76</t>
  </si>
  <si>
    <t>997013501</t>
  </si>
  <si>
    <t>Odvoz suti a vybouraných hmot na skládku nebo meziskládku se složením, na vzdálenost do 1 km</t>
  </si>
  <si>
    <t>-412642091</t>
  </si>
  <si>
    <t>77</t>
  </si>
  <si>
    <t>997013509</t>
  </si>
  <si>
    <t>Odvoz suti a vybouraných hmot na skládku nebo meziskládku se složením, na vzdálenost Příplatek k ceně za každý další i započatý 1 km přes 1 km</t>
  </si>
  <si>
    <t>403069608</t>
  </si>
  <si>
    <t>" skládka České Libchavy "  3930,376*42</t>
  </si>
  <si>
    <t>78</t>
  </si>
  <si>
    <t>997013801</t>
  </si>
  <si>
    <t>Poplatek za uložení stavebního odpadu na skládce (skládkovné) z prostého betonu zatříděného do Katalogu odpadů pod kódem 170 101</t>
  </si>
  <si>
    <t>1963944778</t>
  </si>
  <si>
    <t>79</t>
  </si>
  <si>
    <t>997013802</t>
  </si>
  <si>
    <t>Poplatek za uložení stavebního odpadu na skládce (skládkovné) z armovaného betonu zatříděného do Katalogu odpadů pod kódem 170 101</t>
  </si>
  <si>
    <t>18500041</t>
  </si>
  <si>
    <t>80</t>
  </si>
  <si>
    <t>997013803</t>
  </si>
  <si>
    <t>Poplatek za uložení stavebního odpadu na skládce (skládkovné) cihelného zatříděného do Katalogu odpadů pod kódem 170 102</t>
  </si>
  <si>
    <t>1231037930</t>
  </si>
  <si>
    <t>81</t>
  </si>
  <si>
    <t>997013804</t>
  </si>
  <si>
    <t>Poplatek za uložení stavebního odpadu na skládce (skládkovné) ze skla zatříděného do Katalogu odpadů pod kódem 170 202</t>
  </si>
  <si>
    <t>922428789</t>
  </si>
  <si>
    <t>82</t>
  </si>
  <si>
    <t>997013807</t>
  </si>
  <si>
    <t>Poplatek za uložení stavebního odpadu na skládce (skládkovné) z tašek a keramických výrobků zatříděného do Katalogu odpadů pod kódem 170 103</t>
  </si>
  <si>
    <t>-1992964368</t>
  </si>
  <si>
    <t>83</t>
  </si>
  <si>
    <t>997013811</t>
  </si>
  <si>
    <t>Poplatek za uložení stavebního odpadu na skládce (skládkovné) dřevěného zatříděného do Katalogu odpadů pod kódem 170 201</t>
  </si>
  <si>
    <t>539100705</t>
  </si>
  <si>
    <t>84</t>
  </si>
  <si>
    <t>997013812</t>
  </si>
  <si>
    <t>Poplatek za uložení stavebního odpadu na skládce (skládkovné) z materiálů na bázi sádry zatříděného do Katalogu odpadů pod kódem 170 802</t>
  </si>
  <si>
    <t>139538950</t>
  </si>
  <si>
    <t>85</t>
  </si>
  <si>
    <t>997013814</t>
  </si>
  <si>
    <t>Poplatek za uložení stavebního odpadu na skládce (skládkovné) z izolačních materiálů zatříděného do Katalogu odpadů pod kódem 170 604</t>
  </si>
  <si>
    <t>-8048232</t>
  </si>
  <si>
    <t>86</t>
  </si>
  <si>
    <t>997013831</t>
  </si>
  <si>
    <t>Poplatek za uložení stavebního odpadu na skládce (skládkovné) směsného stavebního a demoličního zatříděného do Katalogu odpadů pod kódem 170 904</t>
  </si>
  <si>
    <t>1360966185</t>
  </si>
  <si>
    <t>87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</si>
  <si>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</si>
  <si>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</si>
  <si>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-704705026</t>
  </si>
  <si>
    <t>88</t>
  </si>
  <si>
    <t>997223855</t>
  </si>
  <si>
    <t>Poplatek za uložení stavebního odpadu na skládce (skládkovné) zeminy a kameniva zatříděného do Katalogu odpadů pod kódem 170 504</t>
  </si>
  <si>
    <t>49858326</t>
  </si>
  <si>
    <t>998</t>
  </si>
  <si>
    <t>Přesun hmot</t>
  </si>
  <si>
    <t>89</t>
  </si>
  <si>
    <t>998001123</t>
  </si>
  <si>
    <t>Přesun hmot pro demolice objektů výšky do 21 m</t>
  </si>
  <si>
    <t>-1711740261</t>
  </si>
  <si>
    <t>PSV</t>
  </si>
  <si>
    <t>Práce a dodávky PSV</t>
  </si>
  <si>
    <t>711</t>
  </si>
  <si>
    <t>Izolace proti vodě, vlhkosti a plynům</t>
  </si>
  <si>
    <t>90</t>
  </si>
  <si>
    <t>711131811</t>
  </si>
  <si>
    <t>Odstranění izolace proti zemní vlhkosti na ploše vodorovné V</t>
  </si>
  <si>
    <t>2145200364</t>
  </si>
  <si>
    <t>"1.PP - PVC a dlažba a mazanina  "  323,83+131,89+98,54</t>
  </si>
  <si>
    <t>712</t>
  </si>
  <si>
    <t>Povlakové krytiny</t>
  </si>
  <si>
    <t>91</t>
  </si>
  <si>
    <t>712300832</t>
  </si>
  <si>
    <t>Odstranění ze střech plochých do 10° krytiny povlakové dvouvrstvé</t>
  </si>
  <si>
    <t>511100990</t>
  </si>
  <si>
    <t>"výtah " 17</t>
  </si>
  <si>
    <t>"1.PP"    11</t>
  </si>
  <si>
    <t>92</t>
  </si>
  <si>
    <t>712600845</t>
  </si>
  <si>
    <t>Odstranění ze střech šikmých přes 30° do 45° doplňků ventilační hlavice</t>
  </si>
  <si>
    <t>1267727642</t>
  </si>
  <si>
    <t>713</t>
  </si>
  <si>
    <t>Izolace tepelné</t>
  </si>
  <si>
    <t>93</t>
  </si>
  <si>
    <t>713120821</t>
  </si>
  <si>
    <t>Odstranění tepelné izolace běžných stavebních konstrukcí z rohoží, pásů, dílců, desek, bloků podlah volně kladených nebo mezi trámy z polystyrenu, tloušťka izolace do 100 mm</t>
  </si>
  <si>
    <t>-1199538085</t>
  </si>
  <si>
    <t>"1.PP - PVC a dlažba+ mazanina  "  650</t>
  </si>
  <si>
    <t>"3.NP - PVC a dlažba a mazanina"  340</t>
  </si>
  <si>
    <t>990*1,1 'Přepočtené koeficientem množství</t>
  </si>
  <si>
    <t>94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</si>
  <si>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</si>
  <si>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</si>
  <si>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-198946787</t>
  </si>
  <si>
    <t>"3.NP - minerální izolace " 600</t>
  </si>
  <si>
    <t>95</t>
  </si>
  <si>
    <t>713190813</t>
  </si>
  <si>
    <t>Odstranění tepelné izolace běžných stavebních konstrukcí – vrstvy, doplňky a konstrukční součásti izolační vrstvy lože škvárové průměrné tloušťky přes 100 do 150 mm</t>
  </si>
  <si>
    <t>658532691</t>
  </si>
  <si>
    <t>"3.NP -   odstranění škváry " 300</t>
  </si>
  <si>
    <t>722</t>
  </si>
  <si>
    <t>Zdravotechnika - vnitřní vodovod</t>
  </si>
  <si>
    <t>96</t>
  </si>
  <si>
    <t>722 R-01</t>
  </si>
  <si>
    <t xml:space="preserve">Demontáž hydrantu </t>
  </si>
  <si>
    <t>96038222</t>
  </si>
  <si>
    <t>97</t>
  </si>
  <si>
    <t>722110818</t>
  </si>
  <si>
    <t>Demontáž potrubí z litinových trub přírubových přes 125 do DN 200</t>
  </si>
  <si>
    <t>931351546</t>
  </si>
  <si>
    <t>98</t>
  </si>
  <si>
    <t>722130802</t>
  </si>
  <si>
    <t>Demontáž potrubí z ocelových trubek pozinkovaných závitových přes 25 do DN 40</t>
  </si>
  <si>
    <t>1527968608</t>
  </si>
  <si>
    <t>723</t>
  </si>
  <si>
    <t>Zdravotechnika - vnitřní plynovod</t>
  </si>
  <si>
    <t>99</t>
  </si>
  <si>
    <t>723120805</t>
  </si>
  <si>
    <t>Demontáž potrubí svařovaného z ocelových trubek závitových přes 25 do DN 50</t>
  </si>
  <si>
    <t>-564658375</t>
  </si>
  <si>
    <t>725</t>
  </si>
  <si>
    <t>Zdravotechnika - zařizovací předměty</t>
  </si>
  <si>
    <t>100</t>
  </si>
  <si>
    <t>725110811</t>
  </si>
  <si>
    <t>Demontáž klozetů splachovacích s nádrží nebo tlakovým splachovačem</t>
  </si>
  <si>
    <t>700707208</t>
  </si>
  <si>
    <t>"1.NP" 5</t>
  </si>
  <si>
    <t>"3.NP" 3</t>
  </si>
  <si>
    <t>101</t>
  </si>
  <si>
    <t>725210821</t>
  </si>
  <si>
    <t>Demontáž umyvadel bez výtokových armatur umyvadel</t>
  </si>
  <si>
    <t>-1003358955</t>
  </si>
  <si>
    <t>"1.NP" 13</t>
  </si>
  <si>
    <t>"3.NP" 14</t>
  </si>
  <si>
    <t>102</t>
  </si>
  <si>
    <t>725220851</t>
  </si>
  <si>
    <t>Demontáž van akrylátových</t>
  </si>
  <si>
    <t>-617130149</t>
  </si>
  <si>
    <t>103</t>
  </si>
  <si>
    <t>725240812</t>
  </si>
  <si>
    <t>Demontáž sprchových kabin a vaniček bez výtokových armatur vaniček</t>
  </si>
  <si>
    <t>1510936861</t>
  </si>
  <si>
    <t>104</t>
  </si>
  <si>
    <t>725310821</t>
  </si>
  <si>
    <t>Demontáž dřezů jednodílných bez výtokových armatur na konzolách</t>
  </si>
  <si>
    <t>-1285777018</t>
  </si>
  <si>
    <t>105</t>
  </si>
  <si>
    <t>725320821</t>
  </si>
  <si>
    <t>Demontáž dřezů dvojitých bez výtokových armatur na konzolách</t>
  </si>
  <si>
    <t>-612190035</t>
  </si>
  <si>
    <t>106</t>
  </si>
  <si>
    <t>725330820</t>
  </si>
  <si>
    <t>Demontáž výlevek bez výtokových armatur a bez nádrže a splachovacího potrubí diturvitových</t>
  </si>
  <si>
    <t>-1194916386</t>
  </si>
  <si>
    <t>107</t>
  </si>
  <si>
    <t>725820801</t>
  </si>
  <si>
    <t>Demontáž baterií nástěnných do G 3/4</t>
  </si>
  <si>
    <t>-499629100</t>
  </si>
  <si>
    <t>108</t>
  </si>
  <si>
    <t>725590812</t>
  </si>
  <si>
    <t>Vnitrostaveništní přemístění vybouraných (demontovaných) hmot zařizovacích předmětů vodorovně do 100 m v objektech výšky přes 6 do 12 m</t>
  </si>
  <si>
    <t>1551120353</t>
  </si>
  <si>
    <t>731</t>
  </si>
  <si>
    <t>Ústřední vytápění - kotelny</t>
  </si>
  <si>
    <t>109</t>
  </si>
  <si>
    <t>731200829</t>
  </si>
  <si>
    <t>Demontáž kotlů ocelových na kapalná nebo plynná paliva, o výkonu přes 100 do 125 kW</t>
  </si>
  <si>
    <t>-1631157011</t>
  </si>
  <si>
    <t>110</t>
  </si>
  <si>
    <t>731890801</t>
  </si>
  <si>
    <t>Vnitrostaveništní přemístění vybouraných (demontovaných) hmot kotelen vodorovně do 100 m umístěných ve výšce (hloubce) do 6 m</t>
  </si>
  <si>
    <t>1598437753</t>
  </si>
  <si>
    <t>732</t>
  </si>
  <si>
    <t>Ústřední vytápění - strojovny</t>
  </si>
  <si>
    <t>111</t>
  </si>
  <si>
    <t>732110813</t>
  </si>
  <si>
    <t>Demontáž těles rozdělovačů a sběračů přes 200 do DN 300</t>
  </si>
  <si>
    <t>2352117</t>
  </si>
  <si>
    <t>112</t>
  </si>
  <si>
    <t>732213823</t>
  </si>
  <si>
    <t>Demontáž ohříváků zásobníkových rozřezání demontovaných ohříváků o obsahu přes 2 500 do 6 300 l</t>
  </si>
  <si>
    <t>2114297183</t>
  </si>
  <si>
    <t>113</t>
  </si>
  <si>
    <t>732890802</t>
  </si>
  <si>
    <t>Vnitrostaveništní přemístění vybouraných (demontovaných) hmot strojoven vodorovně do 100 m v objektech výšky přes 6 do 12 m</t>
  </si>
  <si>
    <t>1258442879</t>
  </si>
  <si>
    <t>733</t>
  </si>
  <si>
    <t>Ústřední vytápění - rozvodné potrubí</t>
  </si>
  <si>
    <t>114</t>
  </si>
  <si>
    <t>733120819</t>
  </si>
  <si>
    <t>Demontáž potrubí z trubek ocelových hladkých Ø přes 38 do 60,3</t>
  </si>
  <si>
    <t>699059498</t>
  </si>
  <si>
    <t>115</t>
  </si>
  <si>
    <t>733120826</t>
  </si>
  <si>
    <t>Demontáž potrubí z trubek ocelových hladkých Ø přes 60,3 do 89</t>
  </si>
  <si>
    <t>-735890793</t>
  </si>
  <si>
    <t>116</t>
  </si>
  <si>
    <t>733290801</t>
  </si>
  <si>
    <t>Demontáž potrubí z trubek měděných Ø do 35/1,5</t>
  </si>
  <si>
    <t>1690505280</t>
  </si>
  <si>
    <t>735</t>
  </si>
  <si>
    <t>Ústřední vytápění - otopná tělesa</t>
  </si>
  <si>
    <t>117</t>
  </si>
  <si>
    <t>735111810</t>
  </si>
  <si>
    <t>Demontáž otopných těles litinových článkových</t>
  </si>
  <si>
    <t>218087031</t>
  </si>
  <si>
    <t>118</t>
  </si>
  <si>
    <t>735151821</t>
  </si>
  <si>
    <t>Demontáž otopných těles panelových dvouřadých stavební délky do 1500 mm</t>
  </si>
  <si>
    <t>1985427920</t>
  </si>
  <si>
    <t>119</t>
  </si>
  <si>
    <t>735890803</t>
  </si>
  <si>
    <t>Vnitrostaveništní přemístění vybouraných (demontovaných) hmot otopných těles vodorovně do 100 m v objektech výšky přes 12 do 24 m</t>
  </si>
  <si>
    <t>-1192545011</t>
  </si>
  <si>
    <t>741</t>
  </si>
  <si>
    <t>Elektroinstalace - silnoproud</t>
  </si>
  <si>
    <t>120</t>
  </si>
  <si>
    <t>741311803</t>
  </si>
  <si>
    <t>Demontáž spínačů bez zachování funkčnosti (do suti) nástěnných, pro prostředí normální do 10 A, připojení bezšroubové do 2 svorek</t>
  </si>
  <si>
    <t>9105816</t>
  </si>
  <si>
    <t>121</t>
  </si>
  <si>
    <t>741315813</t>
  </si>
  <si>
    <t>Demontáž zásuvek bez zachování funkčnosti (do suti) domovních polozapuštěných nebo zapuštěných, pro prostředí normální do 16 A, připojení bezšroubové 2P+PE</t>
  </si>
  <si>
    <t>1216769194</t>
  </si>
  <si>
    <t>122</t>
  </si>
  <si>
    <t>741371823</t>
  </si>
  <si>
    <t>Demontáž svítidel bez zachování funkčnosti (do suti) v bytových nebo společenských místnostech modulového systému zářivkových, délky přes 1100 mm</t>
  </si>
  <si>
    <t>-2065584011</t>
  </si>
  <si>
    <t>123</t>
  </si>
  <si>
    <t>741371843</t>
  </si>
  <si>
    <t>Demontáž svítidel bez zachování funkčnosti (do suti) v bytových nebo společenských místnostech se standardní paticí (E27, T5, GU10) přisazených, ploše přes 0,09 do 0,36 m2</t>
  </si>
  <si>
    <t>852740680</t>
  </si>
  <si>
    <t>762</t>
  </si>
  <si>
    <t>Konstrukce tesařské</t>
  </si>
  <si>
    <t>124</t>
  </si>
  <si>
    <t>762111811</t>
  </si>
  <si>
    <t>Demontáž stěn a příček z hranolků, fošen nebo latí</t>
  </si>
  <si>
    <t>-29785551</t>
  </si>
  <si>
    <t xml:space="preserve">"3.NP - šatny" 180 </t>
  </si>
  <si>
    <t>125</t>
  </si>
  <si>
    <t>762510815</t>
  </si>
  <si>
    <t>Demontáž podlahové konstrukce podkladové z cementotřískových desek jednovrstvých lepených na sraz, tloušťka desky do 20 mm</t>
  </si>
  <si>
    <t>-1006215462</t>
  </si>
  <si>
    <t>" 3.NP"300</t>
  </si>
  <si>
    <t>126</t>
  </si>
  <si>
    <t>762521811</t>
  </si>
  <si>
    <t>Demontáž podlah bez polštářů z prken tl. do 32 mm</t>
  </si>
  <si>
    <t>1853647273</t>
  </si>
  <si>
    <t>" 3.NP dřevěná podlaha " 45</t>
  </si>
  <si>
    <t>127</t>
  </si>
  <si>
    <t>762811811</t>
  </si>
  <si>
    <t>Demontáž záklopů stropů vrchních a zapuštěných z hrubých prken, tl. do 32 mm</t>
  </si>
  <si>
    <t>-2017225901</t>
  </si>
  <si>
    <t>" 3.NP nad obytnou částí "520</t>
  </si>
  <si>
    <t>763</t>
  </si>
  <si>
    <t>Konstrukce suché výstavby</t>
  </si>
  <si>
    <t>128</t>
  </si>
  <si>
    <t>763131811</t>
  </si>
  <si>
    <t>Demontáž podhledu nebo samostatného požárního předělu ze sádrokartonových desek s nosnou konstrukcí dvouvrstvou dřevěnou, opláštění jednoduché</t>
  </si>
  <si>
    <t>1751001912</t>
  </si>
  <si>
    <t>"3.NP" 450</t>
  </si>
  <si>
    <t>129</t>
  </si>
  <si>
    <t>763135812</t>
  </si>
  <si>
    <t>Demontáž podhledu sádrokartonového kazetového na zavěšeném na roštu polozapuštěném</t>
  </si>
  <si>
    <t>-873045354</t>
  </si>
  <si>
    <t>" 1.PP"150</t>
  </si>
  <si>
    <t>"2.NP" 5</t>
  </si>
  <si>
    <t>155*1,2 'Přepočtené koeficientem množství</t>
  </si>
  <si>
    <t>764</t>
  </si>
  <si>
    <t>Konstrukce klempířské</t>
  </si>
  <si>
    <t>130</t>
  </si>
  <si>
    <t>764001821</t>
  </si>
  <si>
    <t>Demontáž klempířských konstrukcí krytiny ze svitků nebo tabulí do suti</t>
  </si>
  <si>
    <t>-1283520948</t>
  </si>
  <si>
    <t>" střecha " 23</t>
  </si>
  <si>
    <t>131</t>
  </si>
  <si>
    <t>764002821</t>
  </si>
  <si>
    <t>Demontáž klempířských konstrukcí střešního výlezu do suti</t>
  </si>
  <si>
    <t>-82941524</t>
  </si>
  <si>
    <t>132</t>
  </si>
  <si>
    <t>764002841</t>
  </si>
  <si>
    <t>Demontáž klempířských konstrukcí oplechování horních ploch zdí a nadezdívek do suti</t>
  </si>
  <si>
    <t>1963247212</t>
  </si>
  <si>
    <t>133</t>
  </si>
  <si>
    <t>764002851</t>
  </si>
  <si>
    <t>Demontáž klempířských konstrukcí oplechování parapetů do suti</t>
  </si>
  <si>
    <t>-1887424232</t>
  </si>
  <si>
    <t>"1.NP"   70</t>
  </si>
  <si>
    <t>"2.NP"  70</t>
  </si>
  <si>
    <t>"3.NP"  60</t>
  </si>
  <si>
    <t>134</t>
  </si>
  <si>
    <t>764004801</t>
  </si>
  <si>
    <t>Demontáž klempířských konstrukcí žlabu podokapního do suti</t>
  </si>
  <si>
    <t>-297482590</t>
  </si>
  <si>
    <t>135</t>
  </si>
  <si>
    <t>764004861</t>
  </si>
  <si>
    <t>Demontáž klempířských konstrukcí svodu do suti</t>
  </si>
  <si>
    <t>-1144049901</t>
  </si>
  <si>
    <t>765</t>
  </si>
  <si>
    <t>Krytina skládaná</t>
  </si>
  <si>
    <t>136</t>
  </si>
  <si>
    <t>765191911</t>
  </si>
  <si>
    <t>Demontáž pojistné hydroizolační fólie kladené ve sklonu přes 30°</t>
  </si>
  <si>
    <t>677303548</t>
  </si>
  <si>
    <t>766</t>
  </si>
  <si>
    <t>Konstrukce truhlářské</t>
  </si>
  <si>
    <t>137</t>
  </si>
  <si>
    <t>766211811</t>
  </si>
  <si>
    <t>Demontáž madel schodišťových</t>
  </si>
  <si>
    <t>1417006229</t>
  </si>
  <si>
    <t>138</t>
  </si>
  <si>
    <t>766411821</t>
  </si>
  <si>
    <t>Demontáž obložení stěn palubkami</t>
  </si>
  <si>
    <t>136813559</t>
  </si>
  <si>
    <t>" 1.PP "  (2,81+1,7+0,8)*1,25+(3,5+1,6)*1,15</t>
  </si>
  <si>
    <t>139</t>
  </si>
  <si>
    <t>766421821</t>
  </si>
  <si>
    <t>Demontáž obložení podhledů palubkami</t>
  </si>
  <si>
    <t>1501003083</t>
  </si>
  <si>
    <t>"3.NP" 30,64</t>
  </si>
  <si>
    <t>140</t>
  </si>
  <si>
    <t>766441811</t>
  </si>
  <si>
    <t>Demontáž parapetních desek dřevěných nebo plastových šířky do 300 mm délky do 1m</t>
  </si>
  <si>
    <t>2126432885</t>
  </si>
  <si>
    <t>"1.NP" 3</t>
  </si>
  <si>
    <t>"2.NP" 3</t>
  </si>
  <si>
    <t>141</t>
  </si>
  <si>
    <t>766441812</t>
  </si>
  <si>
    <t>Demontáž parapetních desek dřevěných nebo plastových šířky přes 300 mm délky do 1m</t>
  </si>
  <si>
    <t>-2017310741</t>
  </si>
  <si>
    <t>"1.PP"  32</t>
  </si>
  <si>
    <t>142</t>
  </si>
  <si>
    <t>766441821</t>
  </si>
  <si>
    <t>Demontáž parapetních desek dřevěných nebo plastových šířky do 300 mm délky přes 1m</t>
  </si>
  <si>
    <t>-218067276</t>
  </si>
  <si>
    <t>"1.NP"  42</t>
  </si>
  <si>
    <t>"2.NP"  42</t>
  </si>
  <si>
    <t>"3.NP"  5</t>
  </si>
  <si>
    <t>143</t>
  </si>
  <si>
    <t>766674811</t>
  </si>
  <si>
    <t>Demontáž střešních oken na krytině hladké a drážkové, sklonu přes 30 do 45°</t>
  </si>
  <si>
    <t>-1339449215</t>
  </si>
  <si>
    <t>144</t>
  </si>
  <si>
    <t>766812830</t>
  </si>
  <si>
    <t>Demontáž kuchyňských linek dřevěných nebo kovových včetně skříněk uchycených na stěně, délky přes 1500 do 1800 mm</t>
  </si>
  <si>
    <t>-1430050341</t>
  </si>
  <si>
    <t>145</t>
  </si>
  <si>
    <t>766825821</t>
  </si>
  <si>
    <t>Demontáž nábytku vestavěného skříní dvoukřídlových</t>
  </si>
  <si>
    <t>1694107651</t>
  </si>
  <si>
    <t>767</t>
  </si>
  <si>
    <t>Konstrukce zámečnické</t>
  </si>
  <si>
    <t>146</t>
  </si>
  <si>
    <t>767161811</t>
  </si>
  <si>
    <t>Demontáž zábradlí rovného rozebíratelný spoj hmotnosti 1 m zábradlí do 20 kg</t>
  </si>
  <si>
    <t>-113023509</t>
  </si>
  <si>
    <t>" zábradlí okna" 3,6</t>
  </si>
  <si>
    <t>147</t>
  </si>
  <si>
    <t>767161812</t>
  </si>
  <si>
    <t>Demontáž zábradlí rovného rozebíratelný spoj hmotnosti 1 m zábradlí přes 20 kg</t>
  </si>
  <si>
    <t>366201908</t>
  </si>
  <si>
    <t>" anglické dvorky "  23</t>
  </si>
  <si>
    <t>148</t>
  </si>
  <si>
    <t>767161821</t>
  </si>
  <si>
    <t>Demontáž zábradlí schodišťového rozebíratelný spoj hmotnosti 1 m zábradlí do 20 kg</t>
  </si>
  <si>
    <t>295457715</t>
  </si>
  <si>
    <t>" vnitřní schodiště " 27</t>
  </si>
  <si>
    <t>149</t>
  </si>
  <si>
    <t>767582800</t>
  </si>
  <si>
    <t>Demontáž podhledů roštů</t>
  </si>
  <si>
    <t>223147568</t>
  </si>
  <si>
    <t xml:space="preserve">" omítka na drátěném roštu " </t>
  </si>
  <si>
    <t>"1.PP"   23,5+31,41+14,36</t>
  </si>
  <si>
    <t>"1.NP"  33,76+15,76+24,72</t>
  </si>
  <si>
    <t>"2.NP" 11,28+33,76+15,76</t>
  </si>
  <si>
    <t>150</t>
  </si>
  <si>
    <t>767996705</t>
  </si>
  <si>
    <t>Demontáž ostatních zámečnických konstrukcí o hmotnosti jednotlivých dílů řezáním přes 500 kg</t>
  </si>
  <si>
    <t>kg</t>
  </si>
  <si>
    <t>-553729778</t>
  </si>
  <si>
    <t>" ocelové konstrukce - kotelna " 3500</t>
  </si>
  <si>
    <t>151</t>
  </si>
  <si>
    <t>767851803</t>
  </si>
  <si>
    <t>Demontáž komínových lávek kompletní celé lávky</t>
  </si>
  <si>
    <t>-1365359405</t>
  </si>
  <si>
    <t>152</t>
  </si>
  <si>
    <t>767996701</t>
  </si>
  <si>
    <t>Demontáž ostatních zámečnických konstrukcí o hmotnosti jednotlivých dílů řezáním do 50 kg</t>
  </si>
  <si>
    <t>1396476526</t>
  </si>
  <si>
    <t>" demontáž ocelových držáků "2500</t>
  </si>
  <si>
    <t>771</t>
  </si>
  <si>
    <t>Podlahy z dlaždic</t>
  </si>
  <si>
    <t>153</t>
  </si>
  <si>
    <t>771471810</t>
  </si>
  <si>
    <t>Demontáž soklíků z dlaždic keramických kladených do malty rovných</t>
  </si>
  <si>
    <t>14565468</t>
  </si>
  <si>
    <t>154</t>
  </si>
  <si>
    <t>771571810</t>
  </si>
  <si>
    <t>Demontáž podlah z dlaždic keramických kladených do malty</t>
  </si>
  <si>
    <t>-751737178</t>
  </si>
  <si>
    <t>"1.PP"  490</t>
  </si>
  <si>
    <t>"1.NP"  630</t>
  </si>
  <si>
    <t>"2.NP"  680</t>
  </si>
  <si>
    <t>"3.NP"    35</t>
  </si>
  <si>
    <t>776</t>
  </si>
  <si>
    <t>Podlahy povlakové</t>
  </si>
  <si>
    <t>155</t>
  </si>
  <si>
    <t>776201811</t>
  </si>
  <si>
    <t>Demontáž povlakových podlahovin lepených ručně bez podložky</t>
  </si>
  <si>
    <t>-1690101552</t>
  </si>
  <si>
    <t>"1.PP"  132</t>
  </si>
  <si>
    <t>"1NP"   312</t>
  </si>
  <si>
    <t>"2.NP" 506</t>
  </si>
  <si>
    <t>"3.NP" 264</t>
  </si>
  <si>
    <t>156</t>
  </si>
  <si>
    <t>776410811</t>
  </si>
  <si>
    <t>Demontáž soklíků nebo lišt pryžových nebo plastových</t>
  </si>
  <si>
    <t>-1141859555</t>
  </si>
  <si>
    <t>781</t>
  </si>
  <si>
    <t>Dokončovací práce - obklady</t>
  </si>
  <si>
    <t>157</t>
  </si>
  <si>
    <t>781471810</t>
  </si>
  <si>
    <t>Demontáž obkladů z dlaždic keramických kladených do malty</t>
  </si>
  <si>
    <t>-973986175</t>
  </si>
  <si>
    <t>"1.PP"  420</t>
  </si>
  <si>
    <t>"1.NP" 820</t>
  </si>
  <si>
    <t>"2.NP"  815</t>
  </si>
  <si>
    <t>"3.NP" 105</t>
  </si>
  <si>
    <t>158</t>
  </si>
  <si>
    <t>781491811</t>
  </si>
  <si>
    <t>Odstranění obkladů – ostatní prvky profily rohové</t>
  </si>
  <si>
    <t>-1829677564</t>
  </si>
  <si>
    <t>lešení</t>
  </si>
  <si>
    <t xml:space="preserve">celková plocha lešení </t>
  </si>
  <si>
    <t>2754,5</t>
  </si>
  <si>
    <t>malby</t>
  </si>
  <si>
    <t xml:space="preserve">celková plocha vnitřních stěn </t>
  </si>
  <si>
    <t>9730</t>
  </si>
  <si>
    <t>obklad</t>
  </si>
  <si>
    <t>celkový obklad stěn</t>
  </si>
  <si>
    <t>1218,9</t>
  </si>
  <si>
    <t>omítka_podhled</t>
  </si>
  <si>
    <t xml:space="preserve">plocha vnější omítky podhled </t>
  </si>
  <si>
    <t>omitka_sch</t>
  </si>
  <si>
    <t xml:space="preserve">plocha omítek schodiště </t>
  </si>
  <si>
    <t>300</t>
  </si>
  <si>
    <t>omítka_stěn</t>
  </si>
  <si>
    <t xml:space="preserve">celková plocha omítky  stěn </t>
  </si>
  <si>
    <t>7210</t>
  </si>
  <si>
    <t>omítka_strop</t>
  </si>
  <si>
    <t xml:space="preserve">plocha omítek stropů </t>
  </si>
  <si>
    <t>890</t>
  </si>
  <si>
    <t xml:space="preserve">02 - Stavební úpravy </t>
  </si>
  <si>
    <t>Paro_pásky_1</t>
  </si>
  <si>
    <t xml:space="preserve">Paotěsné pásky  exteriér a interiér </t>
  </si>
  <si>
    <t>1000,57</t>
  </si>
  <si>
    <t>plocha</t>
  </si>
  <si>
    <t>plocha podlah</t>
  </si>
  <si>
    <t>2400</t>
  </si>
  <si>
    <t>SDK_A</t>
  </si>
  <si>
    <t>plocha podhledu - skladba POD02</t>
  </si>
  <si>
    <t>698</t>
  </si>
  <si>
    <t>SDK_B</t>
  </si>
  <si>
    <t>plocha podhledu - skladba POD03</t>
  </si>
  <si>
    <t>291</t>
  </si>
  <si>
    <t>SDK_C</t>
  </si>
  <si>
    <t xml:space="preserve">plocha podhledu - skladba POD2b- kastlíky </t>
  </si>
  <si>
    <t>SDK_podhled</t>
  </si>
  <si>
    <t>plocha stropů - SDK</t>
  </si>
  <si>
    <t>1040</t>
  </si>
  <si>
    <t>Stěny_výtah_1</t>
  </si>
  <si>
    <t>Stěny výtahu</t>
  </si>
  <si>
    <t>290</t>
  </si>
  <si>
    <t>Stěrka_podl</t>
  </si>
  <si>
    <t xml:space="preserve">plocha podlah se stěrkou </t>
  </si>
  <si>
    <t>530</t>
  </si>
  <si>
    <t>vata_100</t>
  </si>
  <si>
    <t>plocha zateplení - minerální vata  tl. 100 mm</t>
  </si>
  <si>
    <t>vata_160</t>
  </si>
  <si>
    <t>plocha zateplení - minerál. vata tl.160 mm</t>
  </si>
  <si>
    <t>1938</t>
  </si>
  <si>
    <t>vinyl_pod</t>
  </si>
  <si>
    <t>celková plocha vinyl</t>
  </si>
  <si>
    <t>1583</t>
  </si>
  <si>
    <t>vnější_omítka</t>
  </si>
  <si>
    <t xml:space="preserve">plocha vnějších silikonových  omítek </t>
  </si>
  <si>
    <t>2638,5</t>
  </si>
  <si>
    <t>XPS_100</t>
  </si>
  <si>
    <t>plocha zateplení - polystyren tl. 100 mm</t>
  </si>
  <si>
    <t>210,5</t>
  </si>
  <si>
    <t>XPS_160</t>
  </si>
  <si>
    <t>plocha zateplení - polystyren tl. 160 mm</t>
  </si>
  <si>
    <t xml:space="preserve">    1 - Zemní práce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</si>
  <si>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</si>
  <si>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</si>
  <si>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</si>
  <si>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</si>
  <si>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766a - Výplně otvorů </t>
  </si>
  <si>
    <t xml:space="preserve">    777 - Podlahy lité</t>
  </si>
  <si>
    <t xml:space="preserve">    784 - Dokončovací práce - malby</t>
  </si>
  <si>
    <t>M - Práce a dodávky M</t>
  </si>
  <si>
    <t xml:space="preserve">    33-M - Montáže dopr.zaříz.,sklad. zař. a váh</t>
  </si>
  <si>
    <t xml:space="preserve">Zemní práce </t>
  </si>
  <si>
    <t>131201102</t>
  </si>
  <si>
    <t>Hloubení nezapažených jam a zářezů s urovnáním dna do předepsaného profilu a spádu v hornině tř. 3 přes 100 do 1 000 m3</t>
  </si>
  <si>
    <t>1323782813</t>
  </si>
  <si>
    <t>"anglické dvorky "  300</t>
  </si>
  <si>
    <t>"opěrná zeď"      350</t>
  </si>
  <si>
    <t>" základová patka pod  únikové schodiště " 4*3*1,5</t>
  </si>
  <si>
    <t>"  osobní výtah " 3,5*3*2,8</t>
  </si>
  <si>
    <t>"lůžkový výtah " 4,5*4*2,7</t>
  </si>
  <si>
    <t>131201209</t>
  </si>
  <si>
    <t>Hloubení zapažených jam a zářezů s urovnáním dna do předepsaného profilu a spádu Příplatek k cenám za lepivost horniny tř. 3</t>
  </si>
  <si>
    <t>1185823000</t>
  </si>
  <si>
    <t>132201202</t>
  </si>
  <si>
    <t>Hloubení zapažených i nezapažených rýh šířky přes 600 do 2 000 mm s urovnáním dna do předepsaného profilu a spádu v hornině tř. 3 přes 100 do 1 000 m3</t>
  </si>
  <si>
    <t>1070268799</t>
  </si>
  <si>
    <t>" základ.pas  - vnitřní schodiště " (1,6+1,7+4,8)*1,6*0,7</t>
  </si>
  <si>
    <t>Mezisoučet</t>
  </si>
  <si>
    <t>" nákladní výtah "                        (3,7+1,99)*2*1,2*0,8</t>
  </si>
  <si>
    <t>" osobní výtah"                            (2+2,12)*0,6*1+(2,12+1,6)*0,7*1</t>
  </si>
  <si>
    <t xml:space="preserve">"základ. pasy - rampa pro imobilní" </t>
  </si>
  <si>
    <t>2,7*1,6*0,7+2,7*1,6*0,7+2,7*1,6*0,7+2,5*1,8*0,7+2,5*1,8*0,7+2,5*1,6*0,7+2,5*1,6*1,5+2,6*1,6*1,5</t>
  </si>
  <si>
    <t>" venkovní vodovod a plynovod " 150*2,4*1,3+40*2,4*1,3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</si>
  <si>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</si>
  <si>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</si>
  <si>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-493218058</t>
  </si>
  <si>
    <t>151201201</t>
  </si>
  <si>
    <t>Zřízení pažení stěn výkopu bez rozepření nebo vzepření zátažné, hloubky do 4 m</t>
  </si>
  <si>
    <t>442138673</t>
  </si>
  <si>
    <t>" základy - vnitřní schodiště " (1,6+1,7+4,8)*2*2</t>
  </si>
  <si>
    <t>" venkovní vodovod a plynovod " 150*3*2+40*3*2</t>
  </si>
  <si>
    <t>151201211</t>
  </si>
  <si>
    <t>Odstranění pažení stěn výkopu s uložením pažin na vzdálenost do 3 m od okraje výkopu zátažné, hloubky do 4 m</t>
  </si>
  <si>
    <t>-516709729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</si>
  <si>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</si>
  <si>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</si>
  <si>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854851823</t>
  </si>
  <si>
    <t>746+632,284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</si>
  <si>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</si>
  <si>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</si>
  <si>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842514551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</si>
  <si>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</si>
  <si>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</si>
  <si>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119886035</t>
  </si>
  <si>
    <t xml:space="preserve"> 1378,284*7</t>
  </si>
  <si>
    <t>167101102</t>
  </si>
  <si>
    <t>Nakládání, skládání a překládání neulehlého výkopku nebo sypaniny nakládání, množství přes 100 m3, z hornin tř. 1 až 4</t>
  </si>
  <si>
    <t>1131533774</t>
  </si>
  <si>
    <t>171201201</t>
  </si>
  <si>
    <t>Uložení sypaniny na skládky</t>
  </si>
  <si>
    <t>463640890</t>
  </si>
  <si>
    <t>171201211</t>
  </si>
  <si>
    <t>1871851022</t>
  </si>
  <si>
    <t>1378,284*1,8</t>
  </si>
  <si>
    <t>174101101</t>
  </si>
  <si>
    <t>Zásyp sypaninou z jakékoliv horniny s uložením výkopku ve vrstvách se zhutněním jam, šachet, rýh nebo kolem objektů v těchto vykopávkách</t>
  </si>
  <si>
    <t>1253466986</t>
  </si>
  <si>
    <t>" zásyp stabilizační zeminou "  150*1,3*0,3+40*1,3*0,3</t>
  </si>
  <si>
    <t>"zásyp štěrkodrtí   "                    (150+40)*1,3*0,6</t>
  </si>
  <si>
    <t>M</t>
  </si>
  <si>
    <t>10364100</t>
  </si>
  <si>
    <t>zemina pro terénní úpravy - tříděná</t>
  </si>
  <si>
    <t>1293079100</t>
  </si>
  <si>
    <t>74*1,7 'Přepočtené koeficientem množství</t>
  </si>
  <si>
    <t>58344197</t>
  </si>
  <si>
    <t>štěrkodrť frakce 0/63</t>
  </si>
  <si>
    <t>1870588907</t>
  </si>
  <si>
    <t>148,2*1,8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</si>
  <si>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</si>
  <si>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</si>
  <si>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1494912703</t>
  </si>
  <si>
    <t>(150+40)*0,3*1,3</t>
  </si>
  <si>
    <t>58331200</t>
  </si>
  <si>
    <t>štěrkopísek netříděný zásypový</t>
  </si>
  <si>
    <t>-775482913</t>
  </si>
  <si>
    <t>74,1*1,5 'Přepočtené koeficientem množství</t>
  </si>
  <si>
    <t>451573111</t>
  </si>
  <si>
    <t>Lože pod potrubí, stoky a drobné objekty v otevřeném výkopu z písku a štěrkopísku do 63 mm</t>
  </si>
  <si>
    <t>-542738160</t>
  </si>
  <si>
    <t>(150+40)*1,3*0,1</t>
  </si>
  <si>
    <t>Zakládání</t>
  </si>
  <si>
    <t>271532212</t>
  </si>
  <si>
    <t>Podsyp pod základové konstrukce se zhutněním a urovnáním povrchu z kameniva hrubého, frakce 16 - 32 mm</t>
  </si>
  <si>
    <t>616809017</t>
  </si>
  <si>
    <t>" skladba podlah PO1,PO2,PO3,PO4" 550*0,1</t>
  </si>
  <si>
    <t>" základová patka "                             9*0,1</t>
  </si>
  <si>
    <t>"opěrná zeď"                              27*0,1</t>
  </si>
  <si>
    <t>273321411</t>
  </si>
  <si>
    <t>Základy z betonu železového (bez výztuže) desky z betonu bez zvláštních nároků na prostředí tř. C 20/25</t>
  </si>
  <si>
    <t>-1356696188</t>
  </si>
  <si>
    <t>"základová deska - 1.PP "550*0,2</t>
  </si>
  <si>
    <t>" základová deska - osobní výtah " 2,12*2,22*0,2</t>
  </si>
  <si>
    <t>"základová deska - lůžkový výtah " 3,7*3,2*0,2</t>
  </si>
  <si>
    <t>273321611</t>
  </si>
  <si>
    <t>Základy z betonu železového (bez výztuže) desky z betonu bez zvláštních nároků na prostředí tř. C 30/37-XC, XA1-CI</t>
  </si>
  <si>
    <t>558048162</t>
  </si>
  <si>
    <t>"anglické dvorky "  74*0,2</t>
  </si>
  <si>
    <t>"opěrná zeď"           24*1,5*0,35</t>
  </si>
  <si>
    <t xml:space="preserve">Součet" </t>
  </si>
  <si>
    <t>273361821</t>
  </si>
  <si>
    <t>Výztuž základů desek z betonářské oceli 10 505 (R) nebo BSt 500</t>
  </si>
  <si>
    <t>-399843067</t>
  </si>
  <si>
    <t>"dle tabulky výztuže"</t>
  </si>
  <si>
    <t>"D.1.2.c.13"           6586,6/1000*1,1</t>
  </si>
  <si>
    <t>"D.1.2.c.12"           380,5/1000*1,1</t>
  </si>
  <si>
    <t>273362021</t>
  </si>
  <si>
    <t>Výztuž základů desek ze svařovaných sítí z drátů typu KARI</t>
  </si>
  <si>
    <t>2026543354</t>
  </si>
  <si>
    <t>" základová deska "  7747,2/1000*1,2</t>
  </si>
  <si>
    <t>274313511</t>
  </si>
  <si>
    <t>Základy z betonu prostého pasy betonu kamenem neprokládaného tř. C 12/15</t>
  </si>
  <si>
    <t>-457299965</t>
  </si>
  <si>
    <t>" základy - vnitřní schodiště " (1,56+1,63+4,8)*1*0,35</t>
  </si>
  <si>
    <t>" nákladní výtah "                        (3,7+1,99)*2*0,9*0,6</t>
  </si>
  <si>
    <t>" osobní výtah"                            (2+2,12)*0,42*0,875+(2,12+1,6)*0,52*0,875</t>
  </si>
  <si>
    <t>274313911</t>
  </si>
  <si>
    <t>Základy z betonu prostého pasy betonu kamenem neprokládaného tř. C 30/37</t>
  </si>
  <si>
    <t>1921629706</t>
  </si>
  <si>
    <t>" rampa pro imobilní" 2,31*1*0,4+2,02*1*0,4+2,02*1,12*0,4+2,02*1,29*0,4+2,02*1,56*0,4+2,02*0,7*0,4+2,02*0,29*0,18+2,05*1*1+2,2*1*1</t>
  </si>
  <si>
    <t>274351121</t>
  </si>
  <si>
    <t>Bednění základů pasů rovné zřízení</t>
  </si>
  <si>
    <t>504214018</t>
  </si>
  <si>
    <t>"pás š.350 mm"  (1,6+1,7+4,8)*1*2</t>
  </si>
  <si>
    <t>" nákladní výtah "                        (3,7+1,99)*2*0,9*2</t>
  </si>
  <si>
    <t>" osobní výtah"                            (2+2,12)*0,875*2+(2,12+1,6)*0,875*2</t>
  </si>
  <si>
    <t>" rampa pro imobilní" 2,31*1*2+2,02*1*2+2,02*1,12*2+2,02*1,29*2+2,02*1,56*2+2,02*0,7*2+2,02*0,29*2+2,05*1*2+2,2*1*2</t>
  </si>
  <si>
    <t>274351122</t>
  </si>
  <si>
    <t>Bednění základů pasů rovné odstranění</t>
  </si>
  <si>
    <t>1637223349</t>
  </si>
  <si>
    <t>274361821</t>
  </si>
  <si>
    <t>Výztuž základů pasů z betonářské oceli 10 505 (R) nebo BSt 500</t>
  </si>
  <si>
    <t>-216974731</t>
  </si>
  <si>
    <t>"dle tabulky výztuže D.1.2.c.19"     631,91/1000*1,1</t>
  </si>
  <si>
    <t>275321411</t>
  </si>
  <si>
    <t>Základy z betonu železového (bez výztuže) patky z betonu bez zvláštních nároků na prostředí tř. C 20/25</t>
  </si>
  <si>
    <t>-1868628141</t>
  </si>
  <si>
    <t>" základová patka pod  únikové schodiště " 3,7*1,5*1+0,65*0,5*1</t>
  </si>
  <si>
    <t>275351121</t>
  </si>
  <si>
    <t>Bednění základů patek zřízení</t>
  </si>
  <si>
    <t>2037207787</t>
  </si>
  <si>
    <t>275351122</t>
  </si>
  <si>
    <t>Bednění základů patek odstranění</t>
  </si>
  <si>
    <t>-407524633</t>
  </si>
  <si>
    <t>27 R-01</t>
  </si>
  <si>
    <t xml:space="preserve">Postupné podbetonování stávajícího základu objektu do hloubky dojezdu výtahové šachty , beton tř. C 25/30- dle skutečnosti - nutno ověřit sondou </t>
  </si>
  <si>
    <t>830667036</t>
  </si>
  <si>
    <t>Svislé a kompletní konstrukce</t>
  </si>
  <si>
    <t>310238211</t>
  </si>
  <si>
    <t>Zazdívka otvorů ve zdivu nadzákladovém cihlami pálenými plochy přes 0,25 m2 do 1 m2 na maltu vápenocementovou</t>
  </si>
  <si>
    <t>1296489105</t>
  </si>
  <si>
    <t>310239211</t>
  </si>
  <si>
    <t>Zazdívka otvorů ve zdivu nadzákladovém cihlami pálenými plochy přes 1 m2 do 4 m2 na maltu vápenocementovou</t>
  </si>
  <si>
    <t>-293549965</t>
  </si>
  <si>
    <t>340231035</t>
  </si>
  <si>
    <t>Zazdívka otvorů v příčkách nebo stěnách děrovanými cihlami plochy přes 1 do 4 m2 , tloušťka příčky 140 mm</t>
  </si>
  <si>
    <t>733675304</t>
  </si>
  <si>
    <t>340239212</t>
  </si>
  <si>
    <t>Zazdívka otvorů v příčkách nebo stěnách cihlami plnými pálenými plochy přes 1 m2 do 4 m2, tloušťky přes 100 mm</t>
  </si>
  <si>
    <t>-966015050</t>
  </si>
  <si>
    <t>311234021</t>
  </si>
  <si>
    <t>Zdivo jednovrstvé z cihel děrovaných nebroušených klasických spojených na pero a drážku na maltu M5, pevnost cihel do P10, tl. zdiva 200 mm</t>
  </si>
  <si>
    <t>-1211339091</t>
  </si>
  <si>
    <t>" schodiště vnitřní " 32</t>
  </si>
  <si>
    <t>311234031</t>
  </si>
  <si>
    <t>Zdivo jednovrstvé z cihel děrovaných nebroušených klasických spojených na pero a drážku na maltu M5, pevnost cihel do P10, tl. zdiva 240 mm</t>
  </si>
  <si>
    <t>-124739107</t>
  </si>
  <si>
    <t>"výtah nákladní " 220</t>
  </si>
  <si>
    <t>311234051</t>
  </si>
  <si>
    <t>Zdivo jednovrstvé z cihel děrovaných nebroušených klasických spojených na pero a drážku na maltu M5, pevnost cihel do P10, tl. zdiva 300 mm</t>
  </si>
  <si>
    <t>-746917227</t>
  </si>
  <si>
    <t>1100</t>
  </si>
  <si>
    <t>311113152</t>
  </si>
  <si>
    <t>Nadzákladové zdi z tvárnic ztraceného bednění hladkých, včetně výplně z betonu třídy C 25/30-XC1, tloušťky zdiva přes 150 do 200 mm</t>
  </si>
  <si>
    <t>-1762275270</t>
  </si>
  <si>
    <t>"osobní výtah "(1,7+2,2)*2*17,5</t>
  </si>
  <si>
    <t>"lůžkový výtah" (3,01+2,65)*2*17</t>
  </si>
  <si>
    <t>311113154</t>
  </si>
  <si>
    <t>Nadzákladové zdi z tvárnic ztraceného bednění hladkých, včetně výplně z betonu třídy C 25/30, tloušťky zdiva přes 250 do 300 mm</t>
  </si>
  <si>
    <t>-308836735</t>
  </si>
  <si>
    <t>"atika střecha "75</t>
  </si>
  <si>
    <t>311113156</t>
  </si>
  <si>
    <t>Nadzákladové zdi z tvárnic ztraceného bednění hladkých, včetně výplně z betonu třídy C 25/30-XC1-CI, tloušťky zdiva přes 400 do 500 mm</t>
  </si>
  <si>
    <t>-254748303</t>
  </si>
  <si>
    <t>"opěrná stěna " 76,5</t>
  </si>
  <si>
    <t>341001</t>
  </si>
  <si>
    <t xml:space="preserve">Příplatek za pohledový beton </t>
  </si>
  <si>
    <t>-710955210</t>
  </si>
  <si>
    <t>"povrchová  úprava - opěrná stěna " 76,5</t>
  </si>
  <si>
    <t>311361821</t>
  </si>
  <si>
    <t>Výztuž nadzákladových zdí nosných svislých nebo odkloněných od svislice, rovných nebo oblých z betonářské oceli 10 505 (R) nebo BSt 500</t>
  </si>
  <si>
    <t>915003067</t>
  </si>
  <si>
    <t>"dle tabulky výztuže D.1.2.c.10 - výtahová šachta "  7149,33/1000*1,1</t>
  </si>
  <si>
    <t>"dle tabulky výztuže D.1.2.c.12 - opěrná stěna "  8152,45/1000*1,1</t>
  </si>
  <si>
    <t>311 R-01</t>
  </si>
  <si>
    <t>Výztuž stěn výtahové šachty betonářskou ocelí - distanční výztuž výšky 90 mm</t>
  </si>
  <si>
    <t>-856584339</t>
  </si>
  <si>
    <t>"dista výšky 90"   30</t>
  </si>
  <si>
    <t>317121101</t>
  </si>
  <si>
    <t>Montáž prefabrikovaných překladů délky do 1500 mm</t>
  </si>
  <si>
    <t>-1839574804</t>
  </si>
  <si>
    <t>59640021</t>
  </si>
  <si>
    <t>překlad keramický nosný š 70mm dl 1000mm</t>
  </si>
  <si>
    <t>-885255268</t>
  </si>
  <si>
    <t>"1.PP" 7</t>
  </si>
  <si>
    <t>"1.NP" 9</t>
  </si>
  <si>
    <t>"2.NP" 9</t>
  </si>
  <si>
    <t>"3.NP" 30</t>
  </si>
  <si>
    <t>59640022</t>
  </si>
  <si>
    <t>překlad keramický nosný š 70mm dl 1250mm</t>
  </si>
  <si>
    <t>510665311</t>
  </si>
  <si>
    <t>"1.PP" 14</t>
  </si>
  <si>
    <t>59640023</t>
  </si>
  <si>
    <t>překlad keramický nosný š 70mm dl 1500mm</t>
  </si>
  <si>
    <t>-2026691214</t>
  </si>
  <si>
    <t>"1.PP" 99</t>
  </si>
  <si>
    <t>"1.NP" 24</t>
  </si>
  <si>
    <t>"2.NP" 30</t>
  </si>
  <si>
    <t>"3.NP" 57</t>
  </si>
  <si>
    <t>59640001</t>
  </si>
  <si>
    <t>překlad keramický plochý š 115mm dl 1250mm</t>
  </si>
  <si>
    <t>-1791421140</t>
  </si>
  <si>
    <t>"1.PP"  4</t>
  </si>
  <si>
    <t>"3.NP"2</t>
  </si>
  <si>
    <t>59640010</t>
  </si>
  <si>
    <t>překlad keramický plochý š 145mm dl 1250mm</t>
  </si>
  <si>
    <t>1396835857</t>
  </si>
  <si>
    <t>"1.PP" 1</t>
  </si>
  <si>
    <t>"1.NP"3</t>
  </si>
  <si>
    <t>"2.NP" 2</t>
  </si>
  <si>
    <t>"3.NP"  3</t>
  </si>
  <si>
    <t>59640011</t>
  </si>
  <si>
    <t>překlad keramický plochý š 145mm dl 1500mm</t>
  </si>
  <si>
    <t>-356671857</t>
  </si>
  <si>
    <t>"1.NP"2</t>
  </si>
  <si>
    <t>317121102</t>
  </si>
  <si>
    <t>Montáž prefabrikovaných překladů délky přes 1500 do 2200 mm</t>
  </si>
  <si>
    <t>1932091609</t>
  </si>
  <si>
    <t>59640024</t>
  </si>
  <si>
    <t>překlad keramický nosný š 70mm dl 1750mm</t>
  </si>
  <si>
    <t>-1576870978</t>
  </si>
  <si>
    <t>"1.PP" 57</t>
  </si>
  <si>
    <t>"1.NP" 87</t>
  </si>
  <si>
    <t>"2.NP" 79</t>
  </si>
  <si>
    <t>"3.NP"24</t>
  </si>
  <si>
    <t>59640025</t>
  </si>
  <si>
    <t>překlad keramický nosný š 70mm dl 2000mm</t>
  </si>
  <si>
    <t>-1021264494</t>
  </si>
  <si>
    <t>"1.PP"3</t>
  </si>
  <si>
    <t>"2.NP" 6</t>
  </si>
  <si>
    <t>"3.NP"8</t>
  </si>
  <si>
    <t>59640004</t>
  </si>
  <si>
    <t>překlad keramický plochý š 115mm dl 2000mm</t>
  </si>
  <si>
    <t>-874788208</t>
  </si>
  <si>
    <t>"1.NP"1</t>
  </si>
  <si>
    <t>"2.NP" 1</t>
  </si>
  <si>
    <t>"3.NP"1</t>
  </si>
  <si>
    <t>317121103</t>
  </si>
  <si>
    <t>Montáž prefabrikovaných překladů délky přes 2200 do 4200 mm</t>
  </si>
  <si>
    <t>2002607444</t>
  </si>
  <si>
    <t>59640026</t>
  </si>
  <si>
    <t>překlad keramický nosný š 70mm dl 2250mm</t>
  </si>
  <si>
    <t>-1152113128</t>
  </si>
  <si>
    <t>"1.PP"29</t>
  </si>
  <si>
    <t>"3.NP"45</t>
  </si>
  <si>
    <t>59640029</t>
  </si>
  <si>
    <t>překlad keramický nosný š 70mm dl 3000mm</t>
  </si>
  <si>
    <t>1033194117</t>
  </si>
  <si>
    <t>"1.PP"20</t>
  </si>
  <si>
    <t>"1.NP"6</t>
  </si>
  <si>
    <t>59640030</t>
  </si>
  <si>
    <t>překlad keramický nosný š 70mm dl 3250mm</t>
  </si>
  <si>
    <t>-1444718287</t>
  </si>
  <si>
    <t>"1.PP" 9</t>
  </si>
  <si>
    <t>"1.NP"13</t>
  </si>
  <si>
    <t>"2.NP" 13</t>
  </si>
  <si>
    <t>"3.NP"  11</t>
  </si>
  <si>
    <t>59640031</t>
  </si>
  <si>
    <t>překlad keramický nosný š 70mm dl 3500mm</t>
  </si>
  <si>
    <t>-907089467</t>
  </si>
  <si>
    <t>"1.PP" 16</t>
  </si>
  <si>
    <t>59640014</t>
  </si>
  <si>
    <t>překlad keramický plochý š 145mm dl 2250mm</t>
  </si>
  <si>
    <t>-736273250</t>
  </si>
  <si>
    <t>"1.NP"7</t>
  </si>
  <si>
    <t>"2.NP" 7</t>
  </si>
  <si>
    <t>317941123</t>
  </si>
  <si>
    <t>Osazování ocelových válcovaných nosníků na zdivu I nebo IE nebo U nebo UE nebo L č. 14 až 22 nebo výšky do 220 mm</t>
  </si>
  <si>
    <t>-624933409</t>
  </si>
  <si>
    <t>"I200"             0,390</t>
  </si>
  <si>
    <t>"HEB200"       0,763</t>
  </si>
  <si>
    <t>13010722</t>
  </si>
  <si>
    <t>ocel profilová IPN 200 jakost 11 375</t>
  </si>
  <si>
    <t>-1705621624</t>
  </si>
  <si>
    <t>0,389*1,2</t>
  </si>
  <si>
    <t>13010980</t>
  </si>
  <si>
    <t>ocel profilová HE-B 200 jakost 11 375</t>
  </si>
  <si>
    <t>420391787</t>
  </si>
  <si>
    <t>0,763*1,2</t>
  </si>
  <si>
    <t>317941125</t>
  </si>
  <si>
    <t>Osazování ocelových válcovaných nosníků na zdivu I nebo IE nebo U nebo UE nebo L č. 24 a výše nebo výšky přes 220 mm</t>
  </si>
  <si>
    <t>-1498402510</t>
  </si>
  <si>
    <t>"I240"          3,017</t>
  </si>
  <si>
    <t>"I300"          1,465</t>
  </si>
  <si>
    <t>" HEB240"   1,365</t>
  </si>
  <si>
    <t>"HEB300"    0,8</t>
  </si>
  <si>
    <t>13010726</t>
  </si>
  <si>
    <t>ocel profilová IPN 240 jakost 11 375</t>
  </si>
  <si>
    <t>1790081630</t>
  </si>
  <si>
    <t>3,016*1,2</t>
  </si>
  <si>
    <t>13010732</t>
  </si>
  <si>
    <t>ocel profilová IPN 300 jakost 11 375</t>
  </si>
  <si>
    <t>-1129827209</t>
  </si>
  <si>
    <t>1,465*1,2</t>
  </si>
  <si>
    <t>13010984</t>
  </si>
  <si>
    <t>ocel profilová HE-B 240 jakost 11 375</t>
  </si>
  <si>
    <t>-639538647</t>
  </si>
  <si>
    <t>1,365*1,2</t>
  </si>
  <si>
    <t>13010990</t>
  </si>
  <si>
    <t>ocel profilová HE-B 300 jakost 11 375</t>
  </si>
  <si>
    <t>836527892</t>
  </si>
  <si>
    <t>0,8*1,2</t>
  </si>
  <si>
    <t>317998123</t>
  </si>
  <si>
    <t>Izolace tepelná mezi překlady z pěnového polystyrénu jakékoliv výšky, tloušťky 80 mm</t>
  </si>
  <si>
    <t>-1303765480</t>
  </si>
  <si>
    <t>561</t>
  </si>
  <si>
    <t>319202113</t>
  </si>
  <si>
    <t>Dodatečná izolace zdiva injektáží nízkotlakou metodou silikonovou mikroemulzí, tloušťka zdiva přes 300 do 450 mm</t>
  </si>
  <si>
    <t>-343029348</t>
  </si>
  <si>
    <t>319202114</t>
  </si>
  <si>
    <t>Dodatečná izolace zdiva injektáží nízkotlakou metodou silikonovou mikroemulzí, tloušťka zdiva přes 450 do 600 mm</t>
  </si>
  <si>
    <t>1849903350</t>
  </si>
  <si>
    <t>555</t>
  </si>
  <si>
    <t>319202115</t>
  </si>
  <si>
    <t>Dodatečná izolace zdiva injektáží nízkotlakou metodou silikonovou mikroemulzí, tloušťka zdiva přes 600 do 900 mm</t>
  </si>
  <si>
    <t>2118762628</t>
  </si>
  <si>
    <t>314231511</t>
  </si>
  <si>
    <t>Zdivo komínových nebo ventilačních těles dosavadních objektů volně stojících nad střešní rovinou na maltu cementovou včetně spárování, o průřezu průduchu do 150x150 mm z cihel pálených plných, pevnosti P 40 dl. 290 mm,</t>
  </si>
  <si>
    <t>-1390315919</t>
  </si>
  <si>
    <t>311001</t>
  </si>
  <si>
    <t>Provedení dodatečných prostupů formou jádrových vrtů průměr do 300 mm - cihelné zdivo (předpoklad) - pro rozvody profesí</t>
  </si>
  <si>
    <t>-2120860949</t>
  </si>
  <si>
    <t>557</t>
  </si>
  <si>
    <t>311001a</t>
  </si>
  <si>
    <t>Provedení dodatečných prostupů formou jádrových vrtů průměr od 300 do 450 mm - cihelné zdivo (předpoklad) - pro rozvody profesí</t>
  </si>
  <si>
    <t>125605855</t>
  </si>
  <si>
    <t>559</t>
  </si>
  <si>
    <t>311001b</t>
  </si>
  <si>
    <t>Provedení dodatečných prostupů formou jádrových vrtů průměr od 450 do 900 mm - cihelné zdivo (předpoklad) - pro rozvody profesí</t>
  </si>
  <si>
    <t>-788309036</t>
  </si>
  <si>
    <t>558</t>
  </si>
  <si>
    <t>311001c</t>
  </si>
  <si>
    <t>Provedení dodatečných prostupů formou jádrových vrtů průměr do 300 mm - železobeton (předpoklad) - pro rozvody profesí</t>
  </si>
  <si>
    <t>526639708</t>
  </si>
  <si>
    <t>560</t>
  </si>
  <si>
    <t>311001d</t>
  </si>
  <si>
    <t>Provedení dodatečných prostupů formou jádrových vrtů průměr do 300 mm - beton (předpoklad) - pro rozvody profesí</t>
  </si>
  <si>
    <t>-1529140812</t>
  </si>
  <si>
    <t>327323128</t>
  </si>
  <si>
    <t>Opěrné zdi a valy z betonu železového bez zvláštních nároků na vliv prostředí tř. C 30/37-XC2, XA1-CI</t>
  </si>
  <si>
    <t>372016748</t>
  </si>
  <si>
    <t>"anglické dvorky "  46*2,5*0,2</t>
  </si>
  <si>
    <t>327351211</t>
  </si>
  <si>
    <t>Bednění opěrných zdí a valů svislých i skloněných, výšky do 20 m zřízení</t>
  </si>
  <si>
    <t>-1313697128</t>
  </si>
  <si>
    <t>46*2,8*2</t>
  </si>
  <si>
    <t>327351221</t>
  </si>
  <si>
    <t>Bednění opěrných zdí a valů svislých i skloněných, výšky do 20 m odstranění</t>
  </si>
  <si>
    <t>-228654001</t>
  </si>
  <si>
    <t>562</t>
  </si>
  <si>
    <t>327351219</t>
  </si>
  <si>
    <t>Bednění opěrných zdí a valů svislých i skloněných, výšky do 20 m Příplatek k ceně -1211 za zakřivení zdi o poloměru do 20 m</t>
  </si>
  <si>
    <t>-567811553</t>
  </si>
  <si>
    <t>327361006</t>
  </si>
  <si>
    <t>Výztuž opěrných zdí a valů průměru do 12 mm, z oceli 10 505 (R) nebo BSt 500</t>
  </si>
  <si>
    <t>1835776501</t>
  </si>
  <si>
    <t>" dle tabulky výztuže D.1.2.c.13. "        13173,19/1000*1,1</t>
  </si>
  <si>
    <t>341321410</t>
  </si>
  <si>
    <t>Stěny a příčky z betonu železového (bez výztuže) nosné tř. C 25/30</t>
  </si>
  <si>
    <t>324374116</t>
  </si>
  <si>
    <t>"průvlak P1"  8,25*0,3*0,25</t>
  </si>
  <si>
    <t>"průvlak P2" 4,53*0,3*0,9</t>
  </si>
  <si>
    <t>"průvlak P3" 6,6*0,3*0,35</t>
  </si>
  <si>
    <t>"průvlak P4" 4*0,3*0,2</t>
  </si>
  <si>
    <t>"pnadvlak N1" 5,365*0,3*0,25</t>
  </si>
  <si>
    <t>341351111</t>
  </si>
  <si>
    <t>Bednění stěn a příček nosných rovné oboustranné za každou stranu zřízení</t>
  </si>
  <si>
    <t>184620508</t>
  </si>
  <si>
    <t>"průvlak P1"  8,25*0,25*2</t>
  </si>
  <si>
    <t>"průvlak P2" 4,53*0,9*2</t>
  </si>
  <si>
    <t>"průvlak P3" 6,6*0,35*2</t>
  </si>
  <si>
    <t>"průvlak P4" 4*0,2*2</t>
  </si>
  <si>
    <t>"pnadvlak N1" 5,365*0,25*2</t>
  </si>
  <si>
    <t>341351112</t>
  </si>
  <si>
    <t>Bednění stěn a příček nosných rovné oboustranné za každou stranu odstranění</t>
  </si>
  <si>
    <t>-878931770</t>
  </si>
  <si>
    <t>342244101</t>
  </si>
  <si>
    <t>Příčky jednoduché z cihel děrovaných klasických spojených na pero a drážku na maltu M5, pevnost cihel do P15, tl. příčky 80 mm</t>
  </si>
  <si>
    <t>2040242283</t>
  </si>
  <si>
    <t>"1.PP"  55</t>
  </si>
  <si>
    <t>"1.NP"  14</t>
  </si>
  <si>
    <t>"2.NP"  14</t>
  </si>
  <si>
    <t>" 3.NP"  65</t>
  </si>
  <si>
    <t>342244111</t>
  </si>
  <si>
    <t>Příčky jednoduché z cihel děrovaných klasických spojených na pero a drážku na maltu M5, pevnost cihel do P15, tl. příčky 115 mm</t>
  </si>
  <si>
    <t>-1141153385</t>
  </si>
  <si>
    <t>"1.PP"  20</t>
  </si>
  <si>
    <t>"1.NP"  35</t>
  </si>
  <si>
    <t>"2.NP"  35</t>
  </si>
  <si>
    <t>" 3.NP" 40</t>
  </si>
  <si>
    <t>342244121</t>
  </si>
  <si>
    <t>Příčky jednoduché z cihel děrovaných klasických spojených na pero a drážku na maltu M5, pevnost cihel do P15, tl. příčky 140 mm</t>
  </si>
  <si>
    <t>1113266392</t>
  </si>
  <si>
    <t>"1.PP"  (2,6+2,86+5,8+3,8+3+4,2)*3,265</t>
  </si>
  <si>
    <t>"1.NP" (5+3,75+1,6+7,05+3+3,1*5+2,4*5+3,3+3,2+5,78+3,35+2,3+3,23+2,8+2,54)*3,665</t>
  </si>
  <si>
    <t>"2.NP" (5+3,75+1,6+7,05+3+3,1+2,4+3,1*5+2,4*5+3,3+3,2+5,78+3,35+2,2+3,23+2,8)*3,7</t>
  </si>
  <si>
    <t>"3.NP" (3,75+2,5+3+3*5+2,65*5+5,98*3+5,8+1,5+10,4)*3,4</t>
  </si>
  <si>
    <t>879,893*1,1 'Přepočtené koeficientem množství</t>
  </si>
  <si>
    <t>342291121</t>
  </si>
  <si>
    <t>Ukotvení příček plochými kotvami, do konstrukce cihelné</t>
  </si>
  <si>
    <t>-1034958598</t>
  </si>
  <si>
    <t>346272236</t>
  </si>
  <si>
    <t>Přizdívky z pórobetonových tvárnic objemová hmotnost do 500 kg/m3, na tenké maltové lože, tloušťka přizdívky 100 mm</t>
  </si>
  <si>
    <t>-1448639162</t>
  </si>
  <si>
    <t>"1.PP" (1,6+1,3+0,9+2,8)*3,265</t>
  </si>
  <si>
    <t>"1.NP" (2,5+1+1,8+2,3)*3,7</t>
  </si>
  <si>
    <t>"2.NP" (2,5+1+1,8+2,3)*3,665</t>
  </si>
  <si>
    <t>"3.NP" (2,6+1,6+1,595+1,6+1,595)*2,75+(2,5+2,5)*3,4</t>
  </si>
  <si>
    <t>346272256</t>
  </si>
  <si>
    <t>Přizdívky z pórobetonových tvárnic objemová hmotnost do 500 kg/m3, na tenké maltové lože, tloušťka přizdívky 150 mm</t>
  </si>
  <si>
    <t>428561130</t>
  </si>
  <si>
    <t>"1.PP" (2,03+2,1)*1,03+(1,3+1,5+1,6+2,33+2)*3,265+1*1,25</t>
  </si>
  <si>
    <t>"1.NP" (2,3+1,8+1,8+1,45+3+2,55*5+2,9+1,8+1,9+2,54)*3,7+(1,3+1,3)*0,85</t>
  </si>
  <si>
    <t>"2.NP" (2,3+1,8+1,8+1,45+3+2,55*5+2,9+1,8+1,9+2,54)*3,665+(1,3+1,3)*0,85</t>
  </si>
  <si>
    <t>"3.NP" (2,7+1,8+1,8+3+2,55*5+1,875+1,875+2,34)*3,4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</si>
  <si>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</si>
  <si>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</si>
  <si>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</si>
  <si>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-635443877</t>
  </si>
  <si>
    <t>"3.NP- strop- odměřeno z dwg výkresu "   700*0,2</t>
  </si>
  <si>
    <t>" osobní výtah- strop"                                        2,1*2,2*0,2</t>
  </si>
  <si>
    <t>"lůžkový výtah - strop"                                      3,41*2,65*0,2</t>
  </si>
  <si>
    <t>411351011</t>
  </si>
  <si>
    <t>Bednění stropních konstrukcí - bez podpěrné konstrukce desek tloušťky stropní desky přes 5 do 25 cm zřízení</t>
  </si>
  <si>
    <t>2009039707</t>
  </si>
  <si>
    <t>"3.NP- strop- odměřeno z dwg výkresu " 700</t>
  </si>
  <si>
    <t>" osobní výtah- strop"                                        2,1*2,2</t>
  </si>
  <si>
    <t>"lůžkový výtah - strop"                                      3,41*2,65</t>
  </si>
  <si>
    <t>" 1.PP-2.NP - podepření stropů "              540+580+570</t>
  </si>
  <si>
    <t>411351012</t>
  </si>
  <si>
    <t>Bednění stropních konstrukcí - bez podpěrné konstrukce desek tloušťky stropní desky přes 5 do 25 cm odstranění</t>
  </si>
  <si>
    <t>-664845958</t>
  </si>
  <si>
    <t>411354313</t>
  </si>
  <si>
    <t>Podpěrná konstrukce stropů - desek, kleneb a skořepin výška podepření do 4 m tloušťka stropu přes 15 do 25 cm zřízení</t>
  </si>
  <si>
    <t>447875603</t>
  </si>
  <si>
    <t>411354314</t>
  </si>
  <si>
    <t>Podpěrná konstrukce stropů - desek, kleneb a skořepin výška podepření do 4 m tloušťka stropu přes 15 do 25 cm odstranění</t>
  </si>
  <si>
    <t>1774761640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</si>
  <si>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</si>
  <si>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</si>
  <si>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-1317907048</t>
  </si>
  <si>
    <t>"D.1.2.c.05-06"     (2697,68+1401,4)/1000*1,1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</si>
  <si>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</si>
  <si>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</si>
  <si>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884272775</t>
  </si>
  <si>
    <t>"dle tabulky výztuže - D.1.2.c.05-06"  (6512,7+3580,42)/1000*1,2</t>
  </si>
  <si>
    <t>411 R-01</t>
  </si>
  <si>
    <t>Výztuž stropů betonářskou ocelí- distanční výztuž výšky 90 mm</t>
  </si>
  <si>
    <t>839782823</t>
  </si>
  <si>
    <t>"dista výšky 90"        1300</t>
  </si>
  <si>
    <t>417321515</t>
  </si>
  <si>
    <t>Ztužující pásy a věnce z betonu železového (bez výztuže) tř. C 25/30-XC1,CI</t>
  </si>
  <si>
    <t>1156145509</t>
  </si>
  <si>
    <t>"věnec V1"    132*0,64*0,68</t>
  </si>
  <si>
    <t>"věnec V2"     145*0,3*0,25</t>
  </si>
  <si>
    <t>"věnec V3"     4,5*0,3*0,15</t>
  </si>
  <si>
    <t>"věnec V4"      4,765*0,3*0,25</t>
  </si>
  <si>
    <t>"věnec V5"      3,3*0,3*0,25*2</t>
  </si>
  <si>
    <t>"věnec V6"      3,3*0,3*0,385</t>
  </si>
  <si>
    <t>417351115</t>
  </si>
  <si>
    <t>Bednění bočnic ztužujících pásů a věnců včetně vzpěr zřízení</t>
  </si>
  <si>
    <t>-1856410965</t>
  </si>
  <si>
    <t>"věnec V1"    132*0,8*2</t>
  </si>
  <si>
    <t>"věnec V2"     145*0,35*2</t>
  </si>
  <si>
    <t>"věnec V3"     4,5*0,25*2</t>
  </si>
  <si>
    <t>"věnec V4"      4,765*0,35*2</t>
  </si>
  <si>
    <t>"věnec V5"      3,3*0,35*2*2</t>
  </si>
  <si>
    <t>"věnec V6"      3,3*0,5*2</t>
  </si>
  <si>
    <t>417351116</t>
  </si>
  <si>
    <t>Bednění bočnic ztužujících pásů a věnců včetně vzpěr odstranění</t>
  </si>
  <si>
    <t>985236954</t>
  </si>
  <si>
    <t>417361821</t>
  </si>
  <si>
    <t>Výztuž ztužujících pásů a věnců z betonářské oceli 10 505 (R) nebo BSt 500</t>
  </si>
  <si>
    <t>-162220102</t>
  </si>
  <si>
    <t>"dle tabulky výztuže - D.1.2.c.14"  (3275,34+1262,1+168,74+17,44+31,92)/1000*1,1</t>
  </si>
  <si>
    <t>430321414</t>
  </si>
  <si>
    <t>Schodišťové konstrukce a rampy z betonu železového (bez výztuže) stupně, schodnice, ramena, podesty s nosníky tř. C 25/30-XC1-CI</t>
  </si>
  <si>
    <t>1914367461</t>
  </si>
  <si>
    <t>3,53*1,465*0,3+3,11*1,635*0,3</t>
  </si>
  <si>
    <t>0,755*1,465*0,2+1,278*1,653*0,2+1,167*1,653*0,2</t>
  </si>
  <si>
    <t>4,42*1,485*0,3+4,04*1,485*0,3</t>
  </si>
  <si>
    <t>1,126*1,485*0,2+0,615*1,485*0,2+1,545*1,485*0,2+0,396*1,485*0,2</t>
  </si>
  <si>
    <t>4,76*1,485*0,3+3,613*1,485*0,3</t>
  </si>
  <si>
    <t>1,125*1,485*0,2+0,542*1,485*0,2+1,544*1,485*0,2</t>
  </si>
  <si>
    <t>13,654*1,1 'Přepočtené koeficientem množství</t>
  </si>
  <si>
    <t>430361821</t>
  </si>
  <si>
    <t>Výztuž schodišťových konstrukcí a ramp stupňů, schodnic, ramen, podest s nosníky z betonářské oceli 10 505 (R) nebo BSt 500</t>
  </si>
  <si>
    <t>657469625</t>
  </si>
  <si>
    <t>"dle tabulky výztuže - D.1.2.c.07-09" (564,87+608,61+608,61)/1000*1,1</t>
  </si>
  <si>
    <t>431351121</t>
  </si>
  <si>
    <t>Bednění podest, podstupňových desek a ramp včetně podpěrné konstrukce výšky do 4 m půdorysně přímočarých zřízení</t>
  </si>
  <si>
    <t>786663563</t>
  </si>
  <si>
    <t>3,53*1,465+3,11*1,635</t>
  </si>
  <si>
    <t>0,755*1,465+1,278*1,653+1,167*1,653</t>
  </si>
  <si>
    <t>4,42*1,485+4,04*1,485</t>
  </si>
  <si>
    <t>1,126*1,485+0,615*1,485+1,545*1,485+0,396*1,485</t>
  </si>
  <si>
    <t>4,76*1,485+3,613*1,485</t>
  </si>
  <si>
    <t>1,125*1,485+0,542*1,485+1,544*1,485</t>
  </si>
  <si>
    <t>50,637*1,1 'Přepočtené koeficientem množství</t>
  </si>
  <si>
    <t>431351122</t>
  </si>
  <si>
    <t>Bednění podest, podstupňových desek a ramp včetně podpěrné konstrukce výšky do 4 m půdorysně přímočarých odstranění</t>
  </si>
  <si>
    <t>-1638868923</t>
  </si>
  <si>
    <t>434351141</t>
  </si>
  <si>
    <t>Bednění stupňů betonovaných na podstupňové desce nebo na terénu půdorysně přímočarých zřízení</t>
  </si>
  <si>
    <t>-1582704096</t>
  </si>
  <si>
    <t>1,465*0,47*10+1,635*0,47*9+1,485*0,47*10+1,485*0,46*36</t>
  </si>
  <si>
    <t>434351142</t>
  </si>
  <si>
    <t>Bednění stupňů betonovaných na podstupňové desce nebo na terénu půdorysně přímočarých odstranění</t>
  </si>
  <si>
    <t>1016018727</t>
  </si>
  <si>
    <t>430 R-02</t>
  </si>
  <si>
    <t xml:space="preserve">Výplň spár mezi schodišťovými rameny , mezipodestami a stěnami </t>
  </si>
  <si>
    <t>bm</t>
  </si>
  <si>
    <t>1810105058</t>
  </si>
  <si>
    <t>430 R-01</t>
  </si>
  <si>
    <t>Podestový tlumící izoblok</t>
  </si>
  <si>
    <t>-41073228</t>
  </si>
  <si>
    <t>430 R-03</t>
  </si>
  <si>
    <t xml:space="preserve">Uložení schodišťového ramene na základovou desku </t>
  </si>
  <si>
    <t>-845114506</t>
  </si>
  <si>
    <t>430 R-04</t>
  </si>
  <si>
    <t xml:space="preserve">Uložení schodišťového ramene na ocelový nosník </t>
  </si>
  <si>
    <t>-168541611</t>
  </si>
  <si>
    <t>Úpravy povrchů, podlahy a osazování výplní</t>
  </si>
  <si>
    <t>612135001</t>
  </si>
  <si>
    <t>Vyrovnání nerovností podkladu vnitřních omítaných ploch maltou, tloušťky do 10 mm vápenocementovou stěn</t>
  </si>
  <si>
    <t>-1978309217</t>
  </si>
  <si>
    <t>612135091</t>
  </si>
  <si>
    <t>Vyrovnání nerovností podkladu vnitřních omítaných ploch Příplatek k ceně za každých dalších 5 mm tloušťky podkladní vrstvy přes 10 mm maltou vápenocementovou stěn</t>
  </si>
  <si>
    <t>-406132109</t>
  </si>
  <si>
    <t>omítka_stěn*3</t>
  </si>
  <si>
    <t>612325422</t>
  </si>
  <si>
    <t>Oprava vápenocementové omítky vnitřních ploch štukové dvouvrstvé, tloušťky do 20 mm a tloušťky štuku do 3 mm stěn, v rozsahu opravované plochy přes 10 do 30%</t>
  </si>
  <si>
    <t>-1170902726</t>
  </si>
  <si>
    <t>611131301</t>
  </si>
  <si>
    <t>Podkladní a spojovací vrstva vnitřních omítaných ploch cementový postřik nanášený strojně celoplošně stropů</t>
  </si>
  <si>
    <t>-548724376</t>
  </si>
  <si>
    <t>611142001</t>
  </si>
  <si>
    <t>Potažení vnitřních ploch pletivem v ploše nebo pruzích, na plném podkladu sklovláknitým vtlačením do tmelu stropů</t>
  </si>
  <si>
    <t>381881217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</si>
  <si>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</si>
  <si>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</si>
  <si>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1388159766</t>
  </si>
  <si>
    <t>"1.PP" 230</t>
  </si>
  <si>
    <t>"1.NP" 160</t>
  </si>
  <si>
    <t>" 2.NP" 150</t>
  </si>
  <si>
    <t>"3.NP"  350</t>
  </si>
  <si>
    <t>611321391</t>
  </si>
  <si>
    <t>Omítka vápenocementová vnitřních ploch nanášená strojně Příplatek k cenám za každých dalších i započatých 5 mm tloušťky omítky přes 10 mm stropů</t>
  </si>
  <si>
    <t>303820631</t>
  </si>
  <si>
    <t>890*3</t>
  </si>
  <si>
    <t>612321321</t>
  </si>
  <si>
    <t>Omítka vápenocementová vnitřních ploch nanášená strojně jednovrstvá, tloušťky do 10 mm hladká svislých konstrukcí stěn</t>
  </si>
  <si>
    <t>-2043062237</t>
  </si>
  <si>
    <t>612142001</t>
  </si>
  <si>
    <t>Potažení vnitřních ploch pletivem v ploše nebo pruzích, na plném podkladu sklovláknitým vtlačením do tmelu stěn</t>
  </si>
  <si>
    <t>-728378904</t>
  </si>
  <si>
    <t>612131301</t>
  </si>
  <si>
    <t>Podkladní a spojovací vrstva vnitřních omítaných ploch cementový postřik nanášený strojně celoplošně stěn</t>
  </si>
  <si>
    <t>1330537242</t>
  </si>
  <si>
    <t>612321341</t>
  </si>
  <si>
    <t>Omítka vápenocementová vnitřních ploch nanášená strojně dvouvrstvá, tloušťky jádrové omítky do 10 mm a tloušťky štuku do 3 mm štuková svislých konstrukcí stěn</t>
  </si>
  <si>
    <t>-752157929</t>
  </si>
  <si>
    <t>"1.PP"  1700</t>
  </si>
  <si>
    <t>"1.NP" 1930</t>
  </si>
  <si>
    <t>" 2.NP" 1930</t>
  </si>
  <si>
    <t>"3.NP"1650</t>
  </si>
  <si>
    <t>612321391</t>
  </si>
  <si>
    <t>Omítka vápenocementová vnitřních ploch nanášená strojně Příplatek k cenám za každých dalších i započatých 5 mm tloušťky omítky přes 10 mm stěn</t>
  </si>
  <si>
    <t>1571108024</t>
  </si>
  <si>
    <t>611131305</t>
  </si>
  <si>
    <t>Podkladní a spojovací vrstva vnitřních omítaných ploch cementový postřik nanášený strojně celoplošně schodišťových konstrukcí</t>
  </si>
  <si>
    <t>2028966962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</si>
  <si>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</si>
  <si>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</si>
  <si>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1301071267</t>
  </si>
  <si>
    <t>611321395</t>
  </si>
  <si>
    <t>Omítka vápenocementová vnitřních ploch nanášená strojně Příplatek k cenám za každých dalších i započatých 5 mm tloušťky omítky přes 10 mm schodišťových konstrukcí</t>
  </si>
  <si>
    <t>-388908884</t>
  </si>
  <si>
    <t>omitka_sch*3</t>
  </si>
  <si>
    <t>617321141</t>
  </si>
  <si>
    <t>Omítka vápenocementová vnitřních ploch nanášená ručně dvouvrstvá, tloušťky jádrové omítky do 10 mm a tloušťky štuku do 3 mm štuková uzavřených nebo omezených prostor světlíků nebo výtahových šachet</t>
  </si>
  <si>
    <t>628729280</t>
  </si>
  <si>
    <t>"osobní výtah "    120</t>
  </si>
  <si>
    <t>"lůžkový výtah"   170</t>
  </si>
  <si>
    <t>612325302</t>
  </si>
  <si>
    <t>Vápenocementová omítka ostění nebo nadpraží štuková</t>
  </si>
  <si>
    <t>-520381386</t>
  </si>
  <si>
    <t>350</t>
  </si>
  <si>
    <t>628332111</t>
  </si>
  <si>
    <t>Omítka cementová zdí a valů zatřená na zdivu nebo na betonu hrubá</t>
  </si>
  <si>
    <t>-1436629488</t>
  </si>
  <si>
    <t>" anglické dvorky " 70</t>
  </si>
  <si>
    <t>628332195</t>
  </si>
  <si>
    <t>Omítka cementová zdí a valů zatřená na zdivu nebo na betonu Příplatek k cenám za provedení ochranné izolace povrchu cementovým postřikem jednonásobným</t>
  </si>
  <si>
    <t>-437519221</t>
  </si>
  <si>
    <t>622143001</t>
  </si>
  <si>
    <t>Montáž omítkových profilů plastových nebo pozinkovaných, upevněných vtlačením do podkladní vrstvy nebo přibitím soklových</t>
  </si>
  <si>
    <t>-1912347536</t>
  </si>
  <si>
    <t>55343010</t>
  </si>
  <si>
    <t>profil omítkový soklový pro omítky venkovní 14mm</t>
  </si>
  <si>
    <t>82830506</t>
  </si>
  <si>
    <t>45*1,05 'Přepočtené koeficientem množství</t>
  </si>
  <si>
    <t>622143002</t>
  </si>
  <si>
    <t>Montáž omítkových profilů plastových nebo pozinkovaných, upevněných vtlačením do podkladní vrstvy nebo přibitím dilatačních s tkaninou</t>
  </si>
  <si>
    <t>-977627553</t>
  </si>
  <si>
    <t xml:space="preserve">"profil parapetní" </t>
  </si>
  <si>
    <t>"1.PP" 0,85*10+0,9*6+0,85*3+0,95*5+0,9*2+1,2*1+0,85*1+2,86*1</t>
  </si>
  <si>
    <t>"1.NP" 1,2*31+1,5*2+1,5*1+1,53*1+1,05*5+1,2*1</t>
  </si>
  <si>
    <t>"2.NP" 1,2*31+1,5*2+1,5*2+1,53*2+1,05*5+1,2*1</t>
  </si>
  <si>
    <t>"3.NP" 1,2*11+1,86*15+0,6*7+1,53*2+1,075*5+1,2*1+2*2</t>
  </si>
  <si>
    <t>59051512</t>
  </si>
  <si>
    <t>profil parapetní se sklovláknitou armovací tkaninou PVC 2 m</t>
  </si>
  <si>
    <t>1520705288</t>
  </si>
  <si>
    <t>189,235*1,05 'Přepočtené koeficientem množství</t>
  </si>
  <si>
    <t>622143003</t>
  </si>
  <si>
    <t>Montáž omítkových profilů plastových nebo pozinkovaných, upevněných vtlačením do podkladní vrstvy nebo přibitím rohových s tkaninou</t>
  </si>
  <si>
    <t>-1962290318</t>
  </si>
  <si>
    <t>"1.PP" (0,85+1,6*2)*10+(0,9+0,95*2)*6+(0,85+0,8*2)*3+(0,95+0,8*2)*5+(0,9+1,6*2)*2+(1,2+2,5*2)*1+(0,85+0,95*2)*1+(2,86+1,3*2)*1</t>
  </si>
  <si>
    <t>"1.NP" (1,2+2,28*2)*31+(1,5+2,28*2)*2+(1,5+2,28*2)*1+(1,53+0,7*2)*1+(1,05+2,28*2)*5+(1,2+2,8*2)*1</t>
  </si>
  <si>
    <t>"2.NP" (1,2+2,28*2)*31+(1,5+2,28*2)*2+(1,5+2,28*2)*2+(1,53+0,7*2)*2+(1,05+2,28*2)*5+(1,2+2,8*2)*1</t>
  </si>
  <si>
    <t>"3.NP" (1,2+2,06*2)*11+(1,86+2,06*2)*15+(0,6+2,06*2)*7+(1,53+0,7*2)*2+(1,075+2,06*2)*5+(1,2+2,5*2)*1+(2+2,5*2)*2</t>
  </si>
  <si>
    <t>" ostatní " 250</t>
  </si>
  <si>
    <t>59051480</t>
  </si>
  <si>
    <t>profil rohový Al s tkaninou kontaktního zateplení</t>
  </si>
  <si>
    <t>-1869938679</t>
  </si>
  <si>
    <t>1061,335*1,1 'Přepočtené koeficientem množství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</si>
  <si>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</si>
  <si>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</si>
  <si>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1053467244</t>
  </si>
  <si>
    <t>59051476</t>
  </si>
  <si>
    <t>profil okenní začišťovací se sklovláknitou armovací tkaninou 9 mm/2,4 m</t>
  </si>
  <si>
    <t>-1827379386</t>
  </si>
  <si>
    <t>811,335*1,05 'Přepočtené koeficientem množství</t>
  </si>
  <si>
    <t>612 R-01</t>
  </si>
  <si>
    <t xml:space="preserve">Příplatek za dodávku a osazení veškerých omítkových lišt, rohovníků a profilů vnitřních omítek - viz specifikace systému a TP výrobce , TZ </t>
  </si>
  <si>
    <t>-1575658365</t>
  </si>
  <si>
    <t>" kompletní provedení  dle specifikace  PD a TZ , vč. přímo souvisejících prací a dodávek  "</t>
  </si>
  <si>
    <t>" množství / rozsah  vztažen na celkové plochy "  vnější_omítka</t>
  </si>
  <si>
    <t>622252002</t>
  </si>
  <si>
    <t>Montáž lišt kontaktního zateplení ostatních stěnových, dilatačních apod. lepených do tmelu</t>
  </si>
  <si>
    <t>213110560</t>
  </si>
  <si>
    <t>"1.PP" (0,85+1,6)*2*10+(0,9+0,95)*2*6+(0,85+0,8)*2*3+(0,95+0,8)*2*5+(0,9+1,6)*2*2+(1,2+2,5)*2*1+(0,85+0,95)*2*1+(2,86+1,3)*2*1</t>
  </si>
  <si>
    <t>"1.NP" (1,2+2,28)*2*31+(1,5+2,28)*2*2+(1,5+2,28)*2*1+(1,53+0,7)*2*1+(1,05+2,28)*2*5+(1,2+2,8)*2*1</t>
  </si>
  <si>
    <t>"2.NP" (1,2+2,28)*2*31+(1,5+2,28)*2*2+(1,5+2,28)*2*2+(1,53+0,7)*2*2+(1,05+2,28)*2*5+(1,2+2,8)*2*1</t>
  </si>
  <si>
    <t>"3.NP" (1,2+2,06)*2*11+(1,86+2,06)*2*15+(0,6+2,06)*2*7+(1,53+0,7)*2*2+(1,075+2,06)*2*5+(1,2+2,5)*2*1+(2+2,5)*2*2</t>
  </si>
  <si>
    <t>"interiérové + exteriérové pásky po obvodu oken a dveří celkem" 1000,57*2</t>
  </si>
  <si>
    <t>283553280a</t>
  </si>
  <si>
    <t>páska paropropustná exteriérová  - difůzně otevřená</t>
  </si>
  <si>
    <t>-214782349</t>
  </si>
  <si>
    <t>Paro_pásky_1*1,1</t>
  </si>
  <si>
    <t>283553260a</t>
  </si>
  <si>
    <t xml:space="preserve">páska paropropustná interiérová  - difůzně uzavřená  </t>
  </si>
  <si>
    <t>-1464343328</t>
  </si>
  <si>
    <t>622211021</t>
  </si>
  <si>
    <t>Montáž kontaktního zateplení z polystyrenových desek nebo z kombinovaných desek na vnější stěny, tloušťky desek přes 80 do 120 mm</t>
  </si>
  <si>
    <t>-277443459</t>
  </si>
  <si>
    <t>" skladba S01"  60</t>
  </si>
  <si>
    <t>"skladba S08"  6,5</t>
  </si>
  <si>
    <t>"skladba S10" 120</t>
  </si>
  <si>
    <t>" skladba S11" 24</t>
  </si>
  <si>
    <t>28376422</t>
  </si>
  <si>
    <t>deska z polystyrénu XPS, hrana polodrážková a hladký povrch tl 100mm</t>
  </si>
  <si>
    <t>-616854914</t>
  </si>
  <si>
    <t>150,5*1,15</t>
  </si>
  <si>
    <t>173,075*1,02 'Přepočtené koeficientem množství</t>
  </si>
  <si>
    <t>28376017</t>
  </si>
  <si>
    <t>deska fasádní polystyrénová soklová  tl 100mm</t>
  </si>
  <si>
    <t>833614725</t>
  </si>
  <si>
    <t>60*1,2</t>
  </si>
  <si>
    <t>622211031</t>
  </si>
  <si>
    <t>Montáž kontaktního zateplení z polystyrenových desek nebo z kombinovaných desek na vnější stěny, tloušťky desek přes 120 do 160 mm</t>
  </si>
  <si>
    <t>1579781770</t>
  </si>
  <si>
    <t>"skladba S07 a S09"70</t>
  </si>
  <si>
    <t>28376425</t>
  </si>
  <si>
    <t>deska z polystyrénu XPS, hrana polodrážková a hladký povrch tl 160mm</t>
  </si>
  <si>
    <t>1572481553</t>
  </si>
  <si>
    <t>70*1,2</t>
  </si>
  <si>
    <t>84*1,02 'Přepočtené koeficientem množství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</si>
  <si>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</si>
  <si>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</si>
  <si>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-818638500</t>
  </si>
  <si>
    <t>"1.PP" 25</t>
  </si>
  <si>
    <t>"1.NP"290</t>
  </si>
  <si>
    <t>"2.NP"300</t>
  </si>
  <si>
    <t>"3.NP" 260</t>
  </si>
  <si>
    <t>63151518</t>
  </si>
  <si>
    <t>deska tepelně izolační minerální kontaktních fasád podélné vlákno λ=0,036-0,037 tl 40mm</t>
  </si>
  <si>
    <t>2028255487</t>
  </si>
  <si>
    <t>875*0,4*1,2</t>
  </si>
  <si>
    <t>420*1,1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</si>
  <si>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</si>
  <si>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</si>
  <si>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-1271645392</t>
  </si>
  <si>
    <t>"Skladba S05,S06,S08,S10" 1300+500+8+130</t>
  </si>
  <si>
    <t>621221131</t>
  </si>
  <si>
    <t>Montáž kontaktního zateplení z desek z minerální vlny s kolmou orientací vláken na vnější podhledy, tloušťky desek přes 120 do 160 mm</t>
  </si>
  <si>
    <t>191984641</t>
  </si>
  <si>
    <t>"skladba ST03- podhled terasa- 3.NP"   12</t>
  </si>
  <si>
    <t>63151538</t>
  </si>
  <si>
    <t>deska tepelně izolační minerální kontaktních fasád podélné vlákno λ=0,036-0,037 tl 160mm</t>
  </si>
  <si>
    <t>-1279517417</t>
  </si>
  <si>
    <t>vata_160*1,2+12*1,2</t>
  </si>
  <si>
    <t>2340*1,02 'Přepočtené koeficientem množství</t>
  </si>
  <si>
    <t>622221021</t>
  </si>
  <si>
    <t>Montáž kontaktního zateplení z desek z minerální vlny s podélnou orientací vláken na vnější stěny, tloušťky desek přes 80 do 120 mm</t>
  </si>
  <si>
    <t>-1515946085</t>
  </si>
  <si>
    <t>"Skladba S02"  300</t>
  </si>
  <si>
    <t>63151527</t>
  </si>
  <si>
    <t>deska tepelně izolační minerální kontaktních fasád podélné vlákno λ=0,036-0,037 tl 100mm</t>
  </si>
  <si>
    <t>1788357880</t>
  </si>
  <si>
    <t>300*1,2</t>
  </si>
  <si>
    <t>622251105</t>
  </si>
  <si>
    <t>Montáž kontaktního zateplení Příplatek k cenám za zápustnou montáž kotev s použitím tepelněizolačních zátek na vnější stěny z minerální vlny</t>
  </si>
  <si>
    <t>611622093</t>
  </si>
  <si>
    <t>vata_100+vata_160</t>
  </si>
  <si>
    <t>622251101</t>
  </si>
  <si>
    <t>Montáž kontaktního zateplení Příplatek k cenám za zápustnou montáž kotev s použitím tepelněizolačních zátek na vnější stěny z polystyrenu</t>
  </si>
  <si>
    <t>1915720598</t>
  </si>
  <si>
    <t>XPS_160+XPS_100</t>
  </si>
  <si>
    <t>622007</t>
  </si>
  <si>
    <t xml:space="preserve">Zhotovení kladečského plánu , vč. statického návrhu </t>
  </si>
  <si>
    <t>-1277687706</t>
  </si>
  <si>
    <t>622135001</t>
  </si>
  <si>
    <t>Vyrovnání nerovností podkladu vnějších omítaných ploch maltou, tloušťky do 10 mm vápenocementovou stěn</t>
  </si>
  <si>
    <t>821860988</t>
  </si>
  <si>
    <t>622135011</t>
  </si>
  <si>
    <t>Vyrovnání nerovností podkladu vnějších omítaných ploch tmelem, tloušťky do 2 mm stěn</t>
  </si>
  <si>
    <t>1726974511</t>
  </si>
  <si>
    <t>622325209</t>
  </si>
  <si>
    <t>Oprava vápenocementové omítky vnějších ploch stupně členitosti 1 štukové stěn, v rozsahu opravované plochy přes 80 do 100%</t>
  </si>
  <si>
    <t>-582373370</t>
  </si>
  <si>
    <t>159</t>
  </si>
  <si>
    <t>622142001</t>
  </si>
  <si>
    <t>Potažení vnějších ploch pletivem v ploše nebo pruzích, na plném podkladu sklovláknitým vtlačením do tmelu stěn</t>
  </si>
  <si>
    <t>544284800</t>
  </si>
  <si>
    <t>vnější_omítka+omítka_podhled</t>
  </si>
  <si>
    <t>622131321</t>
  </si>
  <si>
    <t>Podkladní a spojovací vrstva vnějších omítaných ploch penetrace akrylát-silikonová nanášená strojně stěn</t>
  </si>
  <si>
    <t>-1535922019</t>
  </si>
  <si>
    <t>622531011</t>
  </si>
  <si>
    <t>Omítka tenkovrstvá silikonová vnějších ploch probarvená, včetně penetrace podkladu zrnitá, tloušťky 1,5 mm stěn</t>
  </si>
  <si>
    <t>1162328201</t>
  </si>
  <si>
    <t>vata_100+vata_160+XPS_160+XPS_100+120</t>
  </si>
  <si>
    <t>162</t>
  </si>
  <si>
    <t>621531011</t>
  </si>
  <si>
    <t>Omítka tenkovrstvá silikonová vnějších ploch probarvená, včetně penetrace podkladu zrnitá, tloušťky 1,5 mm podhledů</t>
  </si>
  <si>
    <t>956638044</t>
  </si>
  <si>
    <t>" vnější omítka podhled  - ST03 " 12</t>
  </si>
  <si>
    <t>163</t>
  </si>
  <si>
    <t>629991011</t>
  </si>
  <si>
    <t>Zakrytí vnějších ploch před znečištěním včetně pozdějšího odkrytí výplní otvorů a svislých ploch fólií přilepenou lepící páskou</t>
  </si>
  <si>
    <t>1786327722</t>
  </si>
  <si>
    <t>" 1.PP" 0,85*1,6*10+0,9*0,95*6+0,85*0,8*3+0,95*0,8*5+0,9*1,6*2+1,2*2,5+0,85*0,95+2,86*1,3</t>
  </si>
  <si>
    <t>"1.NP" 1,2*2,28*31+1,5*2,28*2+1,5*2,28*1+1,53*0,7*1+1,05*2,28*5+1,2*2,8*1</t>
  </si>
  <si>
    <t>"2.NP" 1,2*2,28*31+1,5*2,28*2+1,5*2,28*2+1,53*0,7*2+1,05*2,28*5+1,2*2,8*1</t>
  </si>
  <si>
    <t>"3.NP" 1,2*2,06*11+1,86*2,06*15+0,6*2,06*7+1,53*0,7*2+1,075*2,06*5+1,2*2,5*1+2,0*2,5*2</t>
  </si>
  <si>
    <t>164</t>
  </si>
  <si>
    <t>629995101</t>
  </si>
  <si>
    <t>Očištění vnějších ploch tlakovou vodou omytím</t>
  </si>
  <si>
    <t>658428752</t>
  </si>
  <si>
    <t>vnější_omítka+12+300</t>
  </si>
  <si>
    <t>165</t>
  </si>
  <si>
    <t>631311112</t>
  </si>
  <si>
    <t>Mazanina z betonu prostého bez zvýšených nároků na prostředí tl. přes 50 do 80 mm tř. C 8/10</t>
  </si>
  <si>
    <t>1868888316</t>
  </si>
  <si>
    <t>" skladba podlah PO1,PO2,PO3,PO4"  (318,26+134,3+41,8+24,01)*0,05</t>
  </si>
  <si>
    <t>166</t>
  </si>
  <si>
    <t>631311123</t>
  </si>
  <si>
    <t>Mazanina z betonu prostého bez zvýšených nároků na prostředí tl. přes 80 do 120 mm tř. C 12/15</t>
  </si>
  <si>
    <t>762745859</t>
  </si>
  <si>
    <t>"osobní výtah "   2,42*2,52*0,1</t>
  </si>
  <si>
    <t xml:space="preserve">"lůžkový výtah"  3,7*3,2*0,1  </t>
  </si>
  <si>
    <t>" anglické dvorky " 70*0,1</t>
  </si>
  <si>
    <t>"opěrná zeď"          24*2*0,1</t>
  </si>
  <si>
    <t>167</t>
  </si>
  <si>
    <t>632441220</t>
  </si>
  <si>
    <t>Potěr anhydritový samonivelační litý tř. C 25, tl. přes 45 do 50 mm</t>
  </si>
  <si>
    <t>-2029275868</t>
  </si>
  <si>
    <t>"skladba P01,P02,P03,P04,P06,P07,P08,P09"</t>
  </si>
  <si>
    <t>318,26+134,3+41,8+24,01+1225,14+241,24+107,05+33</t>
  </si>
  <si>
    <t>168</t>
  </si>
  <si>
    <t>632441217</t>
  </si>
  <si>
    <t>Potěr anhydritový samonivelační litý tř. C 25, tl. přes 30 do 35 mm</t>
  </si>
  <si>
    <t>376547144</t>
  </si>
  <si>
    <t>"skladba P10"  22,09</t>
  </si>
  <si>
    <t>169</t>
  </si>
  <si>
    <t>632441292</t>
  </si>
  <si>
    <t>Potěr anhydritový samonivelační litý Příplatek k cenám za každých dalších i započatých 5 mm tloušťky přes 50 mm tř. C 25</t>
  </si>
  <si>
    <t>997444594</t>
  </si>
  <si>
    <t>"skladba P01,P06"</t>
  </si>
  <si>
    <t>318,26+1225,14</t>
  </si>
  <si>
    <t>170</t>
  </si>
  <si>
    <t>632450133</t>
  </si>
  <si>
    <t>Potěr cementový vyrovnávací ze suchých směsí v ploše o průměrné (střední) tl. přes 30 do 40 mm</t>
  </si>
  <si>
    <t>540757239</t>
  </si>
  <si>
    <t>"skladba P01,P02,P03,P04,P06,P07,P08,P09"2400</t>
  </si>
  <si>
    <t>171</t>
  </si>
  <si>
    <t>632481213</t>
  </si>
  <si>
    <t>Separační vrstva k oddělení podlahových vrstev z polyetylénové fólie</t>
  </si>
  <si>
    <t>-1709660420</t>
  </si>
  <si>
    <t>172</t>
  </si>
  <si>
    <t>R-69901</t>
  </si>
  <si>
    <t>Výtažné zkoušky na hmoždinky</t>
  </si>
  <si>
    <t>-1582200901</t>
  </si>
  <si>
    <t>173</t>
  </si>
  <si>
    <t>R-69902</t>
  </si>
  <si>
    <t>Zkouška přídržnosti a soudržnosti systému ETICS</t>
  </si>
  <si>
    <t>1445421149</t>
  </si>
  <si>
    <t>174</t>
  </si>
  <si>
    <t>R-69905</t>
  </si>
  <si>
    <t>Požadavek na vysazení 3 barevných vzorků silikonové omítky od každé barvy dle barevného řešení</t>
  </si>
  <si>
    <t>43100456</t>
  </si>
  <si>
    <t>"Barevné řešení projektu" 3*3</t>
  </si>
  <si>
    <t>175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</si>
  <si>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</si>
  <si>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</si>
  <si>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70827250</t>
  </si>
  <si>
    <t>(8,8+1,3+7,9+10+23+1,5+7,5+12+3,8+6+15,5+2,4+5+2,9+25,5+6,8+2,6+9,9+5)*17,5</t>
  </si>
  <si>
    <t>176</t>
  </si>
  <si>
    <t>941121212</t>
  </si>
  <si>
    <t>Montáž lešení řadového trubkového těžkého pracovního s podlahami Příplatek za první a každý další den použití lešení k ceně -1112</t>
  </si>
  <si>
    <t>-1869552851</t>
  </si>
  <si>
    <t>lešení*220</t>
  </si>
  <si>
    <t>177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</si>
  <si>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</si>
  <si>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</si>
  <si>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-1301458831</t>
  </si>
  <si>
    <t>178</t>
  </si>
  <si>
    <t>944511111</t>
  </si>
  <si>
    <t>Montáž ochranné sítě zavěšené na konstrukci lešení z textilie z umělých vláken</t>
  </si>
  <si>
    <t>1005558042</t>
  </si>
  <si>
    <t>179</t>
  </si>
  <si>
    <t>944511211</t>
  </si>
  <si>
    <t>Montáž ochranné sítě Příplatek za první a každý další den použití sítě k ceně -1111</t>
  </si>
  <si>
    <t>685059484</t>
  </si>
  <si>
    <t>180</t>
  </si>
  <si>
    <t>944511811</t>
  </si>
  <si>
    <t>Demontáž ochranné sítě zavěšené na konstrukci lešení z textilie z umělých vláken</t>
  </si>
  <si>
    <t>1618582977</t>
  </si>
  <si>
    <t>181</t>
  </si>
  <si>
    <t>949101111</t>
  </si>
  <si>
    <t>Lešení pomocné pracovní pro objekty pozemních staveb pro zatížení do 150 kg/m2, o výšce lešeňové podlahy do 1,9 m</t>
  </si>
  <si>
    <t>-356385882</t>
  </si>
  <si>
    <t>182</t>
  </si>
  <si>
    <t>949311112</t>
  </si>
  <si>
    <t>Montáž lešení trubkového do šachet (výtahových, potrubních) o půdorysné ploše do 6 m2, výšky přes 10 do 20 m</t>
  </si>
  <si>
    <t>734968053</t>
  </si>
  <si>
    <t>183</t>
  </si>
  <si>
    <t>949321211</t>
  </si>
  <si>
    <t>Montáž lešení dílcového do šachet (výtahových, potrubních) Příplatek za první a každý další den použití lešení k ceně -1111, -1112 nebo -1113</t>
  </si>
  <si>
    <t>-544861214</t>
  </si>
  <si>
    <t>16*120</t>
  </si>
  <si>
    <t>184</t>
  </si>
  <si>
    <t>949311812</t>
  </si>
  <si>
    <t>Demontáž lešení trubkového do šachet (výtahových, potrubních) o půdorysné ploše do 6 m2, výšky přes 10 do 20 m</t>
  </si>
  <si>
    <t>1621615011</t>
  </si>
  <si>
    <t>185</t>
  </si>
  <si>
    <t>9419510R01</t>
  </si>
  <si>
    <t>Doprava lešení</t>
  </si>
  <si>
    <t>-95550947</t>
  </si>
  <si>
    <t>186</t>
  </si>
  <si>
    <t>949411122</t>
  </si>
  <si>
    <t>Montáž schodišťových a výstupových věží z trubkového lešení o půdorysné ploše přes 10 do 15 m2, výšky přes 10 do 20 m</t>
  </si>
  <si>
    <t>215273837</t>
  </si>
  <si>
    <t>187</t>
  </si>
  <si>
    <t>949411221</t>
  </si>
  <si>
    <t>Montáž schodišťových a výstupových věží z trubkového lešení Příplatek za první a každý další den použití lešení k ceně -1121 nebo -1122</t>
  </si>
  <si>
    <t>-479083660</t>
  </si>
  <si>
    <t>12*200</t>
  </si>
  <si>
    <t>188</t>
  </si>
  <si>
    <t>949411822</t>
  </si>
  <si>
    <t>Demontáž schodišťových a výstupových věží z trubkového lešení o půdorysné ploše přes 10 do 15 m2, výšky přes 10 do 20 m</t>
  </si>
  <si>
    <t>-1170119717</t>
  </si>
  <si>
    <t>189</t>
  </si>
  <si>
    <t>Vyčištění budov nebo objektů před předáním do užívání budov bytové nebo občanské výstavby, světlé výšky podlaží do 4 m(2x po stavebních pracích)</t>
  </si>
  <si>
    <t>743659808</t>
  </si>
  <si>
    <t>plocha*2</t>
  </si>
  <si>
    <t>190</t>
  </si>
  <si>
    <t>953312122</t>
  </si>
  <si>
    <t>Vložky svislé do dilatačních spár z polystyrenových desek extrudovaných včetně dodání a osazení, v jakémkoliv zdivu přes 10 do 20 mm</t>
  </si>
  <si>
    <t>50878266</t>
  </si>
  <si>
    <t>191</t>
  </si>
  <si>
    <t>953845214</t>
  </si>
  <si>
    <t>Vyvložkování stávajících komínových nebo větracích průduchů nerezovými vložkami ohebnými, včetně ukončení komínu komínového tělesa výšky 3 m světlý průměr vložky přes 160 m do 200 mm</t>
  </si>
  <si>
    <t>-1984323387</t>
  </si>
  <si>
    <t>192</t>
  </si>
  <si>
    <t>953845224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</si>
  <si>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160 m do 200 mm</t>
  </si>
  <si>
    <t>-2017367631</t>
  </si>
  <si>
    <t>193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</si>
  <si>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</si>
  <si>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</si>
  <si>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-1942788464</t>
  </si>
  <si>
    <t>194</t>
  </si>
  <si>
    <t>711122131</t>
  </si>
  <si>
    <t>Provedení izolace proti zemní vlhkosti natěradly a tmely za horka na ploše svislé S nátěrem asfaltovým</t>
  </si>
  <si>
    <t>2094623521</t>
  </si>
  <si>
    <t>" skladba S01"60</t>
  </si>
  <si>
    <t>"skladba S03" 200</t>
  </si>
  <si>
    <t>"skladba S04"140</t>
  </si>
  <si>
    <t>"skladba P10"  24</t>
  </si>
  <si>
    <t>195</t>
  </si>
  <si>
    <t>11163150</t>
  </si>
  <si>
    <t>lak penetrační asfaltový</t>
  </si>
  <si>
    <t>-542450264</t>
  </si>
  <si>
    <t>424*0,4/1000*1,3</t>
  </si>
  <si>
    <t>196</t>
  </si>
  <si>
    <t>711191001</t>
  </si>
  <si>
    <t>Provedení nátěru adhezního můstku na ploše vodorovné V</t>
  </si>
  <si>
    <t>1687817396</t>
  </si>
  <si>
    <t>"skladba P10"   24</t>
  </si>
  <si>
    <t>197</t>
  </si>
  <si>
    <t>58581220</t>
  </si>
  <si>
    <t>můstek adhezní pod izolační a vyrovnávací lepící hmoty</t>
  </si>
  <si>
    <t>1454381603</t>
  </si>
  <si>
    <t>1864,40677966102*0,118 'Přepočtené koeficientem množství</t>
  </si>
  <si>
    <t>198</t>
  </si>
  <si>
    <t>711441559</t>
  </si>
  <si>
    <t>Provedení izolace proti povrchové a podpovrchové tlakové vodě pásy přitavením NAIP na ploše vodorovné V</t>
  </si>
  <si>
    <t>-1946240111</t>
  </si>
  <si>
    <t>"skladba P10" 26</t>
  </si>
  <si>
    <t>199</t>
  </si>
  <si>
    <t>711442559</t>
  </si>
  <si>
    <t>Provedení izolace proti povrchové a podpovrchové tlakové vodě pásy přitavením NAIP na ploše svislé S</t>
  </si>
  <si>
    <t>-1492317410</t>
  </si>
  <si>
    <t>"skladba S04" 140</t>
  </si>
  <si>
    <t>200</t>
  </si>
  <si>
    <t>62853004</t>
  </si>
  <si>
    <t>pás asfaltový natavitelný modifikovaný SBS tl 4,0mm s vložkou ze skleněné tkaniny a spalitelnou PE fólií nebo jemnozrnný minerálním posypem na horním povrchu</t>
  </si>
  <si>
    <t>1663259710</t>
  </si>
  <si>
    <t>340*1,2+26*1,2</t>
  </si>
  <si>
    <t>201</t>
  </si>
  <si>
    <t>711141559</t>
  </si>
  <si>
    <t xml:space="preserve">Provedení izolace proti zemní vlhkosti pásy přitavením NAIP na ploše vodorovné- celoplošné natavení </t>
  </si>
  <si>
    <t>-878191230</t>
  </si>
  <si>
    <t xml:space="preserve">"skladba P01,P02,P03,P04"   </t>
  </si>
  <si>
    <t>(318,26+134,3+41,8+24,01)*1,2</t>
  </si>
  <si>
    <t>622,044*1,2 'Přepočtené koeficientem množství</t>
  </si>
  <si>
    <t>202</t>
  </si>
  <si>
    <t>-1359568691</t>
  </si>
  <si>
    <t>746,453*1,15</t>
  </si>
  <si>
    <t>858,421*1,15 'Přepočtené koeficientem množství</t>
  </si>
  <si>
    <t>203</t>
  </si>
  <si>
    <t>711141559a</t>
  </si>
  <si>
    <t xml:space="preserve">Provedení izolace proti zemní vlhkosti pásy přitavením NAIP na ploše vodorovné V- bodové natavení 
</t>
  </si>
  <si>
    <t>1050309586</t>
  </si>
  <si>
    <t>204</t>
  </si>
  <si>
    <t>62855001</t>
  </si>
  <si>
    <t>pás asfaltový natavitelný modifikovaný SBS tl 4,0mm s vložkou z polyesterové rohože a spalitelnou PE fólií nebo jemnozrnný minerálním posypem na horním povrchu</t>
  </si>
  <si>
    <t>2068965479</t>
  </si>
  <si>
    <t>205</t>
  </si>
  <si>
    <t>711491272</t>
  </si>
  <si>
    <t>Provedení izolace proti povrchové a podpovrchové tlakové vodě ostatní na ploše svislé S z textilií, vrstva ochranná</t>
  </si>
  <si>
    <t>982851882</t>
  </si>
  <si>
    <t>" skladba S01"70</t>
  </si>
  <si>
    <t>206</t>
  </si>
  <si>
    <t>69311068</t>
  </si>
  <si>
    <t>geotextilie netkaná separační, ochranná, filtrační, drenážní PP 300g/m2</t>
  </si>
  <si>
    <t>-875734417</t>
  </si>
  <si>
    <t>410*1,1</t>
  </si>
  <si>
    <t>451*1,2 'Přepočtené koeficientem množství</t>
  </si>
  <si>
    <t>207</t>
  </si>
  <si>
    <t>711491273</t>
  </si>
  <si>
    <t>Provedení izolace proti povrchové a podpovrchové tlakové vodě ostatní na ploše svislé S z nopové fólie</t>
  </si>
  <si>
    <t>-340914202</t>
  </si>
  <si>
    <t>208</t>
  </si>
  <si>
    <t>28323005</t>
  </si>
  <si>
    <t>fólie profilovaná (nopová) drenážní HDPE s výškou nopů 8mm</t>
  </si>
  <si>
    <t>131630071</t>
  </si>
  <si>
    <t>209</t>
  </si>
  <si>
    <t>711001</t>
  </si>
  <si>
    <t xml:space="preserve">Opracování rohů a prostupů tlakovou izolací </t>
  </si>
  <si>
    <t>354100726</t>
  </si>
  <si>
    <t>210</t>
  </si>
  <si>
    <t>998711103</t>
  </si>
  <si>
    <t>Přesun hmot pro izolace proti vodě, vlhkosti a plynům stanovený z hmotnosti přesunovaného materiálu vodorovná dopravní vzdálenost do 50 m v objektech výšky přes 12 do 60 m</t>
  </si>
  <si>
    <t>877839492</t>
  </si>
  <si>
    <t>211</t>
  </si>
  <si>
    <t>712311101</t>
  </si>
  <si>
    <t>Provedení povlakové krytiny střech plochých do 10° natěradly a tmely za studena nátěrem lakem penetračním nebo asfaltovým</t>
  </si>
  <si>
    <t>1555385427</t>
  </si>
  <si>
    <t>" skladba ST01" 725</t>
  </si>
  <si>
    <t>"skladba ST02" 20</t>
  </si>
  <si>
    <t>"Skladba ST03" 15</t>
  </si>
  <si>
    <t>"skladba S11"    26</t>
  </si>
  <si>
    <t>212</t>
  </si>
  <si>
    <t>11163153</t>
  </si>
  <si>
    <t>emulze asfaltová penetrační</t>
  </si>
  <si>
    <t>litr</t>
  </si>
  <si>
    <t>-1222333497</t>
  </si>
  <si>
    <t>970000*0,0003 'Přepočtené koeficientem množství</t>
  </si>
  <si>
    <t>213</t>
  </si>
  <si>
    <t>712341559</t>
  </si>
  <si>
    <t>Provedení povlakové krytiny střech plochých do 10° pásy přitavením NAIP v plné ploše</t>
  </si>
  <si>
    <t>-277993191</t>
  </si>
  <si>
    <t>" skladba ST01" 725*1,2</t>
  </si>
  <si>
    <t>"skladba ST02" 16*1,2</t>
  </si>
  <si>
    <t>"Skladba ST03" 15*1,2</t>
  </si>
  <si>
    <t>"skladba S11"  24*1,2</t>
  </si>
  <si>
    <t>214</t>
  </si>
  <si>
    <t>174213544</t>
  </si>
  <si>
    <t>907,2*1,15</t>
  </si>
  <si>
    <t>215</t>
  </si>
  <si>
    <t>62855009</t>
  </si>
  <si>
    <t>pás asfaltový natavitelný modifikovaný SBS tl 5mm s vložkou z polyesterové vyztužené rohože a hrubozrnným břidličným posypem na horním povrchu</t>
  </si>
  <si>
    <t>1234294219</t>
  </si>
  <si>
    <t>"S11" 28,8*1,15</t>
  </si>
  <si>
    <t>33,12*1,15 'Přepočtené koeficientem množství</t>
  </si>
  <si>
    <t>216</t>
  </si>
  <si>
    <t>712331111</t>
  </si>
  <si>
    <t>Provedení povlakové krytiny střech plochých do 10° pásy na sucho podkladní samolepící asfaltový pás</t>
  </si>
  <si>
    <t>-1809839384</t>
  </si>
  <si>
    <t>"skladba ST02" 16</t>
  </si>
  <si>
    <t>"skladba S11"   22,5</t>
  </si>
  <si>
    <t>778,5*1,1 'Přepočtené koeficientem množství</t>
  </si>
  <si>
    <t>217</t>
  </si>
  <si>
    <t>62866281</t>
  </si>
  <si>
    <t>pás asfaltový samolepicí modifikovaný SBS tl 3mm s vložkou ze skleněné tkaniny se spalitelnou fólií nebo jemnozrnným minerálním posypem nebo textilií na horním povrchu</t>
  </si>
  <si>
    <t>1028868645</t>
  </si>
  <si>
    <t>856,35*1,2</t>
  </si>
  <si>
    <t>218</t>
  </si>
  <si>
    <t>712363201</t>
  </si>
  <si>
    <t>Provedení povlakové krytiny střech plochých do 10° fólií ostatní činnosti při pokládání hydroizolačních fólií (materiál ve specifikaci) ukončení izolace střechy hliníkovými profily montáž profilu ukončujícího přímého</t>
  </si>
  <si>
    <t>988736669</t>
  </si>
  <si>
    <t>219</t>
  </si>
  <si>
    <t>712331101</t>
  </si>
  <si>
    <t>Provedení povlakové krytiny střech plochých do 10° pásy na sucho AIP nebo NAIP</t>
  </si>
  <si>
    <t>-135268913</t>
  </si>
  <si>
    <t>"skladba S11"  24</t>
  </si>
  <si>
    <t>" plocha2x" 2*784</t>
  </si>
  <si>
    <t>220</t>
  </si>
  <si>
    <t>362998992</t>
  </si>
  <si>
    <t>784*1,2</t>
  </si>
  <si>
    <t>221</t>
  </si>
  <si>
    <t>62855021</t>
  </si>
  <si>
    <t>pás asfaltový natavitelný modifikovaný SBS tl 5 mm s odolností proti prorůstání kořínků s vložkou ze polyesterové rohože a hrubozrnným břidličným posypem na horním povrchu</t>
  </si>
  <si>
    <t>1135523768</t>
  </si>
  <si>
    <t>940,8*1,15 'Přepočtené koeficientem množství</t>
  </si>
  <si>
    <t>222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</si>
  <si>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</si>
  <si>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</si>
  <si>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-984956645</t>
  </si>
  <si>
    <t>"extenzivní zelená střecha - skladba ST01 a ST03" 740</t>
  </si>
  <si>
    <t>223</t>
  </si>
  <si>
    <t>69334100</t>
  </si>
  <si>
    <t>rohož ochranná PP/PES vegetačních střech 600g/m2 tl 4mm</t>
  </si>
  <si>
    <t>-1236366154</t>
  </si>
  <si>
    <t>740*1,2</t>
  </si>
  <si>
    <t>888*1,15 'Přepočtené koeficientem množství</t>
  </si>
  <si>
    <t>224</t>
  </si>
  <si>
    <t>712771271</t>
  </si>
  <si>
    <t>Provedení filtrační vrstvy vegetační střechy z textilií kladených volně s přesahem, sklon střechy do 5°</t>
  </si>
  <si>
    <t>1977611235</t>
  </si>
  <si>
    <t>"extenzivní zelená střecha - skladba ST01 a ST03"   740</t>
  </si>
  <si>
    <t>225</t>
  </si>
  <si>
    <t>69334002</t>
  </si>
  <si>
    <t>textilie ochranná vegetačních střech 300g/m2</t>
  </si>
  <si>
    <t>-372846705</t>
  </si>
  <si>
    <t>740*1,5</t>
  </si>
  <si>
    <t>226</t>
  </si>
  <si>
    <t>712771221</t>
  </si>
  <si>
    <t>Provedení drenážní vrstvy vegetační střechy z plastových nopových fólií, výšky nopů do 25 mm, sklon střechy do 5°</t>
  </si>
  <si>
    <t>2147448498</t>
  </si>
  <si>
    <t>227</t>
  </si>
  <si>
    <t>69334321</t>
  </si>
  <si>
    <t>fólie profilovaná (nopová) perforovaná HDPE s hydroakumulační a drenážní funkcí do vegetačních střech s výškou nopů 25mm</t>
  </si>
  <si>
    <t>-1577931964</t>
  </si>
  <si>
    <t>228</t>
  </si>
  <si>
    <t>712771311</t>
  </si>
  <si>
    <t>Provedení hydroakumulační vrstvy vegetační střechy z hydrofilních minerálních panelů, sklon střechy do 5°</t>
  </si>
  <si>
    <t>2145136485</t>
  </si>
  <si>
    <t>229</t>
  </si>
  <si>
    <t>63153600</t>
  </si>
  <si>
    <t>deska substrátová z hydrofilní minerální vlny tl 50mm</t>
  </si>
  <si>
    <t>1608930284</t>
  </si>
  <si>
    <t>230</t>
  </si>
  <si>
    <t>712771401</t>
  </si>
  <si>
    <t>Provedení vegetační vrstvy vegetační střechy ze substrátu, tloušťky do 100 mm, sklon střechy do 5°</t>
  </si>
  <si>
    <t>621892397</t>
  </si>
  <si>
    <t>"extenzivní zelená střecha - skladba ST01 a ST03"740</t>
  </si>
  <si>
    <t>231</t>
  </si>
  <si>
    <t>10321225</t>
  </si>
  <si>
    <t>substrát vegetačních střech extenzivní s nízkým obsahem organické složky</t>
  </si>
  <si>
    <t>316822909</t>
  </si>
  <si>
    <t>740*0,04</t>
  </si>
  <si>
    <t>29,6*1,1 'Přepočtené koeficientem množství</t>
  </si>
  <si>
    <t>232</t>
  </si>
  <si>
    <t>712771511</t>
  </si>
  <si>
    <t>Založení vegetace vegetační střechy suchým výsevem řízků, sklon střechy do 5°</t>
  </si>
  <si>
    <t>809576211</t>
  </si>
  <si>
    <t>233</t>
  </si>
  <si>
    <t>00572621</t>
  </si>
  <si>
    <t>řízky rozchodníků pro vegetační střechy směs druhů</t>
  </si>
  <si>
    <t>739332500</t>
  </si>
  <si>
    <t>1160*0,05 'Přepočtené koeficientem množství</t>
  </si>
  <si>
    <t>234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</si>
  <si>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</si>
  <si>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</si>
  <si>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-1064230180</t>
  </si>
  <si>
    <t>235</t>
  </si>
  <si>
    <t>58337402</t>
  </si>
  <si>
    <t>kamenivo dekorační (kačírek) frakce 16/22</t>
  </si>
  <si>
    <t>1944376424</t>
  </si>
  <si>
    <t>15*1,5</t>
  </si>
  <si>
    <t>236</t>
  </si>
  <si>
    <t>712771611</t>
  </si>
  <si>
    <t>Provedení ochranných pásů vegetační střechy osazení ochranné kačírkové lišty přitížením konstrukcí</t>
  </si>
  <si>
    <t>-1419404401</t>
  </si>
  <si>
    <t>237</t>
  </si>
  <si>
    <t>69334030</t>
  </si>
  <si>
    <t>lišta kačírková šířka 120 mm, délka 2000 mm, výška 80 mm, Al</t>
  </si>
  <si>
    <t>-746566026</t>
  </si>
  <si>
    <t>230*1,05 'Přepočtené koeficientem množství</t>
  </si>
  <si>
    <t>238</t>
  </si>
  <si>
    <t>998712103</t>
  </si>
  <si>
    <t>Přesun hmot pro povlakové krytiny stanovený z hmotnosti přesunovaného materiálu vodorovná dopravní vzdálenost do 50 m v objektech výšky přes 12 do 24 m</t>
  </si>
  <si>
    <t>1834445749</t>
  </si>
  <si>
    <t>239</t>
  </si>
  <si>
    <t>713121121</t>
  </si>
  <si>
    <t>Montáž tepelné izolace podlah rohožemi, pásy, deskami, dílci, bloky (izolační materiál ve specifikaci) kladenými volně dvouvrstvá</t>
  </si>
  <si>
    <t>1380363660</t>
  </si>
  <si>
    <t>"1.PP  - skladba  P01,P02,P03,P04 - " 550*2</t>
  </si>
  <si>
    <t xml:space="preserve">"1.NP,2.NP,3,NP - skladba P06,P07,P08,P09" </t>
  </si>
  <si>
    <t>(1225,14+241,24+107,05+33)*2</t>
  </si>
  <si>
    <t>"3.NP -  skladba P10" 22,09</t>
  </si>
  <si>
    <t>240</t>
  </si>
  <si>
    <t>28375673</t>
  </si>
  <si>
    <t>deska pro kročejový útlum tl 30mm</t>
  </si>
  <si>
    <t>-272518697</t>
  </si>
  <si>
    <t>(1225,14+241,24+107,05+33)*1,2</t>
  </si>
  <si>
    <t>241</t>
  </si>
  <si>
    <t>28375675</t>
  </si>
  <si>
    <t>deska pro kročejový útlum tl 40mm</t>
  </si>
  <si>
    <t>1394339188</t>
  </si>
  <si>
    <t>242</t>
  </si>
  <si>
    <t>28375914</t>
  </si>
  <si>
    <t>deska EPS 150 pro trvalé zatížení v tlaku (max. 3000 kg/m2) tl 100mm</t>
  </si>
  <si>
    <t>-1495069075</t>
  </si>
  <si>
    <t>"1.PP  - skladba  P01,P02,P03,P04 - " 550*1,2</t>
  </si>
  <si>
    <t>243</t>
  </si>
  <si>
    <t>28375910</t>
  </si>
  <si>
    <t>deska EPS 150 pro trvalé zatížení v tlaku (max. 3000 kg/m2) tl 60mm</t>
  </si>
  <si>
    <t>-863302436</t>
  </si>
  <si>
    <t>"1.PP  - skladba  P01,P02,P03,P04 - "550*1,2</t>
  </si>
  <si>
    <t>244</t>
  </si>
  <si>
    <t>28372301</t>
  </si>
  <si>
    <t>deska EPS 100 pro trvalé zatížení v tlaku (max. 2000 kg/m2) tl 20mm</t>
  </si>
  <si>
    <t>-1487180762</t>
  </si>
  <si>
    <t>22,09*1,2</t>
  </si>
  <si>
    <t>245</t>
  </si>
  <si>
    <t>713141152</t>
  </si>
  <si>
    <t>Montáž tepelné izolace střech plochých rohožemi, pásy, deskami, dílci, bloky (izolační materiál ve specifikaci) kladenými volně dvouvrstvá</t>
  </si>
  <si>
    <t>-1006346036</t>
  </si>
  <si>
    <t>"skladba ST01"725*2</t>
  </si>
  <si>
    <t>"skladba ST02"  16*2</t>
  </si>
  <si>
    <t>"skladba ST03"  15*2</t>
  </si>
  <si>
    <t>246</t>
  </si>
  <si>
    <t>28375915</t>
  </si>
  <si>
    <t>deska EPS 150 pro trvalé zatížení v tlaku (max. 3000 kg/m2) tl 120mm</t>
  </si>
  <si>
    <t>-1165106623</t>
  </si>
  <si>
    <t>(725+16+15)*1,15</t>
  </si>
  <si>
    <t>247</t>
  </si>
  <si>
    <t>28375990</t>
  </si>
  <si>
    <t>deska EPS 150 pro trvalé zatížení v tlaku (max. 3000 kg/m2) tl 140mm</t>
  </si>
  <si>
    <t>-948774424</t>
  </si>
  <si>
    <t>869,4*1,2 'Přepočtené koeficientem množství</t>
  </si>
  <si>
    <t>248</t>
  </si>
  <si>
    <t>713141261</t>
  </si>
  <si>
    <t>Montáž tepelné izolace střech plochých mechanické přikotvení šrouby včetně dodávky šroubů, bez položení tepelné izolace tl. izolace přes 240 mm do betonu nebo pórobetonu</t>
  </si>
  <si>
    <t>315282285</t>
  </si>
  <si>
    <t>249</t>
  </si>
  <si>
    <t>713141311</t>
  </si>
  <si>
    <t>Montáž tepelné izolace střech plochých spádovými klíny v ploše kladenými volně</t>
  </si>
  <si>
    <t>2023433889</t>
  </si>
  <si>
    <t>"skladba ST01" 725</t>
  </si>
  <si>
    <t>"skladba ST02"  16</t>
  </si>
  <si>
    <t>"skladba ST03"  15</t>
  </si>
  <si>
    <t>"skladba P10" 22,09</t>
  </si>
  <si>
    <t>250</t>
  </si>
  <si>
    <t>283723210x</t>
  </si>
  <si>
    <t>Spádové klíny z polystyrenu EPS 150S  20 - 80 mm - spád 2%</t>
  </si>
  <si>
    <t>-281403277</t>
  </si>
  <si>
    <t>756*1,2</t>
  </si>
  <si>
    <t>251</t>
  </si>
  <si>
    <t>283723210y</t>
  </si>
  <si>
    <t>Spádové klíny z polystyrenu EPS 100  spád min. 1% ,20 - 35 mm</t>
  </si>
  <si>
    <t>628359096</t>
  </si>
  <si>
    <t>22,09* 1,2</t>
  </si>
  <si>
    <t>252</t>
  </si>
  <si>
    <t>713141358</t>
  </si>
  <si>
    <t>Montáž tepelné izolace střech plochých spádovými klíny na zhlaví atiky šířky do 500 mm mechanicky ukotvenými šrouby</t>
  </si>
  <si>
    <t>-1399225947</t>
  </si>
  <si>
    <t>253</t>
  </si>
  <si>
    <t>28376140</t>
  </si>
  <si>
    <t>klín izolační z pěnového polystyrenu EPS 70 spádový</t>
  </si>
  <si>
    <t>-910739911</t>
  </si>
  <si>
    <t>254</t>
  </si>
  <si>
    <t>713001</t>
  </si>
  <si>
    <t xml:space="preserve">Zapěňování instalací v protihlukové vrstvě podlah </t>
  </si>
  <si>
    <t>2072683301</t>
  </si>
  <si>
    <t>255</t>
  </si>
  <si>
    <t>998713103</t>
  </si>
  <si>
    <t>Přesun hmot pro izolace tepelné stanovený z hmotnosti přesunovaného materiálu vodorovná dopravní vzdálenost do 50 m v objektech výšky přes 12 m do 24 m</t>
  </si>
  <si>
    <t>1677078633</t>
  </si>
  <si>
    <t>256</t>
  </si>
  <si>
    <t>722250133</t>
  </si>
  <si>
    <t>Požární příslušenství a armatury hydrantový systém s tvarově stálou hadicí celoplechový D 25 x 30 m</t>
  </si>
  <si>
    <t>-1764173572</t>
  </si>
  <si>
    <t>"1.NP" 1</t>
  </si>
  <si>
    <t>"2.NP"  1</t>
  </si>
  <si>
    <t>"3.NP" 1</t>
  </si>
  <si>
    <t>257</t>
  </si>
  <si>
    <t>762361312</t>
  </si>
  <si>
    <t>Konstrukční vrstva pod klempířské prvky pro oplechování horních ploch zdí a nadezdívek (atik) z desek dřevoštěpkových šroubovaných do podkladu, tloušťky desky 22 mm</t>
  </si>
  <si>
    <t>-591878126</t>
  </si>
  <si>
    <t xml:space="preserve">" atika- terasa  " 5*0,58 </t>
  </si>
  <si>
    <t>" atika střecha " 150*0,58</t>
  </si>
  <si>
    <t>258</t>
  </si>
  <si>
    <t>762 R-01</t>
  </si>
  <si>
    <t>Příplatek za vyspádování atik a říms</t>
  </si>
  <si>
    <t>692625682</t>
  </si>
  <si>
    <t>259</t>
  </si>
  <si>
    <t>762431230</t>
  </si>
  <si>
    <t>Obložení stěn montáž deskami z dřevovláknitých hmot včetně tvarování a úpravy pro olištování spár cementotřískovými nebo cementovými na sraz</t>
  </si>
  <si>
    <t>-976166841</t>
  </si>
  <si>
    <t>"obložení nosné konstrukce únikového schodiště" 100</t>
  </si>
  <si>
    <t>260</t>
  </si>
  <si>
    <t>59152106</t>
  </si>
  <si>
    <t>deska cementovláknitá tl 10mm</t>
  </si>
  <si>
    <t>344075999</t>
  </si>
  <si>
    <t>100*1,1 'Přepočtené koeficientem množství</t>
  </si>
  <si>
    <t>261</t>
  </si>
  <si>
    <t>998762103</t>
  </si>
  <si>
    <t>Přesun hmot pro konstrukce tesařské stanovený z hmotnosti přesunovaného materiálu vodorovná dopravní vzdálenost do 50 m v objektech výšky přes 12 do 24 m</t>
  </si>
  <si>
    <t>-1296603313</t>
  </si>
  <si>
    <t>262</t>
  </si>
  <si>
    <t>763131511</t>
  </si>
  <si>
    <t>Podhled ze sádrokartonových desek jednovrstvá zavěšená spodní konstrukce z ocelových profilů CD, UD jednoduše opláštěná deskou standardní A, tl. 12,5 mm, bez TI</t>
  </si>
  <si>
    <t>1002939796</t>
  </si>
  <si>
    <t>"1.PP"  180</t>
  </si>
  <si>
    <t>"1.NP"  235</t>
  </si>
  <si>
    <t>"2.NP" 242</t>
  </si>
  <si>
    <t>"3.NP" 41</t>
  </si>
  <si>
    <t>263</t>
  </si>
  <si>
    <t>763131551</t>
  </si>
  <si>
    <t>Podhled ze sádrokartonových desek jednovrstvá zavěšená spodní konstrukce z ocelových profilů CD, UD jednoduše opláštěná deskou impregnovanou H2, tl. 12,5 mm, bez TI</t>
  </si>
  <si>
    <t>2135446325</t>
  </si>
  <si>
    <t>"1.PP"  48</t>
  </si>
  <si>
    <t>"1.NP" 70</t>
  </si>
  <si>
    <t>"2.NP" 75</t>
  </si>
  <si>
    <t>"3.NP"  98</t>
  </si>
  <si>
    <t>264</t>
  </si>
  <si>
    <t>763131714</t>
  </si>
  <si>
    <t>Podhled ze sádrokartonových desek ostatní práce a konstrukce na podhledech ze sádrokartonových desek základní penetrační nátěr</t>
  </si>
  <si>
    <t>1546836874</t>
  </si>
  <si>
    <t>SDK_A+SDK_B+SDK_C</t>
  </si>
  <si>
    <t>265</t>
  </si>
  <si>
    <t>763131751</t>
  </si>
  <si>
    <t>Podhled ze sádrokartonových desek ostatní práce a konstrukce na podhledech ze sádrokartonových desek montáž parotěsné zábrany</t>
  </si>
  <si>
    <t>738371390</t>
  </si>
  <si>
    <t>266</t>
  </si>
  <si>
    <t>28329276</t>
  </si>
  <si>
    <t>fólie PE vyztužená pro parotěsnou vrstvu (reakce na oheň - třída E) 140g/m2</t>
  </si>
  <si>
    <t>411117764</t>
  </si>
  <si>
    <t>SDK_podhled*1,2</t>
  </si>
  <si>
    <t>1248*1,1 'Přepočtené koeficientem množství</t>
  </si>
  <si>
    <t>267</t>
  </si>
  <si>
    <t>763131752</t>
  </si>
  <si>
    <t>Podhled ze sádrokartonových desek ostatní práce a konstrukce na podhledech ze sádrokartonových desek montáž jedné vrstvy tepelné izolace</t>
  </si>
  <si>
    <t>1152259528</t>
  </si>
  <si>
    <t>268</t>
  </si>
  <si>
    <t>63150966</t>
  </si>
  <si>
    <t>pás tepelně izolační příčkový akustický λ=0,036-0,037 tl 50mm</t>
  </si>
  <si>
    <t>892721645</t>
  </si>
  <si>
    <t>1248*1,02 'Přepočtené koeficientem množství</t>
  </si>
  <si>
    <t>269</t>
  </si>
  <si>
    <t>763135102</t>
  </si>
  <si>
    <t>Montáž sádrokartonového podhledu kazetového demontovatelného, velikosti kazet 600x600 mm včetně zavěšené nosné konstrukce polozapuštěné</t>
  </si>
  <si>
    <t>6761899</t>
  </si>
  <si>
    <t>"1.PP"  100,2+18,68</t>
  </si>
  <si>
    <t>"1.NP" 113,84+8,77</t>
  </si>
  <si>
    <t>"2.NP" 113,98</t>
  </si>
  <si>
    <t>"3.NP" 95,6</t>
  </si>
  <si>
    <t>270</t>
  </si>
  <si>
    <t>59030571a</t>
  </si>
  <si>
    <t xml:space="preserve">podhled kazetový bez děrování polozapuštená hrana tl 15 mm 600x600mm, absorpční třídy A </t>
  </si>
  <si>
    <t>-218765453</t>
  </si>
  <si>
    <t>451,07*1,2</t>
  </si>
  <si>
    <t>541,284*1,05 'Přepočtené koeficientem množství</t>
  </si>
  <si>
    <t>271</t>
  </si>
  <si>
    <t>763164551</t>
  </si>
  <si>
    <t>Obklad ze sádrokartonových desek konstrukcí kovových včetně ochranných úhelníků ve tvaru L rozvinuté šíře přes 0,8 m, opláštěný deskou standardní A, tl. 12,5 mm</t>
  </si>
  <si>
    <t>-1521362131</t>
  </si>
  <si>
    <t>"1.PP"5</t>
  </si>
  <si>
    <t>"1.NP" 15</t>
  </si>
  <si>
    <t>"2.NP" 15</t>
  </si>
  <si>
    <t>"3.NP"16</t>
  </si>
  <si>
    <t>272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</si>
  <si>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</si>
  <si>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</si>
  <si>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1197049991</t>
  </si>
  <si>
    <t>273</t>
  </si>
  <si>
    <t>764225411</t>
  </si>
  <si>
    <t>Oplechování horních ploch zdí a nadezdívek (atik) z hliníkového plechu celoplošně lepené přes rš 800 mm</t>
  </si>
  <si>
    <t>885283259</t>
  </si>
  <si>
    <t>"výpis klempířských výrobků ozn. K/21"  4,45+145</t>
  </si>
  <si>
    <t>274</t>
  </si>
  <si>
    <t>764226443</t>
  </si>
  <si>
    <t>Oplechování parapetů z hliníkového plechu rovných celoplošně lepené, bez rohů rš 300 mm</t>
  </si>
  <si>
    <t>1023729471</t>
  </si>
  <si>
    <t>"výpis klempířských výrobků ozn. K/11,K/12,K/15"  3*1,3+3*1,2+15*1,86</t>
  </si>
  <si>
    <t>275</t>
  </si>
  <si>
    <t>764226444</t>
  </si>
  <si>
    <t>Oplechování parapetů z hliníkového plechu rovných celoplošně lepené, bez rohů rš 360 mm</t>
  </si>
  <si>
    <t>-1839383517</t>
  </si>
  <si>
    <t>"výpis klempířských výrobků ozn. K/03"  1*2,086</t>
  </si>
  <si>
    <t>276</t>
  </si>
  <si>
    <t>764226445</t>
  </si>
  <si>
    <t>Oplechování parapetů z hliníkového plechu rovných celoplošně lepené, bez rohů rš 400 mm</t>
  </si>
  <si>
    <t>-372460864</t>
  </si>
  <si>
    <t>"výpis klempířských výrobků ozn. K/05"  1*1,2</t>
  </si>
  <si>
    <t>277</t>
  </si>
  <si>
    <t>764226446</t>
  </si>
  <si>
    <t>Oplechování parapetů z hliníkového plechu rovných celoplošně lepené, bez rohů rš 450 mm</t>
  </si>
  <si>
    <t>1162943100</t>
  </si>
  <si>
    <t xml:space="preserve">"výpis klempířských výrobků ozn. K/01,K/02,K/04,K/07,K/08,K/09,K/10" </t>
  </si>
  <si>
    <t>14*0,85+8*0,9+5*0,95+62*1,2+7*1,5+5*1,53+5*1,05</t>
  </si>
  <si>
    <t>278</t>
  </si>
  <si>
    <t>764226449</t>
  </si>
  <si>
    <t>Oplechování parapetů z hliníkového plechu rovných celoplošně lepené, bez rohů rš 750 mm</t>
  </si>
  <si>
    <t>176998145</t>
  </si>
  <si>
    <t>"výpis klempířských výrobků ozn. K/16,K/17,K/18"    11*1,2+7*0,6+5*1,075</t>
  </si>
  <si>
    <t>279</t>
  </si>
  <si>
    <t>764 R-01</t>
  </si>
  <si>
    <t>D+M vnější oplechování opěrné stěny z hliníkového plechu, r.š. 700 mm, RAL 7016</t>
  </si>
  <si>
    <t>1657424204</t>
  </si>
  <si>
    <t>"výpis klempířských výrobků  ozn. K/06 " 25</t>
  </si>
  <si>
    <t>280</t>
  </si>
  <si>
    <t>764 R-02</t>
  </si>
  <si>
    <t>Oplechování střechy hlavního vstupu z hliníkového plechu tl. 1,4 - 2,8 mm, RAL 7016</t>
  </si>
  <si>
    <t>1673136005</t>
  </si>
  <si>
    <t>"výpis klempířských výrobků  ozn. K/13 " 6,4</t>
  </si>
  <si>
    <t>281</t>
  </si>
  <si>
    <t>764 R-03</t>
  </si>
  <si>
    <t>D+M oplechování střechy hlavního vstupu stěna - střecha, z hliníkového plechu tl. 1,4 - 2,8 mm, r.š. 375 mm, RAL 7016</t>
  </si>
  <si>
    <t>2098053320</t>
  </si>
  <si>
    <t>"výpis klempířských výrobků  ozn. K/14 "4</t>
  </si>
  <si>
    <t>282</t>
  </si>
  <si>
    <t>764 R-04</t>
  </si>
  <si>
    <t>D+M oplechování římsy, přechodu stěna - římsa, z hliníkového plechu tl. 1,4 - 2,8 mm, r.š. 375 mm, RAL 7016</t>
  </si>
  <si>
    <t>256455722</t>
  </si>
  <si>
    <t>"výpis klempířských výrobků  ozn. K/19 "  130</t>
  </si>
  <si>
    <t>283</t>
  </si>
  <si>
    <t>764 R-05</t>
  </si>
  <si>
    <t>D+M oplechování římsy, přechodu stěna - římsa, z hliníkového plechu tl. 1,4 - 2,8 mm, r.š. 430 mm, RAL 7016</t>
  </si>
  <si>
    <t>881547347</t>
  </si>
  <si>
    <t>"výpis klempířských výrobků  ozn. K/20 "  132</t>
  </si>
  <si>
    <t>284</t>
  </si>
  <si>
    <t>764 R-06</t>
  </si>
  <si>
    <t>D+M oplechování atiky, přechodu stěna - atika, z hliníkového plechu tl. 1,4 - 2,8 mm, r.š. 375 mm, RAL 7016</t>
  </si>
  <si>
    <t>907196147</t>
  </si>
  <si>
    <t>"výpis klempířských výrobků  ozn. K/22 "  1,28</t>
  </si>
  <si>
    <t>285</t>
  </si>
  <si>
    <t>764 R-07</t>
  </si>
  <si>
    <t>Oplechování střechy dojezdu výtahu, z hliníkového plechu tl. 1,4 - 2,8 mm, RAL 7016</t>
  </si>
  <si>
    <t>-2045924455</t>
  </si>
  <si>
    <t>"výpis klempířských výrobků  ozn. K/23 " 18</t>
  </si>
  <si>
    <t>286</t>
  </si>
  <si>
    <t>764 R-08</t>
  </si>
  <si>
    <t>D+M oplechování atiky anglického dvorku, z hliníkového plechu tl.1,4 - 2,8 mm, r.š. 400 mm, RAL 7016</t>
  </si>
  <si>
    <t>1869311671</t>
  </si>
  <si>
    <t>"výpis klempířských výrobků  ozn. K/24 " 40</t>
  </si>
  <si>
    <t>287</t>
  </si>
  <si>
    <t>764 R-09</t>
  </si>
  <si>
    <t>D+M vnější svislé oplechování atiky střechy, z hliníkového plechu tl.1,4 - 2,8 mm, r.š. 700 mm, RAL 7016</t>
  </si>
  <si>
    <t>604589341</t>
  </si>
  <si>
    <t>"výpis klempířských výrobků  ozn. K/25 "145</t>
  </si>
  <si>
    <t>288</t>
  </si>
  <si>
    <t>764 R-10</t>
  </si>
  <si>
    <t>D+M oplechování střešního výlezu, z hliníkového plechu tl.1,4 - 2,8 mm, r.š. 900 mm, RAL 7016</t>
  </si>
  <si>
    <t>-1791765870</t>
  </si>
  <si>
    <t>"výpis klempířských výrobků  ozn. K/26 "7</t>
  </si>
  <si>
    <t>289</t>
  </si>
  <si>
    <t>764 R-11</t>
  </si>
  <si>
    <t>D+M svislé oplechování dojezdu osobního výtahu, z hliníkového plechu tl.1,4 - 2,8 mm, r.š.1100 mm, RAL 7016</t>
  </si>
  <si>
    <t>139626632</t>
  </si>
  <si>
    <t>"výpis klempířských výrobků  ozn. K/27 "10</t>
  </si>
  <si>
    <t>764 R-12</t>
  </si>
  <si>
    <t>D+M svislé oplechování dojezdu lůžkového výtahu, z hliníkového plechu tl.1,4 - 2,8 mm, r.š.900 mm, RAL 7016</t>
  </si>
  <si>
    <t>421795931</t>
  </si>
  <si>
    <t>"výpis klempířských výrobků  ozn. K/28 "14</t>
  </si>
  <si>
    <t>764 R-13</t>
  </si>
  <si>
    <t>D+M oplechování paty komínu - přechod střechy na stěnu z hliníkového plechu tl.1,4 - 2,8 mm, r.š.375 mm, RAL 7016</t>
  </si>
  <si>
    <t>-1102195946</t>
  </si>
  <si>
    <t>"výpis klempířských výrobků  ozn. K/29 "9</t>
  </si>
  <si>
    <t>292</t>
  </si>
  <si>
    <t>764 R-14</t>
  </si>
  <si>
    <t>D+M oplechování komína horní ,z hliníkového plechu tl.1,4 - 2,8 mm, r.š.1500 mm, RAL 7016</t>
  </si>
  <si>
    <t>-183005163</t>
  </si>
  <si>
    <t>"výpis klempířských výrobků  ozn. K/30 "3,1</t>
  </si>
  <si>
    <t>293</t>
  </si>
  <si>
    <t>764 R-15</t>
  </si>
  <si>
    <t>D+M oplechování VZT podstavců, z hliníkového plechu tl.1,4 - 2,8 mm, r.š.1700 mm, RAL 7016</t>
  </si>
  <si>
    <t>-1281973655</t>
  </si>
  <si>
    <t>"výpis klempířských výrobků  ozn. K/31 "2,7</t>
  </si>
  <si>
    <t>294</t>
  </si>
  <si>
    <t>764 R-16</t>
  </si>
  <si>
    <t xml:space="preserve">D+M oplechování stěny přejezdu výtahů z hliníkového plechu tl.2 mm </t>
  </si>
  <si>
    <t>-691971815</t>
  </si>
  <si>
    <t>" Skladba S11 - osobní a lůžkový výtah"  11+12</t>
  </si>
  <si>
    <t>295</t>
  </si>
  <si>
    <t>998764103</t>
  </si>
  <si>
    <t>Přesun hmot pro konstrukce klempířské stanovený z hmotnosti přesunovaného materiálu vodorovná dopravní vzdálenost do 50 m v objektech výšky přes 12 do 24 m</t>
  </si>
  <si>
    <t>175210356</t>
  </si>
  <si>
    <t>296</t>
  </si>
  <si>
    <t>766694112</t>
  </si>
  <si>
    <t>Montáž ostatních truhlářských konstrukcí parapetních desek dřevěných nebo plastových šířky do 300 mm, délky přes 1000 do 1600 mm</t>
  </si>
  <si>
    <t>1624585069</t>
  </si>
  <si>
    <t>"výpis  truhlářských výrobků  - T/09" 10</t>
  </si>
  <si>
    <t>297</t>
  </si>
  <si>
    <t>766694121</t>
  </si>
  <si>
    <t>Montáž ostatních truhlářských konstrukcí parapetních desek dřevěných nebo plastových šířky přes 300 mm, délky do 1000 mm</t>
  </si>
  <si>
    <t>1828340158</t>
  </si>
  <si>
    <t>"výpis  truhlářských výrobků  - T/01,T/02,T/03,T/13" 14+6+2+7</t>
  </si>
  <si>
    <t>298</t>
  </si>
  <si>
    <t>766694122</t>
  </si>
  <si>
    <t>Montáž ostatních truhlářských konstrukcí parapetních desek dřevěných nebo plastových šířky přes 300 mm, délky přes 1000 do 1600 mm</t>
  </si>
  <si>
    <t>896945029</t>
  </si>
  <si>
    <t>"výpis  truhlářských výrobků  - T/05,T/06,T/07,T/08,T/10,T/11,T/14" 5+60+7+5+2+10+5</t>
  </si>
  <si>
    <t>299</t>
  </si>
  <si>
    <t>766694123</t>
  </si>
  <si>
    <t>Montáž ostatních truhlářských konstrukcí parapetních desek dřevěných nebo plastových šířky přes 300 mm, délky přes 1600 do 2600 mm</t>
  </si>
  <si>
    <t>-953866960</t>
  </si>
  <si>
    <t>"výpis  truhlářských výrobků -  T/12" 15</t>
  </si>
  <si>
    <t>766694124</t>
  </si>
  <si>
    <t>Montáž ostatních truhlářských konstrukcí parapetních desek dřevěných nebo plastových šířky přes 300 mm, délky přes 2600 mm</t>
  </si>
  <si>
    <t>1343716545</t>
  </si>
  <si>
    <t>"výpis  truhlářských výrobků - T/04"  1</t>
  </si>
  <si>
    <t>301</t>
  </si>
  <si>
    <t>60794102a</t>
  </si>
  <si>
    <t>deska parapetní dřevotřísková vnitřní 275x1000mm</t>
  </si>
  <si>
    <t>-597029978</t>
  </si>
  <si>
    <t>"výpis  truhlářských výrobků  - T/09" 10*1,075</t>
  </si>
  <si>
    <t>302</t>
  </si>
  <si>
    <t>60794103a</t>
  </si>
  <si>
    <t>deska parapetní dřevotřísková vnitřní 325x1000mm</t>
  </si>
  <si>
    <t>-1324283987</t>
  </si>
  <si>
    <t>"výpis  truhlářských výrobků  - T/11,T/12,T/13,T/14" 10*1,2+15*1,86+7*0,6+5*1,075</t>
  </si>
  <si>
    <t>303</t>
  </si>
  <si>
    <t>60794104a</t>
  </si>
  <si>
    <t>deska parapetní dřevotřísková vnitřní 335x1000mm</t>
  </si>
  <si>
    <t>1828604496</t>
  </si>
  <si>
    <t>"výpis  truhlářských výrobků  - T/06,T/07,T/08" 60*1,3+7*1,6+5*1,53</t>
  </si>
  <si>
    <t>304</t>
  </si>
  <si>
    <t>60794107a</t>
  </si>
  <si>
    <t>deska parapetní dřevotřísková vnitřní 485x1000mm</t>
  </si>
  <si>
    <t>1066372044</t>
  </si>
  <si>
    <t>"výpis  truhlářských výrobků  - T/01,T/02,T/05" 14*0,95+6*1+5*1,05</t>
  </si>
  <si>
    <t>305</t>
  </si>
  <si>
    <t>60794108a</t>
  </si>
  <si>
    <t>deska parapetní dřevotřísková vnitřní 635x1000mm</t>
  </si>
  <si>
    <t>1635631226</t>
  </si>
  <si>
    <t>"výpis  truhlářských výrobků  - T/03,T/10" 2*1+2*1,3</t>
  </si>
  <si>
    <t>306</t>
  </si>
  <si>
    <t>60794109a</t>
  </si>
  <si>
    <t>deska parapetní dřevotřísková vnitřní 7850x1000mm</t>
  </si>
  <si>
    <t>2080709620</t>
  </si>
  <si>
    <t>"výpis  truhlářských výrobků  - T/04" 1*2,86</t>
  </si>
  <si>
    <t>307</t>
  </si>
  <si>
    <t>60794121</t>
  </si>
  <si>
    <t>koncovka PVC k parapetním dřevotřískovým deskám 600mm</t>
  </si>
  <si>
    <t>1007866923</t>
  </si>
  <si>
    <t>308</t>
  </si>
  <si>
    <t>766/D001/L</t>
  </si>
  <si>
    <t xml:space="preserve">D+M vnitřní dřevěné dveře, jednokřídlé, částečně prosklené, vč.ocelové zárubně, rozměr 900x1970 mm - specifikace dle PD </t>
  </si>
  <si>
    <t>1760739954</t>
  </si>
  <si>
    <t>"výpis  dveří  D.1.1.3.15  - ozn. D001/L -  1.PP"   1</t>
  </si>
  <si>
    <t>309</t>
  </si>
  <si>
    <t>766/D002/L</t>
  </si>
  <si>
    <t xml:space="preserve">D+M vnitřní dřevěné dveře, jednokřídlé, částečně prosklené, vč.ocelové zárubně, rozměr 1100x1970 mm - specifikace dle PD </t>
  </si>
  <si>
    <t>-1596367837</t>
  </si>
  <si>
    <t>"výpis  dveří  D.1.1.3.15  - ozn. D002/L -  1.PP"   1</t>
  </si>
  <si>
    <t>310</t>
  </si>
  <si>
    <t>766/D003/L</t>
  </si>
  <si>
    <t>-1106128420</t>
  </si>
  <si>
    <t>"výpis  dveří  D.1.1.3.15  - ozn. D003/L -  1.PP"   1</t>
  </si>
  <si>
    <t>311</t>
  </si>
  <si>
    <t>766/D004/L</t>
  </si>
  <si>
    <t>-1665020379</t>
  </si>
  <si>
    <t>"výpis  dveří  D.1.1.3.15  - ozn. D004/L -  1.PP"   1</t>
  </si>
  <si>
    <t>312</t>
  </si>
  <si>
    <t>766/D005/P</t>
  </si>
  <si>
    <t xml:space="preserve">D+M vnitřní dřevěné dveře, jednokřídlé, plné, vč.ocelové zárubně, rozměr 800x1970 mm - specifikace dle PD </t>
  </si>
  <si>
    <t>923996086</t>
  </si>
  <si>
    <t>"výpis  dveří  D.1.1.3.15  - ozn. D005/P -  1.PP"   1</t>
  </si>
  <si>
    <t>313</t>
  </si>
  <si>
    <t>766/D006/P</t>
  </si>
  <si>
    <t xml:space="preserve">D+M vnitřní dřevěné dveře, jednokřídlé, plné, vč.ocelové zárubně, rozměr 900x1970 mm - specifikace dle PD </t>
  </si>
  <si>
    <t>1246232529</t>
  </si>
  <si>
    <t>"výpis  dveří  D.1.1.3.15  - ozn. D006/P -  1.PP"   1</t>
  </si>
  <si>
    <t>314</t>
  </si>
  <si>
    <t>766/D007/P</t>
  </si>
  <si>
    <t>850224234</t>
  </si>
  <si>
    <t>"výpis  dveří  D.1.1.3.15  - ozn. D007/P -  1.PP"   1</t>
  </si>
  <si>
    <t>315</t>
  </si>
  <si>
    <t>766/D010/P</t>
  </si>
  <si>
    <t>-500720194</t>
  </si>
  <si>
    <t>"výpis  dveří  D.1.1.3.15  - ozn. D010/P -  1.PP"   1</t>
  </si>
  <si>
    <t>316</t>
  </si>
  <si>
    <t>766/D012/L</t>
  </si>
  <si>
    <t>-1040490790</t>
  </si>
  <si>
    <t>"výpis  dveří  D.1.1.3.15  - ozn. D012/L -  1.PP"   1</t>
  </si>
  <si>
    <t>317</t>
  </si>
  <si>
    <t>766/D013/L</t>
  </si>
  <si>
    <t>-2142413929</t>
  </si>
  <si>
    <t>"výpis  dveří  D.1.1.3.15  - ozn. D013/L -  1.PP"   1</t>
  </si>
  <si>
    <t>318</t>
  </si>
  <si>
    <t>766/D016/L</t>
  </si>
  <si>
    <t>-2071264504</t>
  </si>
  <si>
    <t>"výpis  dveří  D.1.1.3.15  - ozn. D016/L -  1.PP"   1</t>
  </si>
  <si>
    <t>319</t>
  </si>
  <si>
    <t>766/D017/P</t>
  </si>
  <si>
    <t>-824935584</t>
  </si>
  <si>
    <t>"výpis  dveří  D.1.1.3.15  - ozn. D017/P -  1.PP"   1</t>
  </si>
  <si>
    <t>320</t>
  </si>
  <si>
    <t>766/D018/L</t>
  </si>
  <si>
    <t>1677497302</t>
  </si>
  <si>
    <t>"výpis  dveří  D.1.1.3.15  - ozn. D018/L -  1.PP"   1</t>
  </si>
  <si>
    <t>321</t>
  </si>
  <si>
    <t>766/D025/L</t>
  </si>
  <si>
    <t xml:space="preserve">D+M vnitřní dřevěné dveře, jednokřídlé, částečně prosklené, vč.ocelové zárubně, rozměr 800x1970 mm - specifikace dle PD </t>
  </si>
  <si>
    <t>-1750430067</t>
  </si>
  <si>
    <t>"výpis  dveří  D.1.1.3.15  - ozn. D025/L -  1.PP"   1</t>
  </si>
  <si>
    <t>322</t>
  </si>
  <si>
    <t>766/D026/L</t>
  </si>
  <si>
    <t>1331898800</t>
  </si>
  <si>
    <t>"výpis  dveří  D.1.1.3.15  - ozn. D026/L -  1.PP"   1</t>
  </si>
  <si>
    <t>323</t>
  </si>
  <si>
    <t>766/D027/P</t>
  </si>
  <si>
    <t>1305681893</t>
  </si>
  <si>
    <t>"výpis  dveří  D.1.1.3.15  - ozn. D027/P -  1.PP"   1</t>
  </si>
  <si>
    <t>324</t>
  </si>
  <si>
    <t>766/D028/L</t>
  </si>
  <si>
    <t>-874388336</t>
  </si>
  <si>
    <t>"výpis  dveří  D.1.1.3.15  - ozn. D028/L -  1.PP"   1</t>
  </si>
  <si>
    <t>325</t>
  </si>
  <si>
    <t>766/D029/L</t>
  </si>
  <si>
    <t>195849653</t>
  </si>
  <si>
    <t>"výpis  dveří  D.1.1.3.15  - ozn. D029/L -  1.PP"   1</t>
  </si>
  <si>
    <t>326</t>
  </si>
  <si>
    <t>766/D030/L</t>
  </si>
  <si>
    <t>1167843295</t>
  </si>
  <si>
    <t>"výpis  dveří  D.1.1.3.15  - ozn. D030/L -  1.PP"   1</t>
  </si>
  <si>
    <t>327</t>
  </si>
  <si>
    <t>766/D031/P</t>
  </si>
  <si>
    <t>-1086624518</t>
  </si>
  <si>
    <t>"výpis  dveří  D.1.1.3.15  - ozn. D031/P -  1.PP"   1</t>
  </si>
  <si>
    <t>328</t>
  </si>
  <si>
    <t>766/D033/L</t>
  </si>
  <si>
    <t xml:space="preserve">D+M vnitřní dřevěné dveře, jednokřídlé, plné, vč.ocelové zárubně, požární odolnost EW30DP3CO, rozměr 800x1970 mm - specifikace dle PD </t>
  </si>
  <si>
    <t>-1819314299</t>
  </si>
  <si>
    <t>"výpis  dveří  D.1.1.3.15  - ozn. D033/L -  1.PP"   1</t>
  </si>
  <si>
    <t>329</t>
  </si>
  <si>
    <t>766/D035/L</t>
  </si>
  <si>
    <t>642394118</t>
  </si>
  <si>
    <t>"výpis  dveří  D.1.1.3.15  - ozn. D035/L -  1.PP"   1</t>
  </si>
  <si>
    <t>330</t>
  </si>
  <si>
    <t>766/D037/P</t>
  </si>
  <si>
    <t>713236515</t>
  </si>
  <si>
    <t>"výpis  dveří  D.1.1.3.15  - ozn. D037/P -  1.PP"   1</t>
  </si>
  <si>
    <t>331</t>
  </si>
  <si>
    <t>766/D038/L</t>
  </si>
  <si>
    <t xml:space="preserve">D+M vnitřní dřevěné dveře, jednokřídlé, plné, vč.ocelové zárubně, rozměr 700x1970 mm - specifikace dle PD </t>
  </si>
  <si>
    <t>-1756137532</t>
  </si>
  <si>
    <t>"výpis  dveří  D.1.1.3.15  - ozn. D038/L -  1.PP"   1</t>
  </si>
  <si>
    <t>332</t>
  </si>
  <si>
    <t>766/D039/L</t>
  </si>
  <si>
    <t>-14803363</t>
  </si>
  <si>
    <t>"výpis  dveří  D.1.1.3.15  - ozn. D039/L -  1.PP"   1</t>
  </si>
  <si>
    <t>333</t>
  </si>
  <si>
    <t>766/D101/P</t>
  </si>
  <si>
    <t>-772383446</t>
  </si>
  <si>
    <t>"výpis  dveří  D.1.1.3.15  - ozn. D101/P -  1.NP"   1</t>
  </si>
  <si>
    <t>334</t>
  </si>
  <si>
    <t>766/D102/L</t>
  </si>
  <si>
    <t>894336919</t>
  </si>
  <si>
    <t>"výpis  dveří  D.1.1.3.15  - ozn. D102/L -  1.NP"   1</t>
  </si>
  <si>
    <t>335</t>
  </si>
  <si>
    <t>766/D103/L</t>
  </si>
  <si>
    <t xml:space="preserve">D+M vnitřní dřevěné dveře, jednokřídlé, plné , vč.ocelové zárubně, rozměr 1100x1970 mm - specifikace dle PD </t>
  </si>
  <si>
    <t>100402173</t>
  </si>
  <si>
    <t>"výpis  dveří  D.1.1.3.15  - ozn. D103/L-  1.NP"   1</t>
  </si>
  <si>
    <t>336</t>
  </si>
  <si>
    <t>766/D104/P</t>
  </si>
  <si>
    <t>1434898888</t>
  </si>
  <si>
    <t>"výpis  dveří  D.1.1.3.15  - ozn. D104/P -  1.NP"   1</t>
  </si>
  <si>
    <t>337</t>
  </si>
  <si>
    <t>766/D105/L</t>
  </si>
  <si>
    <t>380776501</t>
  </si>
  <si>
    <t>"výpis  dveří  D.1.1.3.15  - ozn. D105/L -  1.NP"   1</t>
  </si>
  <si>
    <t>338</t>
  </si>
  <si>
    <t>766/D106/P</t>
  </si>
  <si>
    <t>-824302492</t>
  </si>
  <si>
    <t>"výpis  dveří  D.1.1.3.15  - ozn. D106/P -  1.NP"   1</t>
  </si>
  <si>
    <t>339</t>
  </si>
  <si>
    <t>766/D107/L</t>
  </si>
  <si>
    <t>-1342740639</t>
  </si>
  <si>
    <t>"výpis  dveří  D.1.1.3.15  - ozn. D107/L -  1.NP"   1</t>
  </si>
  <si>
    <t>340</t>
  </si>
  <si>
    <t>766/D108/P</t>
  </si>
  <si>
    <t>-288876098</t>
  </si>
  <si>
    <t>"výpis  dveří  D.1.1.3.15  - ozn. D108/P -  1.NP"   1</t>
  </si>
  <si>
    <t>341</t>
  </si>
  <si>
    <t>766/D110/P</t>
  </si>
  <si>
    <t>-929501565</t>
  </si>
  <si>
    <t>"výpis  dveří  D.1.1.3.15  - ozn. D110/P -  1.NP"   1</t>
  </si>
  <si>
    <t>342</t>
  </si>
  <si>
    <t>766/D113/L</t>
  </si>
  <si>
    <t xml:space="preserve">D+M vnitřní dřevěné dveře, jednokřídlé, částečně prosklené,požární odolnost EI30DP3SmC2, vč.ocelové zárubně, rozměr 1100x1970 mm - specifikace dle PD </t>
  </si>
  <si>
    <t>1467919942</t>
  </si>
  <si>
    <t>"výpis  dveří  D.1.1.3.15  - ozn. D113/L -  1.NP"   1</t>
  </si>
  <si>
    <t>343</t>
  </si>
  <si>
    <t>766/D115/P</t>
  </si>
  <si>
    <t>-2083587804</t>
  </si>
  <si>
    <t>"výpis  dveří  D.1.1.3.15  - ozn. D115/P -  1.NP"   1</t>
  </si>
  <si>
    <t>344</t>
  </si>
  <si>
    <t>766/D116/P</t>
  </si>
  <si>
    <t>1908525207</t>
  </si>
  <si>
    <t>"výpis  dveří  D.1.1.3.15  - ozn. D116/P -  1.NP"   1</t>
  </si>
  <si>
    <t>345</t>
  </si>
  <si>
    <t>766/D117/L</t>
  </si>
  <si>
    <t>1854463788</t>
  </si>
  <si>
    <t>"výpis  dveří  D.1.1.3.15  - ozn. D117/L-  1.NP"   1</t>
  </si>
  <si>
    <t>346</t>
  </si>
  <si>
    <t>766/D118/L</t>
  </si>
  <si>
    <t>-1978342323</t>
  </si>
  <si>
    <t>"výpis  dveří  D.1.1.3.15  - ozn. D118/L -  1.NP"   1</t>
  </si>
  <si>
    <t>347</t>
  </si>
  <si>
    <t>766/D119/L</t>
  </si>
  <si>
    <t>-1614694504</t>
  </si>
  <si>
    <t>"výpis  dveří  D.1.1.3.15  - ozn. D119/L -  1.NP"   1</t>
  </si>
  <si>
    <t>348</t>
  </si>
  <si>
    <t>766/D121/L</t>
  </si>
  <si>
    <t>932737523</t>
  </si>
  <si>
    <t>"výpis  dveří  D.1.1.3.15  - ozn. D121/L -  1.NP"   1</t>
  </si>
  <si>
    <t>349</t>
  </si>
  <si>
    <t>766/D122/L</t>
  </si>
  <si>
    <t>-1330924263</t>
  </si>
  <si>
    <t>"výpis  dveří  D.1.1.3.15  - ozn. D122/L -  1.NP"   1</t>
  </si>
  <si>
    <t>766/D123/P</t>
  </si>
  <si>
    <t>276335627</t>
  </si>
  <si>
    <t>"výpis  dveří  D.1.1.3.15  - ozn. D123/P -  1.NP"   1</t>
  </si>
  <si>
    <t>351</t>
  </si>
  <si>
    <t>766/D124/P</t>
  </si>
  <si>
    <t>1205455296</t>
  </si>
  <si>
    <t>"výpis  dveří  D.1.1.3.15  - ozn. D124/P -  1.NP"   1</t>
  </si>
  <si>
    <t>352</t>
  </si>
  <si>
    <t>766/D125/P</t>
  </si>
  <si>
    <t>2004694264</t>
  </si>
  <si>
    <t>"výpis  dveří  D.1.1.3.15  - ozn. D125/P -  1.NP"   1</t>
  </si>
  <si>
    <t>353</t>
  </si>
  <si>
    <t>766/D126/P</t>
  </si>
  <si>
    <t>1395169436</t>
  </si>
  <si>
    <t>"výpis  dveří  D.1.1.3.15  - ozn. D126/P -  1.NP"   1</t>
  </si>
  <si>
    <t>354</t>
  </si>
  <si>
    <t>766/D127/L</t>
  </si>
  <si>
    <t>192161745</t>
  </si>
  <si>
    <t>"výpis  dveří  D.1.1.3.15  - ozn. D127/L -  1.NP"   1</t>
  </si>
  <si>
    <t>355</t>
  </si>
  <si>
    <t>766/D129/P</t>
  </si>
  <si>
    <t>-2019870446</t>
  </si>
  <si>
    <t>"výpis  dveří  D.1.1.3.15  - ozn. D129/P -  1.NP"   1</t>
  </si>
  <si>
    <t>356</t>
  </si>
  <si>
    <t>766/D201/P</t>
  </si>
  <si>
    <t>992085863</t>
  </si>
  <si>
    <t>"výpis  dveří  D.1.1.3.15  - ozn. D201/P -  2.NP"   1</t>
  </si>
  <si>
    <t>357</t>
  </si>
  <si>
    <t>766/D202/L</t>
  </si>
  <si>
    <t>1596542414</t>
  </si>
  <si>
    <t>"výpis  dveří  D.1.1.3.15  - ozn. D202/L -  2.NP"   1</t>
  </si>
  <si>
    <t>358</t>
  </si>
  <si>
    <t>766/D203/L</t>
  </si>
  <si>
    <t>122432962</t>
  </si>
  <si>
    <t>"výpis  dveří  D.1.1.3.15  - ozn. D203/L-  2.NP"   1</t>
  </si>
  <si>
    <t>359</t>
  </si>
  <si>
    <t>766/D204/P</t>
  </si>
  <si>
    <t>-1810173990</t>
  </si>
  <si>
    <t>"výpis  dveří  D.1.1.3.15  - ozn. D204/P -  2.NP"   1</t>
  </si>
  <si>
    <t>360</t>
  </si>
  <si>
    <t>766/D205/L</t>
  </si>
  <si>
    <t>660935437</t>
  </si>
  <si>
    <t>"výpis  dveří  D.1.1.3.15  - ozn. D205/L -  2.NP"   1</t>
  </si>
  <si>
    <t>361</t>
  </si>
  <si>
    <t>766/D206/P</t>
  </si>
  <si>
    <t>1427723298</t>
  </si>
  <si>
    <t>"výpis  dveří  D.1.1.3.15  - ozn. D206/P -  2.NP"   1</t>
  </si>
  <si>
    <t>362</t>
  </si>
  <si>
    <t>766/D207/L</t>
  </si>
  <si>
    <t>429526666</t>
  </si>
  <si>
    <t>"výpis  dveří  D.1.1.3.15  - ozn. D207/L -  2.NP"   1</t>
  </si>
  <si>
    <t>363</t>
  </si>
  <si>
    <t>766/D208/P</t>
  </si>
  <si>
    <t>1316077246</t>
  </si>
  <si>
    <t>"výpis  dveří  D.1.1.3.15  - ozn. D208/P -  2.NP"   1</t>
  </si>
  <si>
    <t>364</t>
  </si>
  <si>
    <t>766/D210/P</t>
  </si>
  <si>
    <t>142196933</t>
  </si>
  <si>
    <t>"výpis  dveří  D.1.1.3.15  - ozn. D210/P -  2.NP"   1</t>
  </si>
  <si>
    <t>365</t>
  </si>
  <si>
    <t>766/D213/P</t>
  </si>
  <si>
    <t>491088508</t>
  </si>
  <si>
    <t>"výpis  dveří  D.1.1.3.15  - ozn. D213/P -  2.NP"   1</t>
  </si>
  <si>
    <t>366</t>
  </si>
  <si>
    <t>766/D214/P</t>
  </si>
  <si>
    <t>452826407</t>
  </si>
  <si>
    <t>"výpis  dveří  D.1.1.3.15  - ozn. D214/P -  2.NP"   1</t>
  </si>
  <si>
    <t>367</t>
  </si>
  <si>
    <t>766/D215/P</t>
  </si>
  <si>
    <t>-1739805435</t>
  </si>
  <si>
    <t>"výpis  dveří  D.1.1.3.15  - ozn. D215/P -  2.NP"   1</t>
  </si>
  <si>
    <t>368</t>
  </si>
  <si>
    <t>766/D216/L</t>
  </si>
  <si>
    <t>2103156459</t>
  </si>
  <si>
    <t>"výpis  dveří  D.1.1.3.15  - ozn. D216/L -  2.NP"   1</t>
  </si>
  <si>
    <t>369</t>
  </si>
  <si>
    <t>766/D217/P</t>
  </si>
  <si>
    <t>-282232089</t>
  </si>
  <si>
    <t>"výpis  dveří  D.1.1.3.15  - ozn. D217/P -  2.NP"   1</t>
  </si>
  <si>
    <t>370</t>
  </si>
  <si>
    <t>766/D218/L</t>
  </si>
  <si>
    <t>719359553</t>
  </si>
  <si>
    <t>"výpis  dveří  D.1.1.3.15  - ozn. D218/L -  2.NP"   1</t>
  </si>
  <si>
    <t>371</t>
  </si>
  <si>
    <t>766/D219/L</t>
  </si>
  <si>
    <t>-1869137516</t>
  </si>
  <si>
    <t>"výpis  dveří  D.1.1.3.15  - ozn. D219/L -  2.NP"   1</t>
  </si>
  <si>
    <t>372</t>
  </si>
  <si>
    <t>766/D221/L</t>
  </si>
  <si>
    <t>-1587545069</t>
  </si>
  <si>
    <t>"výpis  dveří  D.1.1.3.15  - ozn. D221/L -  2.NP"   1</t>
  </si>
  <si>
    <t>373</t>
  </si>
  <si>
    <t>766/D222/L</t>
  </si>
  <si>
    <t>-1511650748</t>
  </si>
  <si>
    <t>"výpis  dveří  D.1.1.3.15  - ozn. D222/L -  2.NP"   1</t>
  </si>
  <si>
    <t>374</t>
  </si>
  <si>
    <t>766/D223/P</t>
  </si>
  <si>
    <t>1962699465</t>
  </si>
  <si>
    <t>"výpis  dveří  D.1.1.3.15  - ozn. D223/P -  2.NP"   1</t>
  </si>
  <si>
    <t>375</t>
  </si>
  <si>
    <t>766/D224/P</t>
  </si>
  <si>
    <t>-1857533111</t>
  </si>
  <si>
    <t>"výpis  dveří  D.1.1.3.15  - ozn. D224/P -  2.NP"   1</t>
  </si>
  <si>
    <t>376</t>
  </si>
  <si>
    <t>766/D225/P</t>
  </si>
  <si>
    <t>478509546</t>
  </si>
  <si>
    <t>"výpis  dveří  D.1.1.3.15  - ozn. D225/P -  2.NP"   1</t>
  </si>
  <si>
    <t>377</t>
  </si>
  <si>
    <t>766/D226/P</t>
  </si>
  <si>
    <t>1944369371</t>
  </si>
  <si>
    <t>"výpis  dveří  D.1.1.3.15  - ozn. D226/P -  2.NP"   1</t>
  </si>
  <si>
    <t>378</t>
  </si>
  <si>
    <t>766/D227/L</t>
  </si>
  <si>
    <t>-846658512</t>
  </si>
  <si>
    <t>"výpis  dveří  D.1.1.3.15  - ozn. D227/L -  2.NP"   1</t>
  </si>
  <si>
    <t>379</t>
  </si>
  <si>
    <t>766/D301/L</t>
  </si>
  <si>
    <t>-1723795943</t>
  </si>
  <si>
    <t>"výpis  dveří  D.1.1.3.15  - ozn. D301/L -  3.NP"   1</t>
  </si>
  <si>
    <t>380</t>
  </si>
  <si>
    <t>766/D303/P</t>
  </si>
  <si>
    <t>1464148668</t>
  </si>
  <si>
    <t>"výpis  dveří  D.1.1.3.15  - ozn. D303/P -  3.NP"   1</t>
  </si>
  <si>
    <t>381</t>
  </si>
  <si>
    <t>766/D304/P</t>
  </si>
  <si>
    <t>-209639197</t>
  </si>
  <si>
    <t>"výpis  dveří  D.1.1.3.15  - ozn. D304/P -  3.NP"   1</t>
  </si>
  <si>
    <t>382</t>
  </si>
  <si>
    <t>766/D305/L</t>
  </si>
  <si>
    <t>-734640260</t>
  </si>
  <si>
    <t>"výpis  dveří  D.1.1.3.15  - ozn. D305/L -  3.NP"   1</t>
  </si>
  <si>
    <t>383</t>
  </si>
  <si>
    <t>766/D306/P</t>
  </si>
  <si>
    <t>1839233657</t>
  </si>
  <si>
    <t>"výpis  dveří  D.1.1.3.15  - ozn. D306/P -  3.NP"   1</t>
  </si>
  <si>
    <t>384</t>
  </si>
  <si>
    <t>766/D308/P</t>
  </si>
  <si>
    <t>-1222819799</t>
  </si>
  <si>
    <t>"výpis  dveří  D.1.1.3.15  - ozn. D308/P -  3.NP"   1</t>
  </si>
  <si>
    <t>385</t>
  </si>
  <si>
    <t>766/D311/P</t>
  </si>
  <si>
    <t xml:space="preserve">D+M vnitřní dřevěné dveře, jednokřídlé, částečně prosklené - mléčné sklo , vč.ocelové zárubně, rozměr 1100x1970 mm - specifikace dle PD </t>
  </si>
  <si>
    <t>300663628</t>
  </si>
  <si>
    <t>"výpis  dveří  D.1.1.3.15  - ozn. D311/P -  3.NP"   1</t>
  </si>
  <si>
    <t>386</t>
  </si>
  <si>
    <t>766/D312/P</t>
  </si>
  <si>
    <t xml:space="preserve">D+M vnitřní dřevěné dveře, jednokřídlé,částečné prosklené,vč.ocelové zárubně, požární odolnost EI30DP3SmC2, rozměr 800x1970 mm - specifikace dle PD </t>
  </si>
  <si>
    <t>234975249</t>
  </si>
  <si>
    <t>"výpis  dveří  D.1.1.3.15  - ozn. D312/P -  3.NP"   1</t>
  </si>
  <si>
    <t>387</t>
  </si>
  <si>
    <t>766/D313/P</t>
  </si>
  <si>
    <t>-137782575</t>
  </si>
  <si>
    <t>"výpis  dveří  D.1.1.3.15  - ozn. D313/P -  3.NP"   1</t>
  </si>
  <si>
    <t>388</t>
  </si>
  <si>
    <t>766/D315/PL</t>
  </si>
  <si>
    <t>-1753776270</t>
  </si>
  <si>
    <t>"výpis  dveří  D.1.1.3.15  - ozn. D315/P  a D315/L-  3.NP"   2</t>
  </si>
  <si>
    <t>389</t>
  </si>
  <si>
    <t>766/D317/P</t>
  </si>
  <si>
    <t>1399110704</t>
  </si>
  <si>
    <t>"výpis  dveří  D.1.1.3.15  - ozn. D317/P -  3.NP"  1</t>
  </si>
  <si>
    <t>390</t>
  </si>
  <si>
    <t>766/D318/P</t>
  </si>
  <si>
    <t>-1181284269</t>
  </si>
  <si>
    <t>"výpis  dveří  D.1.1.3.15  - ozn. D318/P -  3.NP"  1</t>
  </si>
  <si>
    <t>391</t>
  </si>
  <si>
    <t>766/D320/L</t>
  </si>
  <si>
    <t xml:space="preserve">D+M vnitřní dřevěné dveře, jednokřídlé, plné, vč.ocelové zárubně, požární odolnost EI30DP3SmC2, rozměr 800x1970 mm - specifikace dle PD </t>
  </si>
  <si>
    <t>669143295</t>
  </si>
  <si>
    <t>"výpis  dveří  D.1.1.3.15  - ozn. D320/L -  3.NP"   1</t>
  </si>
  <si>
    <t>392</t>
  </si>
  <si>
    <t>766/D321/L</t>
  </si>
  <si>
    <t>1058352695</t>
  </si>
  <si>
    <t>"výpis  dveří  D.1.1.3.15  - ozn. D321/L -  3.NP"   1</t>
  </si>
  <si>
    <t>393</t>
  </si>
  <si>
    <t>766/D322/L</t>
  </si>
  <si>
    <t>-1926955856</t>
  </si>
  <si>
    <t>"výpis  dveří  D.1.1.3.15  - ozn. D322/L -  3.NP"   1</t>
  </si>
  <si>
    <t>394</t>
  </si>
  <si>
    <t>766/D323/P</t>
  </si>
  <si>
    <t>-477741017</t>
  </si>
  <si>
    <t>"výpis  dveří  D.1.1.3.15  - ozn. D323/P -  3.NP"   1</t>
  </si>
  <si>
    <t>395</t>
  </si>
  <si>
    <t>766/D324/P</t>
  </si>
  <si>
    <t>1096239212</t>
  </si>
  <si>
    <t>"výpis  dveří  D.1.1.3.15  - ozn. D324/P -  3.NP"   1</t>
  </si>
  <si>
    <t>396</t>
  </si>
  <si>
    <t>766/D325/P</t>
  </si>
  <si>
    <t>97127949</t>
  </si>
  <si>
    <t>"výpis  dveří  D.1.1.3.15  - ozn. D325/P -  3.NP"   1</t>
  </si>
  <si>
    <t>397</t>
  </si>
  <si>
    <t>766/D326/P</t>
  </si>
  <si>
    <t>-183508623</t>
  </si>
  <si>
    <t>"výpis  dveří  D.1.1.3.15  - ozn. D326/P -  3.NP"   1</t>
  </si>
  <si>
    <t>398</t>
  </si>
  <si>
    <t>766/D327/L</t>
  </si>
  <si>
    <t>1623244970</t>
  </si>
  <si>
    <t>"výpis  dveří  D.1.1.3.15  - ozn. D327/L -  3.NP"  1</t>
  </si>
  <si>
    <t>399</t>
  </si>
  <si>
    <t>766/D329/L</t>
  </si>
  <si>
    <t>394626342</t>
  </si>
  <si>
    <t>"výpis  dveří  D.1.1.3.15  - ozn. D329/L -  3.NP"   1</t>
  </si>
  <si>
    <t>400</t>
  </si>
  <si>
    <t>767/D109/L</t>
  </si>
  <si>
    <t xml:space="preserve">D+M zásuvné dveře dřevěné, jednokřídlé, levé, vč. obložkové zárubně , rozměr dveří 700x1970 mm - specifikace dle PD </t>
  </si>
  <si>
    <t>-1494722931</t>
  </si>
  <si>
    <t xml:space="preserve">"výpis  dveří  D.1.1.3.15  - ozn. D109/L -  1.NP"    1  </t>
  </si>
  <si>
    <t>401</t>
  </si>
  <si>
    <t>767/D120/LP</t>
  </si>
  <si>
    <t xml:space="preserve">D+M zásuvné dveře dřevěné, jednokřídlé,plné, vč. obložkové zárubně , rozměr dveří 900x1970mm- specifikace dle PD </t>
  </si>
  <si>
    <t>-1937507681</t>
  </si>
  <si>
    <t xml:space="preserve">"výpis  dveří  D.1.1.3.15  - ozn. D120/L a D120/P -  1.NP"   3+4 </t>
  </si>
  <si>
    <t>402</t>
  </si>
  <si>
    <t>767/D209/L</t>
  </si>
  <si>
    <t>638180654</t>
  </si>
  <si>
    <t xml:space="preserve">"výpis  dveří  D.1.1.3.15  - ozn. D209/L -  2.NP"    1  </t>
  </si>
  <si>
    <t>403</t>
  </si>
  <si>
    <t>767/D220/LP</t>
  </si>
  <si>
    <t>-1599949121</t>
  </si>
  <si>
    <t xml:space="preserve">"výpis  dveří  D.1.1.3.15  - ozn. D220/L a D220/P -  2.NP"   3+4 </t>
  </si>
  <si>
    <t>404</t>
  </si>
  <si>
    <t>767/D307/L</t>
  </si>
  <si>
    <t xml:space="preserve">D+M zásuvné dveře dřevěné, jednokřídlé,levé,plné,vč. obložkové zárubně,rozměr dveří 700x1970 mm - specifikace dle PD </t>
  </si>
  <si>
    <t>1840354980</t>
  </si>
  <si>
    <t xml:space="preserve">"výpis  dveří  D.1.1.3.15  - ozn. D307/L -  3.NP"    1  </t>
  </si>
  <si>
    <t>405</t>
  </si>
  <si>
    <t>767/D314/LP</t>
  </si>
  <si>
    <t xml:space="preserve">D+M zásuvné dveře dřevěné, jednokřídlé,plné,vč. obložkové zárubně,rozměr dveří 700x1970 mm - specifikace dle PD </t>
  </si>
  <si>
    <t>638404296</t>
  </si>
  <si>
    <t>"výpis  dveří  D.1.1.3.15  - ozn. D314/L a D314/P-  3.NP"    2+2</t>
  </si>
  <si>
    <t>406</t>
  </si>
  <si>
    <t>767/D319/LP</t>
  </si>
  <si>
    <t>-1988708291</t>
  </si>
  <si>
    <t xml:space="preserve">"výpis  dveří  D.1.1.3.15  - ozn. D319/L a D319/P -  3.NP"   3+2 </t>
  </si>
  <si>
    <t>407</t>
  </si>
  <si>
    <t>998766103</t>
  </si>
  <si>
    <t>Přesun hmot pro konstrukce truhlářské stanovený z hmotnosti přesunovaného materiálu vodorovná dopravní vzdálenost do 50 m v objektech výšky přes 12 do 24 m</t>
  </si>
  <si>
    <t>-1103845178</t>
  </si>
  <si>
    <t>766a</t>
  </si>
  <si>
    <t xml:space="preserve">Výplně otvorů </t>
  </si>
  <si>
    <t>408</t>
  </si>
  <si>
    <t>766aO001</t>
  </si>
  <si>
    <t xml:space="preserve">D+M sestavy plastového okna - otevíravé+sklápěcí/otevíravé,nadsvětlík - fix, rozměr 850 x1600 mm, vč. vnitřní horiz. žaluzie - specifikace dle PD </t>
  </si>
  <si>
    <t>492046203</t>
  </si>
  <si>
    <t>" výpis oken -  ozn. O001  - 1.PP " 10</t>
  </si>
  <si>
    <t>409</t>
  </si>
  <si>
    <t>766aO002</t>
  </si>
  <si>
    <t xml:space="preserve">D+M plastového okna - otevíravé+sklopné/otevíravé,rozměr 900 x950 mm, vč. vnitřní horiz. žaluzie - specifikace dle PD </t>
  </si>
  <si>
    <t>-26520811</t>
  </si>
  <si>
    <t>" výpis oken -  ozn. O002  - 1.PP" 6</t>
  </si>
  <si>
    <t>410</t>
  </si>
  <si>
    <t>766aO003</t>
  </si>
  <si>
    <t xml:space="preserve">D+M plastového okna - otevíravé+sklopné/otevíravé,rozměr 850 x 800 mm, vč. vnitřní horiz. žaluzie - specifikace dle PD </t>
  </si>
  <si>
    <t>1254261949</t>
  </si>
  <si>
    <t>" výpis oken -  ozn. O003 - 1.PP " 3</t>
  </si>
  <si>
    <t>411</t>
  </si>
  <si>
    <t>766aO004</t>
  </si>
  <si>
    <t xml:space="preserve">D+M plastového okna - otevíravé+sklopné/otevíravé, rozměr 950 x 800 mm, vč. vnitřní horiz. žaluzie - specifikace dle PD </t>
  </si>
  <si>
    <t>1765227627</t>
  </si>
  <si>
    <t>" výpis oken -  ozn. O004 - 1.PP " 5</t>
  </si>
  <si>
    <t>412</t>
  </si>
  <si>
    <t>766aO005</t>
  </si>
  <si>
    <t xml:space="preserve">D+M sestavy plastového okna - otevíravé+sklopné/otevíravé, nadsvětlík - fix, rozměr 900 x1600 mm, vč. vnitřní horiz. žaluzie - specifikace dle PD </t>
  </si>
  <si>
    <t>-1865410877</t>
  </si>
  <si>
    <t>" výpis oken -  ozn. O005 - 1.PP " 2</t>
  </si>
  <si>
    <t>413</t>
  </si>
  <si>
    <t>766aO007</t>
  </si>
  <si>
    <t xml:space="preserve">D+M plastového okna - otevíravé+sklopné/otevíravé, rozměr 850 x 950 mm, vč.vnitřní horiz. žaluzie - specifikace dle PD </t>
  </si>
  <si>
    <t>-2013673253</t>
  </si>
  <si>
    <t>" výpis oken -  ozn. O007 - 1.PP " 1</t>
  </si>
  <si>
    <t>414</t>
  </si>
  <si>
    <t>766aO008</t>
  </si>
  <si>
    <t xml:space="preserve">D+M plastového okna - FIX, rozměr 2860 x 1300 mm, vč.vnitřní horiz. žaluzie - specifikace dle PD </t>
  </si>
  <si>
    <t>-320580590</t>
  </si>
  <si>
    <t>" výpis oken -  ozn. O008 - 1.PP " 1</t>
  </si>
  <si>
    <t>415</t>
  </si>
  <si>
    <t>766aO101</t>
  </si>
  <si>
    <t xml:space="preserve">D+M sestavy plastového okna - otevíravé+sklopné/otevíravé, nadsvětlík - FIX, rozměr 1200 x 2280 mm, vč. vnitřní horiz. žaluzie - specifikace dle PD </t>
  </si>
  <si>
    <t>-2049743812</t>
  </si>
  <si>
    <t>" výpis oken -  ozn. O101 - 1.NP" 31</t>
  </si>
  <si>
    <t>416</t>
  </si>
  <si>
    <t>766aO102</t>
  </si>
  <si>
    <t xml:space="preserve">D+M sestavy plastového okna - otevíravé,otevíravé+sklopné/otevíravé, nadsvětlík - FIX, rozměr 1500 x 2280 mm, vč. vnitřní horiz. žaluzie - specifikace dle PD </t>
  </si>
  <si>
    <t>1490590565</t>
  </si>
  <si>
    <t>" výpis oken -  ozn. O102 - 1.NP" 2</t>
  </si>
  <si>
    <t>417</t>
  </si>
  <si>
    <t>766aO104</t>
  </si>
  <si>
    <t xml:space="preserve">D+M plastového okna - FIX, rozměr 1530 x 700 mm - specifikace dle PD </t>
  </si>
  <si>
    <t>-1285162157</t>
  </si>
  <si>
    <t>" výpis oken -  ozn. O104 - 1.NP  " 1</t>
  </si>
  <si>
    <t>418</t>
  </si>
  <si>
    <t>766aO105</t>
  </si>
  <si>
    <t xml:space="preserve">D+M sestavy plastového okna - otevíravé+sklopné/otevíravé, nadsvětlík - FIX, rozměr 1050 x 2280 mm, vč. vnitřní horiz. žaluzie - specifikace dle PD </t>
  </si>
  <si>
    <t>-974869877</t>
  </si>
  <si>
    <t>" výpis oken -  ozn. O105 - 1.NP" 5</t>
  </si>
  <si>
    <t>419</t>
  </si>
  <si>
    <t>766aO201</t>
  </si>
  <si>
    <t>217092958</t>
  </si>
  <si>
    <t>" výpis oken -  ozn. O201 - 2.NP" 31</t>
  </si>
  <si>
    <t>420</t>
  </si>
  <si>
    <t>766aO202</t>
  </si>
  <si>
    <t>1405454525</t>
  </si>
  <si>
    <t>" výpis oken -  ozn. O202 - 2.NP" 2</t>
  </si>
  <si>
    <t>421</t>
  </si>
  <si>
    <t>766aO203</t>
  </si>
  <si>
    <t xml:space="preserve">D+M sestavy plastového okna - otevíravé+sklopné/otevíravé, nadsvětlík - FIX, rozměr 1500 x 2280 mm, vč. vnitřní horiz. žaluzie - specifikace dle PD </t>
  </si>
  <si>
    <t>-1522498126</t>
  </si>
  <si>
    <t>" výpis oken -  ozn. O203 - 2.NP" 2</t>
  </si>
  <si>
    <t>422</t>
  </si>
  <si>
    <t>766aO204</t>
  </si>
  <si>
    <t>1857713584</t>
  </si>
  <si>
    <t>" výpis oken -  ozn. O204 - 2.NP  "2</t>
  </si>
  <si>
    <t>423</t>
  </si>
  <si>
    <t>766aO205</t>
  </si>
  <si>
    <t>-965523224</t>
  </si>
  <si>
    <t>" výpis oken -  ozn. O205 - 2.NP" 5</t>
  </si>
  <si>
    <t>424</t>
  </si>
  <si>
    <t>766aO301</t>
  </si>
  <si>
    <t xml:space="preserve">D+M sestavy plastového okna - otevíravé+sklopné/dolní světlík - FIX, rozměr 1200 x 2060 mm, vč. vnitřní horiz. žaluzie - specifikace dle PD </t>
  </si>
  <si>
    <t>1301029390</t>
  </si>
  <si>
    <t>" výpis oken -  ozn. O301 - 3.NP" 11</t>
  </si>
  <si>
    <t>425</t>
  </si>
  <si>
    <t>766aO302</t>
  </si>
  <si>
    <t xml:space="preserve">D+M sestavy plastového okna - otevíravé+sklopné/otevíravé, dolní světlík - FIX, rozměr 1860 x 2060 mm, vč. vnitřní horiz. žaluzie - specifikace dle PD </t>
  </si>
  <si>
    <t>964738854</t>
  </si>
  <si>
    <t>" výpis oken -  ozn. O302 - 3.NP" 15</t>
  </si>
  <si>
    <t>426</t>
  </si>
  <si>
    <t>766aO303</t>
  </si>
  <si>
    <t xml:space="preserve">D+M sestavy plastového okna - otevíravé+sklopné/dolní světlík - FIX, rozměr 600 x 2060 mm, vč. vnitřní horiz. žaluzie - specifikace dle PD </t>
  </si>
  <si>
    <t>1579642092</t>
  </si>
  <si>
    <t>" výpis oken -  ozn. O303 - 3.NP" 7</t>
  </si>
  <si>
    <t>427</t>
  </si>
  <si>
    <t>766aO304</t>
  </si>
  <si>
    <t>423958451</t>
  </si>
  <si>
    <t>" výpis oken -  ozn. O304 - 3.NP  "2</t>
  </si>
  <si>
    <t>428</t>
  </si>
  <si>
    <t>766aO305</t>
  </si>
  <si>
    <t xml:space="preserve">D+M sestavy plastového okna - otevíravé+sklopné/dolní světlík - FIX, rozměr 1075 x 2060 mm, vč. vnitřní horiz. žaluzie - specifikace dle PD </t>
  </si>
  <si>
    <t>788931338</t>
  </si>
  <si>
    <t>" výpis oken -  ozn. O305 - 3. NP" 5</t>
  </si>
  <si>
    <t>429</t>
  </si>
  <si>
    <t>767 Z/01</t>
  </si>
  <si>
    <t>D+M únikového schodiště z pozink.ocel. prvků,vč. zábradlí, vč. kotvení a nátěrů - specifikace dle PD - č.v. D.1.1.3.21.1.</t>
  </si>
  <si>
    <t>550973356</t>
  </si>
  <si>
    <t>"D.1.1.3.18.  výpis zámečnických výrobků  Z/01"         27427,32</t>
  </si>
  <si>
    <t>430</t>
  </si>
  <si>
    <t>767 Z/02,03,11,17</t>
  </si>
  <si>
    <t>D+M dřevěného madla schodiště, vč. kotvení - specifikace dle PD - č.v. D1.1.3.21.2.</t>
  </si>
  <si>
    <t>-322174978</t>
  </si>
  <si>
    <t>"D.1.1.3.18.  výpis zámečnických výrobků  Z/02,Z03,Z/11,Z/17"          112,21</t>
  </si>
  <si>
    <t>431</t>
  </si>
  <si>
    <t>767 Z/04,05</t>
  </si>
  <si>
    <t>D+M ocelového zábradlí schodiště z 1.PP do 1.NP,vč. dřevěného madla a kotvení - specifikace dle PD - č.v. D.1.1.3.21.2.</t>
  </si>
  <si>
    <t>-503727042</t>
  </si>
  <si>
    <t>"D.1.1.3.18.  výpis zámečnických výrobků  Z/4,Z05"      312,86</t>
  </si>
  <si>
    <t>432</t>
  </si>
  <si>
    <t>767 Z/06,07,13</t>
  </si>
  <si>
    <t>D+M dřevěného madla schodiště, vč. kotvení - specifikace dle PD - č.v. D.1.1.3.21.2.</t>
  </si>
  <si>
    <t>-559704396</t>
  </si>
  <si>
    <t>"D.1.1.3.18.  výpis zámečnických výrobků  Z/06,Z07,Z/13,"        96,33</t>
  </si>
  <si>
    <t>433</t>
  </si>
  <si>
    <t>767 Z/08,09,10,12</t>
  </si>
  <si>
    <t>D+M ocelového zábradlí schodiště z 1.NP do 2.NP,vč. dřevěného madla, vč. kotvení - specifikace dle PD - č.v. D.1.1.3.21.2.</t>
  </si>
  <si>
    <t>-303929138</t>
  </si>
  <si>
    <t>"D.1.1.3.18.  výpis zámečnických výrobků  Z/08,Z09,Z10,Z12"   243,55</t>
  </si>
  <si>
    <t>434</t>
  </si>
  <si>
    <t>767 Z/14,15,16,18</t>
  </si>
  <si>
    <t>D+M ocelového zábradlí schodiště z 2.NP do 3.NP,vč. dřevěného madla, vč. kotvení - specifikace dle PD - č.v. D.1.1.3.21.2.</t>
  </si>
  <si>
    <t>-1828260432</t>
  </si>
  <si>
    <t>"D.1.1.3.18.  výpis zámečnických výrobků  Z/14,Z/15,Z/16,Z/18"  313,39</t>
  </si>
  <si>
    <t>435</t>
  </si>
  <si>
    <t>767 Z/19</t>
  </si>
  <si>
    <t>D+M ocelového zábradlí schodiště 3.NP,vč. dřevěného madla, vč. kotvení - specifikace dle PD - č.v. D.1.1.3.21.2.</t>
  </si>
  <si>
    <t>-1136015617</t>
  </si>
  <si>
    <t>"D.1.1.3.18.  výpis zámečnických výrobků  Z/19"  60,91</t>
  </si>
  <si>
    <t>436</t>
  </si>
  <si>
    <t>767 Z/20</t>
  </si>
  <si>
    <t>D+M ocelové konstrukce terasy, pozinkované, vč.výplně z pororoštu, kotvení a nátěrů - specifikace dle PD - č.v. D.1.1.3.21.3.</t>
  </si>
  <si>
    <t>-1519870293</t>
  </si>
  <si>
    <t>"D.1.1.3.18.  výpis zámečnických výrobků  Z/20" 2484,79</t>
  </si>
  <si>
    <t>437</t>
  </si>
  <si>
    <t>767 Z/21</t>
  </si>
  <si>
    <t>D+M ocelové konstrukce rampy pro imobilní, pozinkované, vč.výplně z pororoštu, zábradlí, kotvení a nátěrů - specifikace dle PD - č.v. D.1.1.3.21.4.</t>
  </si>
  <si>
    <t>1669737326</t>
  </si>
  <si>
    <t>"D.1.1.3.18.  výpis zámečnických výrobků  Z/21" 6633,21</t>
  </si>
  <si>
    <t>438</t>
  </si>
  <si>
    <t>767 Z/22</t>
  </si>
  <si>
    <t>D+M ocelové zábradlí zásobovací rampy délky 25 m, pozinkované ,vč. kotvení a nátěrů - specifikace dle PD - č.v. D.1.1.3.21.5.</t>
  </si>
  <si>
    <t>286552069</t>
  </si>
  <si>
    <t>"D.1.1.3.18.  výpis zámečnických výrobků  Z/22" 933,15</t>
  </si>
  <si>
    <t>439</t>
  </si>
  <si>
    <t>767 Z/23</t>
  </si>
  <si>
    <t>D+M madla na chodbách - celková délka 184 m,vč. kotvení a nátěrů - specifikace dle PD - č.v. D.1.1.3.21.6.</t>
  </si>
  <si>
    <t>2005055874</t>
  </si>
  <si>
    <t>"D.1.1.3.18.  výpis zámečnických výrobků  Z/23"  664,21</t>
  </si>
  <si>
    <t>440</t>
  </si>
  <si>
    <t>767 Z/24</t>
  </si>
  <si>
    <t>D+M ocelový podstavec VZT jednotek na střeše - 2 ks,vč. kotvení a nátěrů - specifikace dle PD - č.v. D.1.1.3.21.7.</t>
  </si>
  <si>
    <t>700876110</t>
  </si>
  <si>
    <t>"D.1.1.3.18.  výpis zámečnických výrobků  Z/24"  1308,18</t>
  </si>
  <si>
    <t>441</t>
  </si>
  <si>
    <t>767 Z/25</t>
  </si>
  <si>
    <t>D+M ocelové zábradlí anglických dvorků - východní část délky 15,8 m, pozinkované, vč. kotvení - specifikace dle PD - č.v. D.1.1.3.21.8.</t>
  </si>
  <si>
    <t>1460562690</t>
  </si>
  <si>
    <t>"D.1.1.3.18.  výpis zámečnických výrobků  Z/25"  637,75</t>
  </si>
  <si>
    <t>442</t>
  </si>
  <si>
    <t>767 Z/26</t>
  </si>
  <si>
    <t>D+M ocelové zábradlí anglických dvorků - západní část délky 24,2 m, pozinkované, vč. kotvení - specifikace dle PD - č.v. D.1.1.3.21.9.</t>
  </si>
  <si>
    <t>-971543366</t>
  </si>
  <si>
    <t>"D.1.1.3.18.  výpis zámečnických výrobků  Z/26"  952,64</t>
  </si>
  <si>
    <t>443</t>
  </si>
  <si>
    <t>767 Z/27</t>
  </si>
  <si>
    <t>D+M závěsů pro poklop střešního výlezu v podhledu, pozinkované, vč. kotvení - specifikace dle PD - č.v. D.1.1.3.21.10.</t>
  </si>
  <si>
    <t>846273100</t>
  </si>
  <si>
    <t>"D.1.1.3.18.  výpis zámečnických výrobků  Z/27" 382,56</t>
  </si>
  <si>
    <t>444</t>
  </si>
  <si>
    <t>767610118</t>
  </si>
  <si>
    <t>Montáž oken jednoduchých z hliníkových nebo ocelových profilů na polyuretanovou pěnu pevných do zdiva, plochy přes 2,5 m2</t>
  </si>
  <si>
    <t>1187745862</t>
  </si>
  <si>
    <t>"1.PP" 1,2*2,5</t>
  </si>
  <si>
    <t>"1.NP" 1,5*2,28+1,2*2,8</t>
  </si>
  <si>
    <t>"2.NP" 1,2*2,8</t>
  </si>
  <si>
    <t>"3.NP" 1,2*2,5+2*2,5*2</t>
  </si>
  <si>
    <t>445</t>
  </si>
  <si>
    <t>767O006</t>
  </si>
  <si>
    <t xml:space="preserve">hliníkové okno, FIX, nadsvětlík - FIX, požární odolnost EI 30 DP1,rozměr 1200x2500 mm - specifikace dle PD </t>
  </si>
  <si>
    <t>68746996</t>
  </si>
  <si>
    <t>"Výpis  oken - ozn.O006 - 1.PP"      1</t>
  </si>
  <si>
    <t>446</t>
  </si>
  <si>
    <t>767O103</t>
  </si>
  <si>
    <t xml:space="preserve">hliníkové okno FIX, FIX, nadsvětlík - FIX, požární odolnost EI 30 DP1,rozměr 1500x2280 mm - specifikace dle PD </t>
  </si>
  <si>
    <t>-1710918277</t>
  </si>
  <si>
    <t>"Výpis  oken - ozn.O103 - 1.NP"      1</t>
  </si>
  <si>
    <t>447</t>
  </si>
  <si>
    <t>767O106</t>
  </si>
  <si>
    <t xml:space="preserve">hliníkové okno, FIX , nadsvětlík - FIX, požární odolnost EI 30 DP1,rozměr 1200x2800 mm - specifikace dle PD </t>
  </si>
  <si>
    <t>2045513138</t>
  </si>
  <si>
    <t>"Výpis  oken - ozn.O106 - 1.NP"      1</t>
  </si>
  <si>
    <t>448</t>
  </si>
  <si>
    <t>767O206</t>
  </si>
  <si>
    <t>-558329689</t>
  </si>
  <si>
    <t>"Výpis  oken - ozn.O206 - 2.NP"      1</t>
  </si>
  <si>
    <t>449</t>
  </si>
  <si>
    <t>767O306</t>
  </si>
  <si>
    <t>-836331009</t>
  </si>
  <si>
    <t>"Výpis  oken - ozn.O306 - 1.NP"      1</t>
  </si>
  <si>
    <t>450</t>
  </si>
  <si>
    <t>767O307</t>
  </si>
  <si>
    <t xml:space="preserve">hliníkové okno FIX, FIX, rozměr 2000x2500 mm - specifikace dle PD </t>
  </si>
  <si>
    <t>-638387096</t>
  </si>
  <si>
    <t>"Výpis  oken - ozn.O307 - 3.NP"      2</t>
  </si>
  <si>
    <t>451</t>
  </si>
  <si>
    <t>767640112</t>
  </si>
  <si>
    <t>Montáž dveří vchodových jednokřídlových s nadsvětlíkem</t>
  </si>
  <si>
    <t>-195260213</t>
  </si>
  <si>
    <t>452</t>
  </si>
  <si>
    <t>767/D036/L</t>
  </si>
  <si>
    <t xml:space="preserve">D hliníkové vstupní otočné dveře s nadsvětlíkem,fasádní, jednokřídlé, prosklené,požární odolnost EI30DP3C2, rozměr 1100x2100 mm  - specifikace viz PD </t>
  </si>
  <si>
    <t>-1041936369</t>
  </si>
  <si>
    <t xml:space="preserve">"výpis  dveří  D.1.1.3.15  - ozn. D036/L -  1.PP"    1  </t>
  </si>
  <si>
    <t>453</t>
  </si>
  <si>
    <t>767/D114/L</t>
  </si>
  <si>
    <t xml:space="preserve">D hliníkové vstupní otočné dveře,fasádní, jednokřídlé, prosklené, rozměr 1100x2100 mm  - specifikace viz PD </t>
  </si>
  <si>
    <t>1334043098</t>
  </si>
  <si>
    <t xml:space="preserve">"výpis  dveří  D.1.1.3.15  - ozn. D114/L -  1.NP"    1  </t>
  </si>
  <si>
    <t>454</t>
  </si>
  <si>
    <t>767/D128/L</t>
  </si>
  <si>
    <t>-221121616</t>
  </si>
  <si>
    <t xml:space="preserve">"výpis  dveří  D.1.1.3.15  - ozn. D128/L -  1.NP"    1  </t>
  </si>
  <si>
    <t>455</t>
  </si>
  <si>
    <t>767/D228/L</t>
  </si>
  <si>
    <t>106937424</t>
  </si>
  <si>
    <t xml:space="preserve">"výpis  dveří  D.1.1.3.15  - ozn. D228/L -  2.NP"    1  </t>
  </si>
  <si>
    <t>456</t>
  </si>
  <si>
    <t>767/D328/L</t>
  </si>
  <si>
    <t>41217839</t>
  </si>
  <si>
    <t xml:space="preserve">"výpis  dveří  D.1.1.3.15  - ozn. D328/L -  3.NP"    1  </t>
  </si>
  <si>
    <t>457</t>
  </si>
  <si>
    <t>767640224</t>
  </si>
  <si>
    <t>Montáž dveří ocelových vchodových dvoukřídlové s pevným bočním dílem a nadsvětlíkem</t>
  </si>
  <si>
    <t>1580988821</t>
  </si>
  <si>
    <t>458</t>
  </si>
  <si>
    <t>767/D019/P</t>
  </si>
  <si>
    <t xml:space="preserve">Hliníkové otočné , interiérové  dveře dvoukřídlé s nadsvětlíkem a bočními světlíky, prosklené,pravé, rozměr stavebního otvoru  2370x2500 mm - specifikace dle PD </t>
  </si>
  <si>
    <t>-971791997</t>
  </si>
  <si>
    <t xml:space="preserve">"výpis  dveří  D.1.1.3.15  - ozn. D019/P"  </t>
  </si>
  <si>
    <t>"1.PP"1</t>
  </si>
  <si>
    <t>459</t>
  </si>
  <si>
    <t>767/D020/P</t>
  </si>
  <si>
    <t xml:space="preserve">Hliníkové otočné ,fasádní  dveře dvoukřídlé s nadsvětlíkem a bočními světlíky, prosklené,pravé, rozměr stavebního otvoru  2370x2500 mm - specifikace dle PD </t>
  </si>
  <si>
    <t>1749327935</t>
  </si>
  <si>
    <t xml:space="preserve">"výpis  dveří  D.1.1.3.15  - ozn. D020/P"  </t>
  </si>
  <si>
    <t>460</t>
  </si>
  <si>
    <t>767/D021/P</t>
  </si>
  <si>
    <t xml:space="preserve">Hliníkové otočné ,interiérové dveře dvoukřídlé s nadsvětlíkem, částečně  prosklené, pravé, rozměr stavebního otvoru  1500x2500 mm - specifikace dle PD </t>
  </si>
  <si>
    <t>-1064862054</t>
  </si>
  <si>
    <t xml:space="preserve">"výpis  dveří  D.1.1.3.15  - ozn. D021/P"  </t>
  </si>
  <si>
    <t>461</t>
  </si>
  <si>
    <t>767/D032/P</t>
  </si>
  <si>
    <t xml:space="preserve">Hliníkové otočné ,fasádní dveře dvoukřídlé, s nadsvětlíkem, prosklené, pravé, rozměr stavebního otvoru  1800x2500 mm - specifikace dle PD </t>
  </si>
  <si>
    <t>121416214</t>
  </si>
  <si>
    <t xml:space="preserve">"výpis  dveří  D.1.1.3.15  - ozn. D032/P  </t>
  </si>
  <si>
    <t>462</t>
  </si>
  <si>
    <t>767/D034/P</t>
  </si>
  <si>
    <t xml:space="preserve">Hliníkové otočné ,interiérové dveře dvoukřídlé s nadsvětlíkem, prosklené, pravé, rozměr stavebního otvoru  1800x2500 mm - specifikace dle PD </t>
  </si>
  <si>
    <t>1324240853</t>
  </si>
  <si>
    <t xml:space="preserve">"výpis  dveří  D.1.1.3.15  - ozn. D034/P"  </t>
  </si>
  <si>
    <t>463</t>
  </si>
  <si>
    <t>767640221</t>
  </si>
  <si>
    <t>Montáž dveří vchodových dvoukřídlové bez nadsvětlíku</t>
  </si>
  <si>
    <t>867616078</t>
  </si>
  <si>
    <t>464</t>
  </si>
  <si>
    <t>767/D022/L</t>
  </si>
  <si>
    <t xml:space="preserve">Hliníkové otočné ,fasádní dveře dvoukřídlé, plné, levé, rozměr stavebního otvoru  1800x2200 mm - specifikace dle PD </t>
  </si>
  <si>
    <t>1650434204</t>
  </si>
  <si>
    <t xml:space="preserve">"výpis  dveří  D.1.1.3.15  - ozn. D022/L"  </t>
  </si>
  <si>
    <t>465</t>
  </si>
  <si>
    <t>767/D023/L</t>
  </si>
  <si>
    <t>1271267587</t>
  </si>
  <si>
    <t xml:space="preserve">"výpis  dveří  D.1.1.3.15  - ozn. D023/L"  </t>
  </si>
  <si>
    <t>466</t>
  </si>
  <si>
    <t>767/D040/P</t>
  </si>
  <si>
    <t xml:space="preserve">Hliníkové otočné fasádní dveře dvoukřídlé, prosklené, pravé, rozměr stavebního otvoru  1500x2315 mm - specifikace dle PD </t>
  </si>
  <si>
    <t>406411632</t>
  </si>
  <si>
    <t xml:space="preserve">"výpis  dveří  D.1.1.3.15  - ozn. D040/P"  </t>
  </si>
  <si>
    <t>467</t>
  </si>
  <si>
    <t>767/D302/P</t>
  </si>
  <si>
    <t xml:space="preserve">Hliníkové otočné(balkonové),fasádní dveře dvoukřídlé,prosklené, pravé, rozměr stavebního otvoru  1500x2500 mm - specifikace dle PD </t>
  </si>
  <si>
    <t>-213630670</t>
  </si>
  <si>
    <t>"výpis  dveří  D.1.1.3.15  - ozn. D302/P - 3.NP" 2</t>
  </si>
  <si>
    <t>468</t>
  </si>
  <si>
    <t>767/D011</t>
  </si>
  <si>
    <t xml:space="preserve">D+M automatické posuvné dveře s protipožární konstrukcí, dvoukřídlé, boční světlík a nadsvětlík, prosklené, PO - EI30DP1SmC2, nadsvětlík PO - EI45DP1, rozměr stavebního otvoru 2920x2500 mm - specifikace dle PD a TZ </t>
  </si>
  <si>
    <t>1694610964</t>
  </si>
  <si>
    <t xml:space="preserve">"výpis  dveří  D.1.1.3.15  - ozn. D011 -  1.PP"    1  </t>
  </si>
  <si>
    <t>469</t>
  </si>
  <si>
    <t>767/D112</t>
  </si>
  <si>
    <t xml:space="preserve">D+M automatické posuvné dveře s protipožární konstrukcí, dvoukřídlé, boční světlík a nadsvětlík, prosklené, PO - EI30DP1SmC2, nadsvětlík PO- EI45DP1, rozměr stavebního otvoru 3280x2500 mm - specifikace dle PD a TZ </t>
  </si>
  <si>
    <t>-2028261671</t>
  </si>
  <si>
    <t xml:space="preserve">"výpis  dveří  D.1.1.3.15  - ozn. D112 - 1.NP"    1  </t>
  </si>
  <si>
    <t>470</t>
  </si>
  <si>
    <t>767/D212</t>
  </si>
  <si>
    <t>-350442452</t>
  </si>
  <si>
    <t xml:space="preserve">"výpis  dveří  D.1.1.3.15  - ozn. D212 - 2.NP"    1  </t>
  </si>
  <si>
    <t>471</t>
  </si>
  <si>
    <t>767/D310</t>
  </si>
  <si>
    <t>-720837450</t>
  </si>
  <si>
    <t xml:space="preserve">"výpis  dveří  D.1.1.3.15  - ozn. D310 - 3.NP"    1  </t>
  </si>
  <si>
    <t>472</t>
  </si>
  <si>
    <t>767646510</t>
  </si>
  <si>
    <t>Montáž dveří ocelových protipožárních uzávěrů jednokřídlových</t>
  </si>
  <si>
    <t>-1609592762</t>
  </si>
  <si>
    <t>473</t>
  </si>
  <si>
    <t>767/D015/P</t>
  </si>
  <si>
    <t xml:space="preserve">D vnitřní protipožární dveře jednokřídlé plné pravé, požární odolnost EW 30 DP3 C2, vč.ocelové zárubně, rozměr 800x1970 mm - specifikace dle PD </t>
  </si>
  <si>
    <t>1293355997</t>
  </si>
  <si>
    <t>"výpis  dveří  D.1.1.3.15  - ozn. D015/P - 1.PP"  1</t>
  </si>
  <si>
    <t>474</t>
  </si>
  <si>
    <t>767/D024/P</t>
  </si>
  <si>
    <t xml:space="preserve">D fasádní protipožární dveře jednokřídlé plné pravé, požární odolnost EI 30 DP1 CO, vč.ocelové zárubně, rozměr 800x1970 mm - specifikace dle PD </t>
  </si>
  <si>
    <t>1025076972</t>
  </si>
  <si>
    <t>"výpis  dveří  D.1.1.3.15  - ozn. D024/P - 1.PP"  1</t>
  </si>
  <si>
    <t>475</t>
  </si>
  <si>
    <t>767/D041/P</t>
  </si>
  <si>
    <t xml:space="preserve">D vnitřní protipožární dveře jednokřídlé plné pravé, požární odolnost EW 30 DP3 C2, vč.ocelové zárubně, rozměr 700x1970 mm - specifikace dle PD </t>
  </si>
  <si>
    <t>-1424140672</t>
  </si>
  <si>
    <t>"výpis  dveří  D.1.1.3.15  - ozn. D041/P - 1.PP"  1</t>
  </si>
  <si>
    <t>476</t>
  </si>
  <si>
    <t>767001</t>
  </si>
  <si>
    <t xml:space="preserve">Dodávka zabezpečovacího systému na ploché střeše - 100 bm, nerezové lanko DN 8 mm, koncový prvek - 4 ks, rohový prvek - 10 ks , kotevní bod - 2 ks </t>
  </si>
  <si>
    <t>-1890659268</t>
  </si>
  <si>
    <t>477</t>
  </si>
  <si>
    <t>767002</t>
  </si>
  <si>
    <t>Montáž zabezpečovacího systému na ploché střeše</t>
  </si>
  <si>
    <t>-562442611</t>
  </si>
  <si>
    <t>478</t>
  </si>
  <si>
    <t>767 Os/03</t>
  </si>
  <si>
    <t>D+M poklop střešního výlezu na plochou střechu v podhledu, rozměr 920x1300 mm - specifikace dle PD</t>
  </si>
  <si>
    <t>-1628416891</t>
  </si>
  <si>
    <t>"výpis ostatních výrobků  - ozn. Os/03" 1</t>
  </si>
  <si>
    <t>479</t>
  </si>
  <si>
    <t>767 Os/04</t>
  </si>
  <si>
    <t>D+M střešní výlez na plochou střechu s více komorových plast. profilů,rozměr 920x1300 mm - specifikace dle PD</t>
  </si>
  <si>
    <t>-29057927</t>
  </si>
  <si>
    <t>"výpis ostatních výrobků  - ozn. Os/04" 1</t>
  </si>
  <si>
    <t>480</t>
  </si>
  <si>
    <t>767 Os/05</t>
  </si>
  <si>
    <t xml:space="preserve">Přenosný práškový hasicí přístroj typ 21A vč. nosné nástěnné konstrukce </t>
  </si>
  <si>
    <t>-1163701421</t>
  </si>
  <si>
    <t>"výpis ostatních výrobků  - ozn. Os/05" 8+5+4+6</t>
  </si>
  <si>
    <t>481</t>
  </si>
  <si>
    <t>767 Os/06</t>
  </si>
  <si>
    <t xml:space="preserve">Přenosný hasicí přístroj typ CO2 55B vč. nosné nástěnné konstrukce </t>
  </si>
  <si>
    <t>-837378090</t>
  </si>
  <si>
    <t>"výpis ostatních výrobků Os/06"    1</t>
  </si>
  <si>
    <t>482</t>
  </si>
  <si>
    <t>767 Os/08</t>
  </si>
  <si>
    <t xml:space="preserve">D+M Výstražné a bezpečnostní značky - označení el. rozvodné skříně,hlavní uzávěr vody apod. </t>
  </si>
  <si>
    <t>-2114049266</t>
  </si>
  <si>
    <t>"výpis ostatních výrobků Os/08"    1</t>
  </si>
  <si>
    <t>483</t>
  </si>
  <si>
    <t>767 Os/09</t>
  </si>
  <si>
    <t>D+M větrací mřížka z hliníku , rozměr 250x200 mm</t>
  </si>
  <si>
    <t>575273649</t>
  </si>
  <si>
    <t>"výpis ostatních výrobků Os/09"   2</t>
  </si>
  <si>
    <t>484</t>
  </si>
  <si>
    <t>767 Os/10</t>
  </si>
  <si>
    <t>D+M větrací mřížka z hliníku , rozměr 200x200 mm</t>
  </si>
  <si>
    <t>-1000978439</t>
  </si>
  <si>
    <t>"výpis ostatních výrobků Os/10" 1</t>
  </si>
  <si>
    <t>485</t>
  </si>
  <si>
    <t>767 Os/11</t>
  </si>
  <si>
    <t xml:space="preserve">D+M Hygienická zástěna - sestava dělících systém. sanitár.příček, výšky 2000 mm, 2x dveře š.700 mm, vč. kotvení, zámku - specifikace dle PD </t>
  </si>
  <si>
    <t>-1949437791</t>
  </si>
  <si>
    <t>"výpis ostatních výrobků - ozn. Os/11 - 1.PP" 1</t>
  </si>
  <si>
    <t>486</t>
  </si>
  <si>
    <t>767 Os/12</t>
  </si>
  <si>
    <t xml:space="preserve">D+M sanitární příčka mezi pisoáry z hliníkových profilů a DTDL desky potažené laminátem tl. 32 mm, rozměr 500x1200 mm, vč. kotvení - specifikace dle PD </t>
  </si>
  <si>
    <t>-92749629</t>
  </si>
  <si>
    <t>"výpis ostatních výrobků  - ozn. Os/12"        1</t>
  </si>
  <si>
    <t>487</t>
  </si>
  <si>
    <t>767 Os/13</t>
  </si>
  <si>
    <t xml:space="preserve">D+M Hygienická zástěna - sestava dělících systém. sanitár.příček, výšky 2000 mm, 1x dveře š.800 mm, vč. kotvení - specifikace dle PD </t>
  </si>
  <si>
    <t>-720767986</t>
  </si>
  <si>
    <t>"výpis ostatních výrobků - ozn. Os/13 - 1.PP" 1</t>
  </si>
  <si>
    <t>488</t>
  </si>
  <si>
    <t>767 Os/14</t>
  </si>
  <si>
    <t>1241151124</t>
  </si>
  <si>
    <t>"výpis ostatních výrobků - ozn. Os/14 - 1.PP" 1</t>
  </si>
  <si>
    <t>489</t>
  </si>
  <si>
    <t>767 Os/15</t>
  </si>
  <si>
    <t>-1255600024</t>
  </si>
  <si>
    <t>"výpis ostatních výrobků - ozn. Os/15 - 1.PP" 1</t>
  </si>
  <si>
    <t>490</t>
  </si>
  <si>
    <t>767 Os/16</t>
  </si>
  <si>
    <t>1242571023</t>
  </si>
  <si>
    <t>"výpis ostatních výrobků - ozn. Os/16 - 1.NP" 1</t>
  </si>
  <si>
    <t>491</t>
  </si>
  <si>
    <t>767 Os/17</t>
  </si>
  <si>
    <t>590993302</t>
  </si>
  <si>
    <t>"výpis ostatních výrobků - ozn. Os/17 - 2.NP" 1</t>
  </si>
  <si>
    <t>492</t>
  </si>
  <si>
    <t>767 Os/18</t>
  </si>
  <si>
    <t>1065882146</t>
  </si>
  <si>
    <t>"výpis ostatních výrobků - ozn. Os/18 - 3.NP" 1</t>
  </si>
  <si>
    <t>493</t>
  </si>
  <si>
    <t>767 Os/19</t>
  </si>
  <si>
    <t>2115403019</t>
  </si>
  <si>
    <t>"výpis ostatních výrobků - ozn. Os/19 - 3.NP" 1</t>
  </si>
  <si>
    <t>494</t>
  </si>
  <si>
    <t>767 Os/20</t>
  </si>
  <si>
    <t>801121257</t>
  </si>
  <si>
    <t>"výpis ostatních výrobků - ozn. Os/20 - 3.NP" 1</t>
  </si>
  <si>
    <t>495</t>
  </si>
  <si>
    <t>767 Os/21</t>
  </si>
  <si>
    <t xml:space="preserve">D vstupní čistící zona venkovní - hliník. profil š.27 mm, v.27 mm, rozměr 1600x750 mm,usazené v nerez. vaně,vč. odvodnění - specifikace dle PD </t>
  </si>
  <si>
    <t xml:space="preserve">ks </t>
  </si>
  <si>
    <t>1557297797</t>
  </si>
  <si>
    <t>"výpis ostatních výrobků - ozn. Os/21"4</t>
  </si>
  <si>
    <t>496</t>
  </si>
  <si>
    <t>767 Os/22</t>
  </si>
  <si>
    <t xml:space="preserve">D vstupní čistící zona vnitřní - kobercová čistící zona z recykl. vláken, rozměr 1800x1550 mm,uložení v hlinik. rámečku - specifikace dle PD </t>
  </si>
  <si>
    <t>-680614583</t>
  </si>
  <si>
    <t>"výpis ostatních výrobků - ozn. Os/22"1</t>
  </si>
  <si>
    <t>497</t>
  </si>
  <si>
    <t>767 Os/23</t>
  </si>
  <si>
    <t xml:space="preserve">D vstupní čistící zona vnitřní - kobercová čistící zona z recykl. vláken, rozměr 1300x700 mm,uložení v hlinik. rámečku - specifikace dle PD </t>
  </si>
  <si>
    <t>-661770184</t>
  </si>
  <si>
    <t>"výpis ostatních výrobků - ozn. Os/23"1</t>
  </si>
  <si>
    <t>498</t>
  </si>
  <si>
    <t>767 Os/24</t>
  </si>
  <si>
    <t xml:space="preserve">D vstupní čistící zona vnitřní - kobercová čistící zona z recykl. vláken, rozměr 2300x700 mm,uložení v hlinik. rámečku - specifikace dle PD </t>
  </si>
  <si>
    <t>1462659964</t>
  </si>
  <si>
    <t>"výpis ostatních výrobků - ozn. Os/24"1</t>
  </si>
  <si>
    <t>499</t>
  </si>
  <si>
    <t>767 Os/25</t>
  </si>
  <si>
    <t xml:space="preserve">D vstupní čistící zona vnitřní - kobercová čistící zona z recykl. vláken, rozměr 1500x700 mm,uložení v hlinik. rámečku - specifikace dle PD </t>
  </si>
  <si>
    <t>-1339682139</t>
  </si>
  <si>
    <t>"výpis ostatních výrobků - ozn. Os/25"1</t>
  </si>
  <si>
    <t>500</t>
  </si>
  <si>
    <t>767 Os/26</t>
  </si>
  <si>
    <t>375996901</t>
  </si>
  <si>
    <t>"výpis ostatních výrobků - ozn. Os/26"1</t>
  </si>
  <si>
    <t>501</t>
  </si>
  <si>
    <t>767 Os/27</t>
  </si>
  <si>
    <t xml:space="preserve">D+M poštovní schránka uzamykatelná - specifikace dle PD </t>
  </si>
  <si>
    <t>-1407600657</t>
  </si>
  <si>
    <t>"výpis ostatních výrobků - ozn. Os/27"    1</t>
  </si>
  <si>
    <t>502</t>
  </si>
  <si>
    <t>767 Os/28</t>
  </si>
  <si>
    <t xml:space="preserve">D označení budovy - domovní číslo nerez , výška číslic 150 mm - specifikace dle PD </t>
  </si>
  <si>
    <t>-1007468616</t>
  </si>
  <si>
    <t>"výpis ostatních prvků - ozn. Os/28" 1</t>
  </si>
  <si>
    <t>503</t>
  </si>
  <si>
    <t>767 Os/29</t>
  </si>
  <si>
    <t xml:space="preserve">D označení pater - číslo nerez, výška číslic 150 mm - specifikace dle PD </t>
  </si>
  <si>
    <t>1765147389</t>
  </si>
  <si>
    <t>"výpis ostatních výrobků - ozn. Os/29" 2+2+2+2</t>
  </si>
  <si>
    <t>504</t>
  </si>
  <si>
    <t>767 Os/30</t>
  </si>
  <si>
    <t xml:space="preserve">D+M stříšky nad vedlejšími vstupy - skleněná markýza , rozměr 1800x1200 mm - specifikace dle PD </t>
  </si>
  <si>
    <t>1734146547</t>
  </si>
  <si>
    <t>"výpis ostatních výrobků - ozn. Os/30"     3</t>
  </si>
  <si>
    <t>505</t>
  </si>
  <si>
    <t>767 Os/31</t>
  </si>
  <si>
    <t xml:space="preserve">D+M tyč chromová pro sprchový závěs, rozměr 900x900 mm, vč. sprchového závěsu - specifikace dle PD </t>
  </si>
  <si>
    <t>-344347551</t>
  </si>
  <si>
    <t>"výpis ostatních výrobků - ozn. Os/31"     8+8+6</t>
  </si>
  <si>
    <t>506</t>
  </si>
  <si>
    <t>767 Os/32</t>
  </si>
  <si>
    <t xml:space="preserve">D teleskopický hliníkový žebřík pro výlez na střechu , délky 5 m, vč.ocelové skříně pro uložení - specifikace dle PD </t>
  </si>
  <si>
    <t>1525278377</t>
  </si>
  <si>
    <t>"výpis ostatních výrobků Os/32"   1</t>
  </si>
  <si>
    <t>507</t>
  </si>
  <si>
    <t>767 Os/33</t>
  </si>
  <si>
    <t xml:space="preserve">D pryžová tlumící podložka tl.20 mm pod VZT jednotku , rozměr 3000x1800 mm- specifikace dle PD </t>
  </si>
  <si>
    <t>-698628064</t>
  </si>
  <si>
    <t>508</t>
  </si>
  <si>
    <t>767 Os/34</t>
  </si>
  <si>
    <t xml:space="preserve">D+M systém generálního klíče </t>
  </si>
  <si>
    <t>1762723534</t>
  </si>
  <si>
    <t>554</t>
  </si>
  <si>
    <t>VI.1.5. R-22</t>
  </si>
  <si>
    <t>Trezor do zdi - specifikace dle PD</t>
  </si>
  <si>
    <t>-1714613282</t>
  </si>
  <si>
    <t>" výpis vybavení č.v. VI.1.5 - ozn. 22" 1</t>
  </si>
  <si>
    <t>509</t>
  </si>
  <si>
    <t>998767103</t>
  </si>
  <si>
    <t>Přesun hmot pro zámečnické konstrukce stanovený z hmotnosti přesunovaného materiálu vodorovná dopravní vzdálenost do 50 m v objektech výšky přes 12 do 24 m</t>
  </si>
  <si>
    <t>-2067591345</t>
  </si>
  <si>
    <t>510</t>
  </si>
  <si>
    <t>771111011</t>
  </si>
  <si>
    <t>Příprava podkladu před provedením dlažby vysátí podlah</t>
  </si>
  <si>
    <t>1434769653</t>
  </si>
  <si>
    <t>511</t>
  </si>
  <si>
    <t>771121011</t>
  </si>
  <si>
    <t>Příprava podkladu před provedením dlažby nátěr penetrační na podlahu</t>
  </si>
  <si>
    <t>-971443667</t>
  </si>
  <si>
    <t>771151013</t>
  </si>
  <si>
    <t>Příprava podkladu před provedením dlažby samonivelační stěrka min.pevnosti 20 MPa, tloušťky přes 5 do 8 mm</t>
  </si>
  <si>
    <t>891228510</t>
  </si>
  <si>
    <t>513</t>
  </si>
  <si>
    <t>771591112</t>
  </si>
  <si>
    <t>Izolace podlahy pod dlažbu nátěrem nebo stěrkou ve dvou vrstvách</t>
  </si>
  <si>
    <t>-2082183340</t>
  </si>
  <si>
    <t>"mokrý provoz-  skladba P02,P03,P07,P08" 530*2</t>
  </si>
  <si>
    <t>514</t>
  </si>
  <si>
    <t>771274113</t>
  </si>
  <si>
    <t>Montáž obkladů schodišť z dlaždic keramických lepených flexibilním lepidlem stupnic hladkých, šířky přes 250 do 300 mm</t>
  </si>
  <si>
    <t>345665143</t>
  </si>
  <si>
    <t>515</t>
  </si>
  <si>
    <t>771274123</t>
  </si>
  <si>
    <t>Montáž obkladů schodišť z dlaždic keramických lepených flexibilním lepidlem stupnic protiskluzných nebo reliéfních, šířky přes 250 do 300 mm</t>
  </si>
  <si>
    <t>217401639</t>
  </si>
  <si>
    <t>516</t>
  </si>
  <si>
    <t>771574112</t>
  </si>
  <si>
    <t>Montáž podlah z dlaždic keramických lepených flexibilním lepidlem maloformátových hladkých přes 9 do 12 ks/m2</t>
  </si>
  <si>
    <t>-353510828</t>
  </si>
  <si>
    <t>" skladba P02,P03,P04,P07,P08,P09"</t>
  </si>
  <si>
    <t>134,3+41,8+24,01+241,24+104,05+35</t>
  </si>
  <si>
    <t>"skladba P05"75</t>
  </si>
  <si>
    <t>" skladba P10- terasa" 25</t>
  </si>
  <si>
    <t>517</t>
  </si>
  <si>
    <t>59761434</t>
  </si>
  <si>
    <t>dlažba keramická slinutá hladká do interiéru i exteriéru pro vysoké mechanické namáhání přes 9 do 12ks/m2</t>
  </si>
  <si>
    <t>1461183951</t>
  </si>
  <si>
    <t>665,4*1,15</t>
  </si>
  <si>
    <t>765,21*1,1 'Přepočtené koeficientem množství</t>
  </si>
  <si>
    <t>518</t>
  </si>
  <si>
    <t>59761409</t>
  </si>
  <si>
    <t>dlažba keramická slinutá protiskluzná do interiéru i exteriéru pro vysoké mechanické namáhání přes 9 do 12 ks/m2</t>
  </si>
  <si>
    <t>-213780585</t>
  </si>
  <si>
    <t>25*1,15</t>
  </si>
  <si>
    <t>519</t>
  </si>
  <si>
    <t>771474112</t>
  </si>
  <si>
    <t>Montáž soklů z dlaždic keramických lepených flexibilním lepidlem rovných, výšky přes 65 do 90 mm</t>
  </si>
  <si>
    <t>-1976722655</t>
  </si>
  <si>
    <t>"1.PP"  110</t>
  </si>
  <si>
    <t>"2.NP"72</t>
  </si>
  <si>
    <t>"3.NP" 58</t>
  </si>
  <si>
    <t>520</t>
  </si>
  <si>
    <t>59761275</t>
  </si>
  <si>
    <t>sokl-dlažba keramická slinutá hladká do interiéru i exteriéru 330x80mm</t>
  </si>
  <si>
    <t>1749368666</t>
  </si>
  <si>
    <t>863,636363636364*1,1 'Přepočtené koeficientem množství</t>
  </si>
  <si>
    <t>521</t>
  </si>
  <si>
    <t>998771103</t>
  </si>
  <si>
    <t>Přesun hmot pro podlahy z dlaždic stanovený z hmotnosti přesunovaného materiálu vodorovná dopravní vzdálenost do 50 m v objektech výšky přes 12 do 24 m</t>
  </si>
  <si>
    <t>621792143</t>
  </si>
  <si>
    <t>522</t>
  </si>
  <si>
    <t>776111111</t>
  </si>
  <si>
    <t>Příprava podkladu broušení podlah nového podkladu anhydritového</t>
  </si>
  <si>
    <t>1227270036</t>
  </si>
  <si>
    <t>523</t>
  </si>
  <si>
    <t>776111311</t>
  </si>
  <si>
    <t>Příprava podkladu vysátí podlah</t>
  </si>
  <si>
    <t>-298892387</t>
  </si>
  <si>
    <t>524</t>
  </si>
  <si>
    <t>776121311</t>
  </si>
  <si>
    <t>Příprava podkladu penetrace vodou ředitelná na savý podklad (válečkováním) ředěná v poměru 1:1 podlah</t>
  </si>
  <si>
    <t>1775536411</t>
  </si>
  <si>
    <t>525</t>
  </si>
  <si>
    <t>776141121</t>
  </si>
  <si>
    <t>Příprava podkladu vyrovnání samonivelační stěrkou podlah min.pevnosti 30 MPa, tloušťky do 3 mm</t>
  </si>
  <si>
    <t>-1890219486</t>
  </si>
  <si>
    <t>526</t>
  </si>
  <si>
    <t>776141122</t>
  </si>
  <si>
    <t>Příprava podkladu vyrovnání samonivelační stěrkou podlah min.pevnosti 30 MPa, tloušťky přes 3 do 5 mm</t>
  </si>
  <si>
    <t>-1054452419</t>
  </si>
  <si>
    <t>527</t>
  </si>
  <si>
    <t>776231111</t>
  </si>
  <si>
    <t>Montáž podlahovin z vinylu lepením lamel nebo čtverců standardním lepidlem</t>
  </si>
  <si>
    <t>1352153308</t>
  </si>
  <si>
    <t>"1.PP - skladba PO1"   330</t>
  </si>
  <si>
    <t>"1.NP - skladba PO6"  425</t>
  </si>
  <si>
    <t>"2.NP - skladba PO6" 435</t>
  </si>
  <si>
    <t>"3.NP - skladba PO6" 390</t>
  </si>
  <si>
    <t>" pokrytí parapetu podlahovou krytinou" 3</t>
  </si>
  <si>
    <t>528</t>
  </si>
  <si>
    <t>28411051</t>
  </si>
  <si>
    <t>dílce vinylové tl 2,5mm, nášlapná vrstva 0,55mm, úprava PUR, třída zátěže 23/33/42, otlak 0,05mm, R10, třída otěru T, hořlavost Bfl S1, bez ftalátů</t>
  </si>
  <si>
    <t>274747014</t>
  </si>
  <si>
    <t>1583*1,15</t>
  </si>
  <si>
    <t>529</t>
  </si>
  <si>
    <t>776411111</t>
  </si>
  <si>
    <t>Montáž soklíků lepením obvodových, výšky do 80 mm</t>
  </si>
  <si>
    <t>363384160</t>
  </si>
  <si>
    <t>"1.PP"  280</t>
  </si>
  <si>
    <t>"1.NP"  350</t>
  </si>
  <si>
    <t>"2.NP" 360</t>
  </si>
  <si>
    <t xml:space="preserve">"3.NP" 320 </t>
  </si>
  <si>
    <t>61418102</t>
  </si>
  <si>
    <t>lišta podlahová dřevěná buk 8x35mm</t>
  </si>
  <si>
    <t>-1734271562</t>
  </si>
  <si>
    <t>1310*1,1 'Přepočtené koeficientem množství</t>
  </si>
  <si>
    <t>531</t>
  </si>
  <si>
    <t>776421312</t>
  </si>
  <si>
    <t>Montáž lišt přechodových šroubovaných</t>
  </si>
  <si>
    <t>185778599</t>
  </si>
  <si>
    <t>"1.NP"18</t>
  </si>
  <si>
    <t>"2.NP" 18</t>
  </si>
  <si>
    <t>"3.NP" 18</t>
  </si>
  <si>
    <t>532</t>
  </si>
  <si>
    <t>55343118a</t>
  </si>
  <si>
    <t xml:space="preserve">profil přechodový nerezový </t>
  </si>
  <si>
    <t>773818063</t>
  </si>
  <si>
    <t>70*1,1 'Přepočtené koeficientem množství</t>
  </si>
  <si>
    <t>533</t>
  </si>
  <si>
    <t>998776102</t>
  </si>
  <si>
    <t>Přesun hmot pro podlahy povlakové stanovený z hmotnosti přesunovaného materiálu vodorovná dopravní vzdálenost do 50 m v objektech výšky přes 6 do 12 m</t>
  </si>
  <si>
    <t>1013601022</t>
  </si>
  <si>
    <t>777</t>
  </si>
  <si>
    <t>Podlahy lité</t>
  </si>
  <si>
    <t>534</t>
  </si>
  <si>
    <t>777111101</t>
  </si>
  <si>
    <t>Příprava podkladu před provedením litých podlah zametení</t>
  </si>
  <si>
    <t>1154843999</t>
  </si>
  <si>
    <t>535</t>
  </si>
  <si>
    <t>777121105</t>
  </si>
  <si>
    <t>Vyrovnání podkladu epoxidovou stěrkou plněnou pískem, tloušťky do 3 mm, plochy přes 1,0 m2</t>
  </si>
  <si>
    <t>-1053396623</t>
  </si>
  <si>
    <t>536</t>
  </si>
  <si>
    <t>777111123</t>
  </si>
  <si>
    <t>Příprava podkladu před provedením litých podlah obroušení strojní</t>
  </si>
  <si>
    <t>989318006</t>
  </si>
  <si>
    <t>537</t>
  </si>
  <si>
    <t>777111141</t>
  </si>
  <si>
    <t>Příprava podkladu před provedením litých podlah otryskání</t>
  </si>
  <si>
    <t>490073068</t>
  </si>
  <si>
    <t>538</t>
  </si>
  <si>
    <t>777131101</t>
  </si>
  <si>
    <t>Penetrační nátěr podlahy epoxidový na podklad suchý a vyzrálý</t>
  </si>
  <si>
    <t>853280479</t>
  </si>
  <si>
    <t>539</t>
  </si>
  <si>
    <t>777511131</t>
  </si>
  <si>
    <t>Krycí stěrka antistatická epoxidová mechanicky a chemicky odolná</t>
  </si>
  <si>
    <t>-1683036722</t>
  </si>
  <si>
    <t>" skladba P02,P03,P07,P08"530</t>
  </si>
  <si>
    <t>540</t>
  </si>
  <si>
    <t>998777103</t>
  </si>
  <si>
    <t>Přesun hmot pro podlahy lité stanovený z hmotnosti přesunovaného materiálu vodorovná dopravní vzdálenost do 50 m v objektech výšky přes 12 do 24 m</t>
  </si>
  <si>
    <t>521789656</t>
  </si>
  <si>
    <t>541</t>
  </si>
  <si>
    <t>781131112</t>
  </si>
  <si>
    <t>Izolace stěny pod obklad izolace nátěrem nebo stěrkou ve dvou vrstvách</t>
  </si>
  <si>
    <t>-2144704529</t>
  </si>
  <si>
    <t>obklad*2</t>
  </si>
  <si>
    <t>542</t>
  </si>
  <si>
    <t>781474154</t>
  </si>
  <si>
    <t>Montáž obkladů vnitřních stěn z dlaždic keramických lepených flexibilním lepidlem velkoformátových hladkých přes 4 do 6 ks/m2</t>
  </si>
  <si>
    <t>1488352008</t>
  </si>
  <si>
    <t xml:space="preserve">"1.PP" </t>
  </si>
  <si>
    <t>"m.č.002" (2,3+4,8)*2*2</t>
  </si>
  <si>
    <t>"m.č.003"(2,6+5,8)*2*2</t>
  </si>
  <si>
    <t>"m.č.005"(1,6+1,2)*2*2</t>
  </si>
  <si>
    <t>"m.č.006" 2,5*2</t>
  </si>
  <si>
    <t>"m.č.012"4,5*2</t>
  </si>
  <si>
    <t>"m.č.013"2,5*2</t>
  </si>
  <si>
    <t>"m.č.016"4*2</t>
  </si>
  <si>
    <t>"m.č.017"4,5*2</t>
  </si>
  <si>
    <t>"m.č.019"(5,8+6,8)*2*1,8</t>
  </si>
  <si>
    <t>"m.č.021"(4,2+2,26)*2*2-1,6*2,1</t>
  </si>
  <si>
    <t>"m.č.022"(8+5,58)*2*2-1,6*2,1</t>
  </si>
  <si>
    <t>"m.č.023"(3,14+4,78+5,1+4,78)*2</t>
  </si>
  <si>
    <t>"m.č.024"(1,4+2,5)*2*2</t>
  </si>
  <si>
    <t>"m.č.025"(2,3+2,7)*2*2</t>
  </si>
  <si>
    <t>"m.č.031"(1,9+2,95)*2*2</t>
  </si>
  <si>
    <t>"m.č.032"(1,9+1)*2*2</t>
  </si>
  <si>
    <t xml:space="preserve">"1.NP" </t>
  </si>
  <si>
    <t>"m.č.102" (2,22+2,73)*2*2</t>
  </si>
  <si>
    <t>"m.č.104"2*1,6+2,5*2</t>
  </si>
  <si>
    <t>"m.č.105"2,6*2+3,5*1,6</t>
  </si>
  <si>
    <t>"m.č.106" (1,8+2,35)*2*2</t>
  </si>
  <si>
    <t>"m.č.107"(1,8+2,35)*2*2</t>
  </si>
  <si>
    <t>"m.č.108"(1,5+2,35)*2*2</t>
  </si>
  <si>
    <t>"m.č.110"1,5*1,6</t>
  </si>
  <si>
    <t>"m.č.111"3,5*2</t>
  </si>
  <si>
    <t>"m.č.114"(2,66+2,1)*2*2</t>
  </si>
  <si>
    <t>"m.č.117"(2,55+2,3)*2*2</t>
  </si>
  <si>
    <t>"m.č.118"(2,55+2,3)*2*2</t>
  </si>
  <si>
    <t>"m.č.121"(2,55+2,3)*2*2</t>
  </si>
  <si>
    <t>"m.č.122"(2,55+2,3)*2*2</t>
  </si>
  <si>
    <t>"m.č.125"(2,55+2,3)*2*2</t>
  </si>
  <si>
    <t>"m.č.127"(3+3)*2*2</t>
  </si>
  <si>
    <t>"m.č.130"(3,23+2,4)*2*2</t>
  </si>
  <si>
    <t xml:space="preserve">"2.NP" </t>
  </si>
  <si>
    <t>"m.č.202" (2,22+2,73)*2*2</t>
  </si>
  <si>
    <t>"m.č.204"2*1,6+2,5*2</t>
  </si>
  <si>
    <t>"m.č.205"2,6*2+3,5*1,6</t>
  </si>
  <si>
    <t>"m.č.206" (1,8+2,35)*2*2</t>
  </si>
  <si>
    <t>"m.č.207"(1,8+2,35)*2*2</t>
  </si>
  <si>
    <t>"m.č.208"(1,5+2,35)*2*2</t>
  </si>
  <si>
    <t>"m.č.210"1,5*1,6</t>
  </si>
  <si>
    <t>"m.č.211"3,5*2</t>
  </si>
  <si>
    <t>"m.č.214"(2,66+2,1)*2*2</t>
  </si>
  <si>
    <t>"m.č.217"(2,55+2,3)*2*2</t>
  </si>
  <si>
    <t>"m.č.218"(2,55+2,3)*2*2</t>
  </si>
  <si>
    <t>"m.č.221"(2,55+2,3)*2*2</t>
  </si>
  <si>
    <t>"m.č.222"(2,55+2,3)*2*2</t>
  </si>
  <si>
    <t>"m.č.225"(2,55+2,3)*2*2</t>
  </si>
  <si>
    <t>"m.č.227"(3+3)*2*2</t>
  </si>
  <si>
    <t>"m.č. 232"(3,27+2,62)*2*2</t>
  </si>
  <si>
    <t xml:space="preserve">"3.NP" </t>
  </si>
  <si>
    <t>"m.č.302"(2,7+2,98)*2*2</t>
  </si>
  <si>
    <t>"m.č.304" 1,6*1,6+2,8*2</t>
  </si>
  <si>
    <t>"m.č.305"2,6*2+2,5*1,6</t>
  </si>
  <si>
    <t>"m.č.306"(1,78+2,38)*2*2</t>
  </si>
  <si>
    <t>"m.č. 307"(1,78+2,38)*2*2</t>
  </si>
  <si>
    <t>"m.č.309" 1,5*1,6</t>
  </si>
  <si>
    <t>"m.č.310"3,5*2</t>
  </si>
  <si>
    <t>"m.č.313"(3+2,1)*2*2</t>
  </si>
  <si>
    <t>"m.č.316"(2,55+2,62)*2*2</t>
  </si>
  <si>
    <t>"m.č.317"(2,55+2,62)*2*2</t>
  </si>
  <si>
    <t>"m.č.320" (2,55+2,62)*2*2</t>
  </si>
  <si>
    <t>"m.č.321" (2,55+2,62)*2*2</t>
  </si>
  <si>
    <t>"m.č.324"(2,55+2,62)*2*2</t>
  </si>
  <si>
    <t>"m.č.327"(3,73+6,55)*2*2</t>
  </si>
  <si>
    <t>"m.č.328" (2,8+1,875)*2*2</t>
  </si>
  <si>
    <t>"m.č.329" (3,73+6,55)*2*2</t>
  </si>
  <si>
    <t>"m.č.330"(2,8+2)*2*2</t>
  </si>
  <si>
    <t>"m.č.332" (5,33+5,23)*2*2</t>
  </si>
  <si>
    <t>543</t>
  </si>
  <si>
    <t>59761001</t>
  </si>
  <si>
    <t>obklad velkoformátový keramický hladký přes 4 do 6ks/m2</t>
  </si>
  <si>
    <t>2005295922</t>
  </si>
  <si>
    <t>obklad *1,2</t>
  </si>
  <si>
    <t>1462,68*1,15 'Přepočtené koeficientem množství</t>
  </si>
  <si>
    <t>544</t>
  </si>
  <si>
    <t>781477114</t>
  </si>
  <si>
    <t>Montáž obkladů vnitřních stěn z dlaždic keramických Příplatek k cenám za dvousložkový spárovací tmel</t>
  </si>
  <si>
    <t>2087300164</t>
  </si>
  <si>
    <t>545</t>
  </si>
  <si>
    <t>781494111</t>
  </si>
  <si>
    <t>Obklad - dokončující práce profily ukončovací lepené flexibilním lepidlem rohové</t>
  </si>
  <si>
    <t>1716603765</t>
  </si>
  <si>
    <t>"1PP" 80</t>
  </si>
  <si>
    <t>"1.NP" 85</t>
  </si>
  <si>
    <t>"2.NP"85</t>
  </si>
  <si>
    <t>"3.NP"75</t>
  </si>
  <si>
    <t>546</t>
  </si>
  <si>
    <t>781494511</t>
  </si>
  <si>
    <t>Obklad - dokončující práce profily ukončovací lepené flexibilním lepidlem ukončovací</t>
  </si>
  <si>
    <t>2065993098</t>
  </si>
  <si>
    <t>"1.PP" 170</t>
  </si>
  <si>
    <t>"1.NP" 185</t>
  </si>
  <si>
    <t>"2.NP" 185</t>
  </si>
  <si>
    <t>"3.NP"170</t>
  </si>
  <si>
    <t>547</t>
  </si>
  <si>
    <t>998781102</t>
  </si>
  <si>
    <t>Přesun hmot pro obklady keramické stanovený z hmotnosti přesunovaného materiálu vodorovná dopravní vzdálenost do 50 m v objektech výšky přes 6 do 12 m</t>
  </si>
  <si>
    <t>-1134050934</t>
  </si>
  <si>
    <t>784</t>
  </si>
  <si>
    <t>Dokončovací práce - malby</t>
  </si>
  <si>
    <t>548</t>
  </si>
  <si>
    <t>784 R-01</t>
  </si>
  <si>
    <t>Malby směsí tekuté disperzní tonované omyvatelné jednonásobné s penetrací v místnosti výšky do 3,8 m</t>
  </si>
  <si>
    <t>450889538</t>
  </si>
  <si>
    <t>" nátěr místností výšky 1,5 m"    1500</t>
  </si>
  <si>
    <t>549</t>
  </si>
  <si>
    <t>784181111</t>
  </si>
  <si>
    <t>Penetrace podkladu jednonásobná základní silikátová v místnostech výšky do 3,80 m</t>
  </si>
  <si>
    <t>-38230728</t>
  </si>
  <si>
    <t>550</t>
  </si>
  <si>
    <t>784211101</t>
  </si>
  <si>
    <t>Dvojnásobné bílé malby ze směsí za mokra výborně otěruvzdorných v místnostech výšky do 3,80 m</t>
  </si>
  <si>
    <t>645331836</t>
  </si>
  <si>
    <t>omítka_stěn+Stěny_výtah_1+SDK_podhled+omitka_sch+omítka_strop</t>
  </si>
  <si>
    <t>551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</si>
  <si>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</si>
  <si>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</si>
  <si>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1117777277</t>
  </si>
  <si>
    <t>Práce a dodávky M</t>
  </si>
  <si>
    <t>33-M</t>
  </si>
  <si>
    <t>Montáže dopr.zaříz.,sklad. zař. a váh</t>
  </si>
  <si>
    <t>552</t>
  </si>
  <si>
    <t>33 R-01</t>
  </si>
  <si>
    <t xml:space="preserve">D+M osobní výtah - 1.PP-3.NP, vntřní rozměry kabiny 1100x1400x2100 mm,nosnost 630 kg (8 osob),rychlost 1 m/s,trakční pohon bez strojovny s frekvenčně řízeným motorem - specifikace dle PD </t>
  </si>
  <si>
    <t>1203571860</t>
  </si>
  <si>
    <t>"výpis ostatních  výrobků ozn. Os/01" 1</t>
  </si>
  <si>
    <t>553</t>
  </si>
  <si>
    <t>33 R-02</t>
  </si>
  <si>
    <t xml:space="preserve">D+M evakuační lůžkový výtah - 1.PP-3.NP,vntřní rozměry kabiny 1400x2400x2100 mm,nosnost 1600 kg (21 osob),rychlost 1 m/s,trakční pohon bez strojovny s frekvenčně řízeným motorem - specifikace dle PD </t>
  </si>
  <si>
    <t>-877879569</t>
  </si>
  <si>
    <t>"výpis ostatních  výrobků ozn. Os/02" 1</t>
  </si>
  <si>
    <t xml:space="preserve">03 - Profese - ZTI, zařízení pro vytápění , plynová zařízení a přeložka venkov. vodovodu a plynovodu </t>
  </si>
  <si>
    <t xml:space="preserve">Profese- ZTI, zařízení pro vytápění,plynová zařízení a přeložka venkov. vodovodu a plynovodu - položkový rozpočet viz příloha </t>
  </si>
  <si>
    <t>-517610978</t>
  </si>
  <si>
    <t xml:space="preserve">04 - Elektro - silnoproud </t>
  </si>
  <si>
    <t xml:space="preserve">Elektroinstalace silnoproudproud - položkový rozpočet viz příloha </t>
  </si>
  <si>
    <t>-173192303</t>
  </si>
  <si>
    <t xml:space="preserve">05 - Elektro - slaboproud </t>
  </si>
  <si>
    <t xml:space="preserve">Elektroinstalace slaboproud - položkový rozpočet viz příloha </t>
  </si>
  <si>
    <t>852847679</t>
  </si>
  <si>
    <t xml:space="preserve">06 - Elektro - bleskosvod </t>
  </si>
  <si>
    <t xml:space="preserve">Elektroinstalace bleskosvod - položkový rozpočet viz příloha </t>
  </si>
  <si>
    <t>1166617999</t>
  </si>
  <si>
    <t>06A - Měření a regulace</t>
  </si>
  <si>
    <t xml:space="preserve">MaR - položkový rozpočet viz příloha </t>
  </si>
  <si>
    <t>1927752141</t>
  </si>
  <si>
    <t>07 - Vzduchotechnika</t>
  </si>
  <si>
    <t xml:space="preserve">Zařízení vzduchotechniky - položkový rozpočet viz příloha </t>
  </si>
  <si>
    <t>248439619</t>
  </si>
  <si>
    <t>dlažba_60</t>
  </si>
  <si>
    <t>dlažba tl. 60 mm</t>
  </si>
  <si>
    <t>692</t>
  </si>
  <si>
    <t>dlažba_80</t>
  </si>
  <si>
    <t>dlažba tl. 80 mm</t>
  </si>
  <si>
    <t>dlažba_ZPO3</t>
  </si>
  <si>
    <t>betonová zatravňovací dlažba tl. 80 mm</t>
  </si>
  <si>
    <t>odkopavky</t>
  </si>
  <si>
    <t xml:space="preserve">okopávky celkem </t>
  </si>
  <si>
    <t>594,55</t>
  </si>
  <si>
    <t>okap_chod</t>
  </si>
  <si>
    <t xml:space="preserve">plocha okapového chodníku </t>
  </si>
  <si>
    <t>sypanina_hmot</t>
  </si>
  <si>
    <t xml:space="preserve">hmotnost sutě- sypanina </t>
  </si>
  <si>
    <t>1342,935</t>
  </si>
  <si>
    <t xml:space="preserve">08 - Komunikace a zpevněné plochy </t>
  </si>
  <si>
    <t xml:space="preserve">    1 - Zemní práce</t>
  </si>
  <si>
    <t xml:space="preserve">    5 - Komunikace</t>
  </si>
  <si>
    <t>Zemní práce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</si>
  <si>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</si>
  <si>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</si>
  <si>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-1892662638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</si>
  <si>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</si>
  <si>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</si>
  <si>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647271920</t>
  </si>
  <si>
    <t>" odstraněná zámková dlažba "300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</si>
  <si>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</si>
  <si>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</si>
  <si>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964507879</t>
  </si>
  <si>
    <t>" odstranění žulových kostek - budou nově položeny " 145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</si>
  <si>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</si>
  <si>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</si>
  <si>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759484425</t>
  </si>
  <si>
    <t>dlažba_60+dlažba_80+dlažba_ZPO3+180+okap_chod</t>
  </si>
  <si>
    <t>113201112</t>
  </si>
  <si>
    <t>Vytrhání obrub s vybouráním lože, s přemístěním hmot na skládku na vzdálenost do 3 m nebo s naložením na dopravní prostředek silničních ležatých</t>
  </si>
  <si>
    <t>484791773</t>
  </si>
  <si>
    <t>113203111</t>
  </si>
  <si>
    <t>Vytrhání obrub s vybouráním lože, s přemístěním hmot na skládku na vzdálenost do 3 m nebo s naložením na dopravní prostředek z dlažebních kostek</t>
  </si>
  <si>
    <t>1789409882</t>
  </si>
  <si>
    <t>121101101</t>
  </si>
  <si>
    <t>Sejmutí ornice nebo lesní půdy s vodorovným přemístěním na hromady v místě upotřebení nebo na dočasné či trvalé skládky se složením, na vzdálenost do 50 m</t>
  </si>
  <si>
    <t>1021360592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</si>
  <si>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</si>
  <si>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</si>
  <si>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1257554187</t>
  </si>
  <si>
    <t>dlažba_60*0,5</t>
  </si>
  <si>
    <t>dlažba_80*0,6</t>
  </si>
  <si>
    <t>dlažba_ZPO3*0,6</t>
  </si>
  <si>
    <t>okap_chod*0,45</t>
  </si>
  <si>
    <t>"žulové kostky " 145*0,6</t>
  </si>
  <si>
    <t>132201201</t>
  </si>
  <si>
    <t>Hloubení zapažených i nezapažených rýh šířky přes 600 do 2 000 mm s urovnáním dna do předepsaného profilu a spádu v hornině tř. 3 do 100 m3</t>
  </si>
  <si>
    <t>1933036527</t>
  </si>
  <si>
    <t>" drenážní trativod DN 110"       150*1,2*0,6</t>
  </si>
  <si>
    <t>-1771079142</t>
  </si>
  <si>
    <t>-788800052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</si>
  <si>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</si>
  <si>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</si>
  <si>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-849276126</t>
  </si>
  <si>
    <t>1092650934</t>
  </si>
  <si>
    <t>67,5*2 'Přepočtené koeficientem množství</t>
  </si>
  <si>
    <t>181951102</t>
  </si>
  <si>
    <t>Úprava pláně vyrovnáním výškových rozdílů v hornině tř. 1 až 4 se zhutněním</t>
  </si>
  <si>
    <t>-676718886</t>
  </si>
  <si>
    <t>dlažba_60+okap_chod+dlažba_ZPO3+145+dlažba_80</t>
  </si>
  <si>
    <t>211971110</t>
  </si>
  <si>
    <t>Zřízení opláštění výplně z geotextilie odvodňovacích žeber nebo trativodů v rýze nebo zářezu se stěnami šikmými o sklonu do 1:2</t>
  </si>
  <si>
    <t>-542851701</t>
  </si>
  <si>
    <t>69311006</t>
  </si>
  <si>
    <t>geotextilie tkaná separační, filtrační, výztužná PP pevnost v tahu 15kN/m</t>
  </si>
  <si>
    <t>-2116045728</t>
  </si>
  <si>
    <t>93*1,2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</si>
  <si>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</si>
  <si>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</si>
  <si>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1468702414</t>
  </si>
  <si>
    <t>846177271</t>
  </si>
  <si>
    <t>Komunikace</t>
  </si>
  <si>
    <t>451577777</t>
  </si>
  <si>
    <t>Podklad nebo lože pod dlažbu (přídlažbu) v ploše vodorovné nebo ve sklonu do 1:5, tloušťky od 30 do 100 mm z kameniva těženého</t>
  </si>
  <si>
    <t>-285809872</t>
  </si>
  <si>
    <t>dlažba_60+dlažba_80+dlažba_ZPO3</t>
  </si>
  <si>
    <t>"žulové kostky " 145</t>
  </si>
  <si>
    <t>58333625</t>
  </si>
  <si>
    <t>kamenivo těžené hrubé frakce 4/8</t>
  </si>
  <si>
    <t>-915325219</t>
  </si>
  <si>
    <t>1095*0,04*1,6</t>
  </si>
  <si>
    <t>561011111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</si>
  <si>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</si>
  <si>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1979843468</t>
  </si>
  <si>
    <t>dlažba_80+dlažba_ZPO3</t>
  </si>
  <si>
    <t>58522150</t>
  </si>
  <si>
    <t>cement portlandský směsný CEM II 32,5MPa</t>
  </si>
  <si>
    <t>1389160119</t>
  </si>
  <si>
    <t>564750111</t>
  </si>
  <si>
    <t>Podklad nebo kryt z kameniva hrubého drceného vel. 16-32 mm s rozprostřením a zhutněním, po zhutnění tl. 150 mm</t>
  </si>
  <si>
    <t>-1022074280</t>
  </si>
  <si>
    <t>dlažba_60+okap_chod</t>
  </si>
  <si>
    <t>564851111</t>
  </si>
  <si>
    <t>Podklad ze štěrkodrti ŠD s rozprostřením a zhutněním, po zhutnění tl. 150 mm</t>
  </si>
  <si>
    <t>986646720</t>
  </si>
  <si>
    <t>dlažba_ZPO3+dlažba_80</t>
  </si>
  <si>
    <t>"žulové kostky"                 145</t>
  </si>
  <si>
    <t>564952111</t>
  </si>
  <si>
    <t>Podklad z mechanicky zpevněného kameniva MZK (minerální beton) s rozprostřením a s hutněním, po zhutnění tl. 150 mm</t>
  </si>
  <si>
    <t>1987216849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</si>
  <si>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</si>
  <si>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</si>
  <si>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-53109143</t>
  </si>
  <si>
    <t>"použita púvodní žulová dlažba " 145</t>
  </si>
  <si>
    <t>58381008</t>
  </si>
  <si>
    <t xml:space="preserve">kostka dlažební žula velká 15/17 - použity původní kostky </t>
  </si>
  <si>
    <t>-803094303</t>
  </si>
  <si>
    <t>143,564356435644*1,01 'Přepočtené koeficientem množství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</si>
  <si>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</si>
  <si>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</si>
  <si>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-404099592</t>
  </si>
  <si>
    <t>" pochozí dlažba  - tl. 60 mm - ZP02 "   420</t>
  </si>
  <si>
    <t xml:space="preserve">"signální pás - tl. 60 mm"                          4                             </t>
  </si>
  <si>
    <t xml:space="preserve">"varovný pás - tl. 60 mm"                           8                           </t>
  </si>
  <si>
    <t>"pochozí dlažba - tl. 60 mm - ZP02a"   260</t>
  </si>
  <si>
    <t>59245021</t>
  </si>
  <si>
    <t>dlažba skladebná betonová 200x200x60mm přírodní</t>
  </si>
  <si>
    <t>-790556012</t>
  </si>
  <si>
    <t>550*1,2</t>
  </si>
  <si>
    <t>59245263</t>
  </si>
  <si>
    <t>dlažba skladebná betonová 200x200x60mm barevná</t>
  </si>
  <si>
    <t>-763098128</t>
  </si>
  <si>
    <t>"  barevné okraje chodníků " 130*1,2</t>
  </si>
  <si>
    <t>59245006</t>
  </si>
  <si>
    <t>dlažba skladebná betonová pro nevidomé 200x100x60mm barevná</t>
  </si>
  <si>
    <t>1853779642</t>
  </si>
  <si>
    <t>" signální a varovný pás - tl. 60 mm"  (3,5+8)*1,2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</si>
  <si>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</si>
  <si>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</si>
  <si>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-1155294857</t>
  </si>
  <si>
    <t xml:space="preserve">" pojezdová dlažba -tl. 80 mm"      </t>
  </si>
  <si>
    <t>"skladba ZP04"          80</t>
  </si>
  <si>
    <t>"Skladba ZP05"          60</t>
  </si>
  <si>
    <t>"skladba ZP06"           80</t>
  </si>
  <si>
    <t>59245030</t>
  </si>
  <si>
    <t>dlažba skladebná betonová 200x200x80mm přírodní</t>
  </si>
  <si>
    <t>667938241</t>
  </si>
  <si>
    <t>dlažba_80*1,2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</si>
  <si>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</si>
  <si>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</si>
  <si>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-1658219408</t>
  </si>
  <si>
    <t>"skladba ZP03"  38</t>
  </si>
  <si>
    <t>59246016</t>
  </si>
  <si>
    <t>dlažba plošná betonová vegetační 600x400x80mm</t>
  </si>
  <si>
    <t>1637754975</t>
  </si>
  <si>
    <t>dlažba_ZPO3*1,1</t>
  </si>
  <si>
    <t>637121113</t>
  </si>
  <si>
    <t>Okapový chodník z kameniva s udusáním a urovnáním povrchu z kačírku tl. 200 mm</t>
  </si>
  <si>
    <t>1259441433</t>
  </si>
  <si>
    <t>"skladba ZP01" 15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</si>
  <si>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</si>
  <si>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</si>
  <si>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-1786813568</t>
  </si>
  <si>
    <t>" obrubník silniční "                           290</t>
  </si>
  <si>
    <t>" obrubník  přechodový"                         10</t>
  </si>
  <si>
    <t>" obrubník nájezdový "                           32</t>
  </si>
  <si>
    <t>59217031</t>
  </si>
  <si>
    <t>obrubník betonový silniční 1000x150x250mm</t>
  </si>
  <si>
    <t>-1741562619</t>
  </si>
  <si>
    <t>290*1,2</t>
  </si>
  <si>
    <t>59217028</t>
  </si>
  <si>
    <t>obrubník betonový silniční nájezdový 500x150x150mm</t>
  </si>
  <si>
    <t>-55507516</t>
  </si>
  <si>
    <t>32*1,2</t>
  </si>
  <si>
    <t>59217030</t>
  </si>
  <si>
    <t>obrubník betonový silniční přechodový 1000x150x150-250mm</t>
  </si>
  <si>
    <t>-705221557</t>
  </si>
  <si>
    <t>10*1,2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</si>
  <si>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</si>
  <si>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</si>
  <si>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1825182840</t>
  </si>
  <si>
    <t>"zahradní obrubník" 420</t>
  </si>
  <si>
    <t>59217016</t>
  </si>
  <si>
    <t>obrubník betonový chodníkový 1000x80x250mm</t>
  </si>
  <si>
    <t>269630831</t>
  </si>
  <si>
    <t>420*1,2</t>
  </si>
  <si>
    <t>914111111</t>
  </si>
  <si>
    <t>Montáž svislé dopravní značky základní velikosti do 1 m2 objímkami na sloupky nebo konzoly</t>
  </si>
  <si>
    <t>-2143361916</t>
  </si>
  <si>
    <t>40445480</t>
  </si>
  <si>
    <t>značka dopravní svislá retroreflexní fólie tř 1 FeZn prolis 500x700mm</t>
  </si>
  <si>
    <t>1885609853</t>
  </si>
  <si>
    <t>"IP12" 2</t>
  </si>
  <si>
    <t>40445553</t>
  </si>
  <si>
    <t>značka dopravní svislá retroreflexní fólie tř 1 Al prolis D 700mm</t>
  </si>
  <si>
    <t>1435570128</t>
  </si>
  <si>
    <t>914511111</t>
  </si>
  <si>
    <t>Montáž sloupku dopravních značek délky do 3,5 m do betonového základu</t>
  </si>
  <si>
    <t>-46298596</t>
  </si>
  <si>
    <t>40445230</t>
  </si>
  <si>
    <t>sloupek pro dopravní značku Zn D 70mm v 3,5m</t>
  </si>
  <si>
    <t>1991902163</t>
  </si>
  <si>
    <t>40445241</t>
  </si>
  <si>
    <t>patka pro sloupek Al D 70mm</t>
  </si>
  <si>
    <t>-1593013605</t>
  </si>
  <si>
    <t>40445257</t>
  </si>
  <si>
    <t>svorka upínací na sloupek D 70mm</t>
  </si>
  <si>
    <t>862248056</t>
  </si>
  <si>
    <t>40445254</t>
  </si>
  <si>
    <t>víčko plastové na sloupek D 70mm</t>
  </si>
  <si>
    <t>-772545144</t>
  </si>
  <si>
    <t>915111111</t>
  </si>
  <si>
    <t>Vodorovné dopravní značení stříkané barvou dělící čára šířky 125 mm souvislá bílá základní</t>
  </si>
  <si>
    <t>272139363</t>
  </si>
  <si>
    <t>"V10b" 110</t>
  </si>
  <si>
    <t>915351111</t>
  </si>
  <si>
    <t>Vodorovné značení předformovaným termoplastem písmena nebo číslice velikosti do 1 m</t>
  </si>
  <si>
    <t>1775640816</t>
  </si>
  <si>
    <t>"V10f"  2</t>
  </si>
  <si>
    <t>915491111</t>
  </si>
  <si>
    <t>Vyznačení dopravních pásů nebo pruhů deskami z desek z bílého betonu 250/500/100 mm do lože z betonu prostého tl. 100 až 150 mm šířky 250 mm</t>
  </si>
  <si>
    <t>1678785919</t>
  </si>
  <si>
    <t xml:space="preserve">"zásobovací rampa" 42 </t>
  </si>
  <si>
    <t>59218001</t>
  </si>
  <si>
    <t>krajník betonový silniční 500x250x80mm</t>
  </si>
  <si>
    <t>-161798716</t>
  </si>
  <si>
    <t>42*1,05 'Přepočtené koeficientem množství</t>
  </si>
  <si>
    <t>Zrušení dopravního značky</t>
  </si>
  <si>
    <t>-1227962957</t>
  </si>
  <si>
    <t xml:space="preserve">Přesunutí dopravní značky na novou pozici - dle PD </t>
  </si>
  <si>
    <t>2060981275</t>
  </si>
  <si>
    <t>Napojení nových zpevněných ploch na stávající zpevněné plochy</t>
  </si>
  <si>
    <t>957879668</t>
  </si>
  <si>
    <t>Úprava parkoviště - odstranění ocelových sloupů oplocení vč. vzpěr délky 4 m - celkem 35 ks , vč. odvozu materiálu</t>
  </si>
  <si>
    <t>-380969321</t>
  </si>
  <si>
    <t xml:space="preserve">Úprava parkoviště - odstranění drátěného pletiva výšky 4 m - celková plocha 310 m2, vč. odvozu materiálu </t>
  </si>
  <si>
    <t>310828361</t>
  </si>
  <si>
    <t>Úprava parkoviště - odřezání a odbourání okraje betonové plochy v pásu 150 mm - plocha 14 m2</t>
  </si>
  <si>
    <t>-1082206782</t>
  </si>
  <si>
    <t>Úprava parkoviště - vyčištění betonové plochy 475 m2</t>
  </si>
  <si>
    <t>1539967654</t>
  </si>
  <si>
    <t xml:space="preserve">Úprava parkoviště - odstranění ACO DRAINU v délce 6m </t>
  </si>
  <si>
    <t>1632989467</t>
  </si>
  <si>
    <t>997221551</t>
  </si>
  <si>
    <t>Vodorovná doprava suti bez naložení, ale se složením a s hrubým urovnáním ze sypkých materiálů, na vzdálenost do 1 km</t>
  </si>
  <si>
    <t>-1474225944</t>
  </si>
  <si>
    <t>" automaticky vypočtená hmotnost " 332,2+odkopavky*1,7</t>
  </si>
  <si>
    <t>997221559</t>
  </si>
  <si>
    <t>Vodorovná doprava suti bez naložení, ale se složením a s hrubým urovnáním Příplatek k ceně za každý další i započatý 1 km přes 1 km</t>
  </si>
  <si>
    <t>1481420091</t>
  </si>
  <si>
    <t>" skládka Křovice" 1342,935*7</t>
  </si>
  <si>
    <t>997221561</t>
  </si>
  <si>
    <t>Vodorovná doprava suti bez naložení, ale se složením a s hrubým urovnáním z kusových materiálů, na vzdálenost do 1 km</t>
  </si>
  <si>
    <t>1670618284</t>
  </si>
  <si>
    <t>" automaticky vypočtená hmotnost " 12,75+78+46,4+9,2</t>
  </si>
  <si>
    <t>997221569</t>
  </si>
  <si>
    <t>110078786</t>
  </si>
  <si>
    <t>" skládka Křovice"    146,035*7</t>
  </si>
  <si>
    <t>997221611</t>
  </si>
  <si>
    <t>Nakládání na dopravní prostředky pro vodorovnou dopravu suti</t>
  </si>
  <si>
    <t>-398563052</t>
  </si>
  <si>
    <t>sypanina_hmot+146,35</t>
  </si>
  <si>
    <t>997221855</t>
  </si>
  <si>
    <t>1797063422</t>
  </si>
  <si>
    <t>" automaticky  vypotečná hmotnost sutě  - zemina a kameniva  " 332,2+odkopavky*1,7</t>
  </si>
  <si>
    <t>998225111</t>
  </si>
  <si>
    <t>Přesun hmot pro komunikace s krytem z kameniva, monolitickým betonovým nebo živičným dopravní vzdálenost do 200 m jakékoliv délky objektu</t>
  </si>
  <si>
    <t>-675939241</t>
  </si>
  <si>
    <t xml:space="preserve">09 - Sadové úpravy </t>
  </si>
  <si>
    <t>181301112</t>
  </si>
  <si>
    <t>Rozprostření a urovnání ornice v rovině nebo ve svahu sklonu do 1:5 při souvislé ploše přes 500 m2, tl. vrstvy přes 100 do 150 mm</t>
  </si>
  <si>
    <t>1302036661</t>
  </si>
  <si>
    <t>730</t>
  </si>
  <si>
    <t>zelen</t>
  </si>
  <si>
    <t>10371500</t>
  </si>
  <si>
    <t>substrát pro trávníky VL</t>
  </si>
  <si>
    <t>372221309</t>
  </si>
  <si>
    <t>730*0,15</t>
  </si>
  <si>
    <t>181411131</t>
  </si>
  <si>
    <t>Založení trávníku na půdě předem připravené plochy do 1000 m2 výsevem včetně utažení parkového v rovině nebo na svahu do 1:5</t>
  </si>
  <si>
    <t>783974969</t>
  </si>
  <si>
    <t>00572410</t>
  </si>
  <si>
    <t>osivo směs travní parková</t>
  </si>
  <si>
    <t>-1484974220</t>
  </si>
  <si>
    <t>730*0,025</t>
  </si>
  <si>
    <t>183101213</t>
  </si>
  <si>
    <t>Hloubení jamek pro vysazování rostlin v zemině tř.1 až 4 s výměnou půdy z 50% v rovině nebo na svahu do 1:5, objemu přes 0,02 do 0,05 m3</t>
  </si>
  <si>
    <t>-1403805630</t>
  </si>
  <si>
    <t>183101221</t>
  </si>
  <si>
    <t>Hloubení jamek pro vysazování rostlin v zemině tř.1 až 4 s výměnou půdy z 50% v rovině nebo na svahu do 1:5, objemu přes 0,40 do 1,00 m3</t>
  </si>
  <si>
    <t>-756989099</t>
  </si>
  <si>
    <t>184102116</t>
  </si>
  <si>
    <t>Výsadba dřeviny s balem do předem vyhloubené jamky se zalitím v rovině nebo na svahu do 1:5, při průměru balu přes 600 do 800 mm</t>
  </si>
  <si>
    <t>-87555050</t>
  </si>
  <si>
    <t>184002</t>
  </si>
  <si>
    <t>Prunus serrulata ´Kazan´ - Višeň pilovitá</t>
  </si>
  <si>
    <t>-1743624391</t>
  </si>
  <si>
    <t>184-004</t>
  </si>
  <si>
    <t xml:space="preserve"> Pinus Nigra - borovice černá </t>
  </si>
  <si>
    <t>-370808192</t>
  </si>
  <si>
    <t>184102211</t>
  </si>
  <si>
    <t>Výsadba keře bez balu do předem vyhloubené jamky se zalitím v rovině nebo na svahu do 1:5 výšky do 1 m v terénu</t>
  </si>
  <si>
    <t>-310444509</t>
  </si>
  <si>
    <t>184001a</t>
  </si>
  <si>
    <t>V/2 - Spiraea bumalda ,Anthony Waterer´ - Tavolník Bumaldův</t>
  </si>
  <si>
    <t>-1021905220</t>
  </si>
  <si>
    <t>183901113</t>
  </si>
  <si>
    <t>Příprava nádob pro vysazování rostlin plocha nádoby přes 0,60 do 1.00 m2</t>
  </si>
  <si>
    <t>-2071808069</t>
  </si>
  <si>
    <t>184102212</t>
  </si>
  <si>
    <t>Výsadba keře bez balu do předem vyhloubené jamky se zalitím v rovině nebo na svahu do 1:5 výšky do 1 m do nádob nebo zvýšených záhonů</t>
  </si>
  <si>
    <t>-1432545065</t>
  </si>
  <si>
    <t>184-010</t>
  </si>
  <si>
    <t xml:space="preserve">IV/6 - Lavandula angustifolia - Levandule lékařská </t>
  </si>
  <si>
    <t>-1381123642</t>
  </si>
  <si>
    <t>184215132</t>
  </si>
  <si>
    <t>Ukotvení dřeviny kůly třemi kůly, délky přes 1 do 2 m</t>
  </si>
  <si>
    <t>543620711</t>
  </si>
  <si>
    <t>60591253</t>
  </si>
  <si>
    <t>kůl vyvazovací dřevěný impregnovaný D 8cm dl 2m</t>
  </si>
  <si>
    <t>1631908163</t>
  </si>
  <si>
    <t>184016</t>
  </si>
  <si>
    <t>úvazek 1,8 m</t>
  </si>
  <si>
    <t>539808732</t>
  </si>
  <si>
    <t>184501121</t>
  </si>
  <si>
    <t>Zhotovení obalu kmene a spodních částí větví stromu z juty v jedné vrstvě v rovině nebo na svahu do 1:5</t>
  </si>
  <si>
    <t>786164823</t>
  </si>
  <si>
    <t>69311049</t>
  </si>
  <si>
    <t>tkanina jutová přírodní 120g/m2</t>
  </si>
  <si>
    <t>-1673048953</t>
  </si>
  <si>
    <t>185804311</t>
  </si>
  <si>
    <t>Zalití rostlin vodou - plocha jednotlivě do 20 m2</t>
  </si>
  <si>
    <t>1346911930</t>
  </si>
  <si>
    <t>Pol732</t>
  </si>
  <si>
    <t>Dodávka ornice</t>
  </si>
  <si>
    <t>-695620375</t>
  </si>
  <si>
    <t>650*0,15</t>
  </si>
  <si>
    <t>936124113</t>
  </si>
  <si>
    <t>Montáž lavičky parkové stabilní přichycené kotevními šrouby</t>
  </si>
  <si>
    <t>1723885180</t>
  </si>
  <si>
    <t>74910107</t>
  </si>
  <si>
    <t>lavička s opěradlem kotvená 1800x715x820mm  konstrukce-litina, sedák-dřevo</t>
  </si>
  <si>
    <t>325445939</t>
  </si>
  <si>
    <t>74910221</t>
  </si>
  <si>
    <t>D květináč betonový 1200x400x400mm</t>
  </si>
  <si>
    <t>79666460</t>
  </si>
  <si>
    <t>998231311</t>
  </si>
  <si>
    <t>Přesun hmot pro sadovnické a krajinářské úpravy - strojně dopravní vzdálenost do 5000 m</t>
  </si>
  <si>
    <t>158219656</t>
  </si>
  <si>
    <t xml:space="preserve">11 - Kolejnicový systém </t>
  </si>
  <si>
    <t xml:space="preserve">Kolejnicový systém - položkový rozpočet viz příloha </t>
  </si>
  <si>
    <t>543824695</t>
  </si>
  <si>
    <t xml:space="preserve">12 -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</si>
  <si>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</si>
  <si>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</si>
  <si>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</si>
  <si>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</si>
  <si>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</si>
  <si>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</si>
  <si>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</si>
  <si>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</si>
  <si>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</si>
  <si>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</si>
  <si>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(výkresová a textová) skutečného provedení stavby</t>
  </si>
  <si>
    <t>1024</t>
  </si>
  <si>
    <t>1372392181</t>
  </si>
  <si>
    <t>VRN3</t>
  </si>
  <si>
    <t>Zařízení staveniště</t>
  </si>
  <si>
    <t>030001000</t>
  </si>
  <si>
    <t>-1744599814</t>
  </si>
  <si>
    <t>032803000</t>
  </si>
  <si>
    <t>Ostatní vybavení staveniště - mobilní WC</t>
  </si>
  <si>
    <t>-83774001</t>
  </si>
  <si>
    <t>032903000</t>
  </si>
  <si>
    <t>Náklady na provoz a údržbu vybavení staveniště</t>
  </si>
  <si>
    <t>2019088975</t>
  </si>
  <si>
    <t>034103000</t>
  </si>
  <si>
    <t>Oplocení staveniště</t>
  </si>
  <si>
    <t>1685460966</t>
  </si>
  <si>
    <t>034203000</t>
  </si>
  <si>
    <t>Opatření na ochranu pozemků sousedních se staveništěm</t>
  </si>
  <si>
    <t>463399165</t>
  </si>
  <si>
    <t>034503000</t>
  </si>
  <si>
    <t>Informační tabule na staveništi</t>
  </si>
  <si>
    <t>-1679255222</t>
  </si>
  <si>
    <t>039103000</t>
  </si>
  <si>
    <t>Rozebrání, bourání a odvoz zařízení staveniště</t>
  </si>
  <si>
    <t>1078428615</t>
  </si>
  <si>
    <t>VRN5</t>
  </si>
  <si>
    <t>Finanční náklady</t>
  </si>
  <si>
    <t>051002000</t>
  </si>
  <si>
    <t>Pojistné</t>
  </si>
  <si>
    <t>85019113</t>
  </si>
  <si>
    <t>VRN9</t>
  </si>
  <si>
    <t>Ostatní náklady</t>
  </si>
  <si>
    <t>R-3</t>
  </si>
  <si>
    <t>Každodenní úklid veřejných prostor znečištěných stavebním provozem</t>
  </si>
  <si>
    <t>den</t>
  </si>
  <si>
    <t>262144</t>
  </si>
  <si>
    <t>-1403379627</t>
  </si>
  <si>
    <t>"doba práce, tj.12 měsíce - počet dnů"365</t>
  </si>
  <si>
    <t>SEZNAM FIGUR</t>
  </si>
  <si>
    <t>Výměra</t>
  </si>
  <si>
    <t xml:space="preserve"> 02</t>
  </si>
  <si>
    <t>dlažba_1NP</t>
  </si>
  <si>
    <t>plocha dlažby v 1.NP</t>
  </si>
  <si>
    <t>dlažba_2NP</t>
  </si>
  <si>
    <t>plocha dlažby v 2.NP</t>
  </si>
  <si>
    <t>Použití figury:</t>
  </si>
  <si>
    <t>Montáž lešení řadového trubkového těžkého s podlahami zatížení do 300 kg/m2 š do 1,5 m v do 20 m</t>
  </si>
  <si>
    <t>Příplatek k lešení řadovému trubkovému těžkému s podlahami š 1,5 m v 20 m za první a ZKD den použití</t>
  </si>
  <si>
    <t>Demontáž lešení řadového trubkového těžkého s podlahami zatížení do 300 kg/m2 š do 1,5 m v do 20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</si>
  <si>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</si>
  <si>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</si>
  <si>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</si>
  <si>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Základní silikátová jednonásobná penetrace podkladu v místnostech výšky do 3,80m</t>
  </si>
  <si>
    <t>Příplatek k cenám 2x maleb ze směsí za mokra otěruvzdorných za barevnou malbu v světlém odstínu</t>
  </si>
  <si>
    <t>Montáž obkladů vnitřních keramických velkoformátových hladkých do 6 ks/m2 lepených flexibilním lepidlem</t>
  </si>
  <si>
    <t>Vápenocementová omítka hladká jednovrstvá vnitřních stěn nanášená strojně</t>
  </si>
  <si>
    <t>Izolace pod obklad nátěrem nebo stěrkou ve dvou vrstvách</t>
  </si>
  <si>
    <t>Příplatek k montáži obkladů vnitřních keramických hladkých za spárování tmelem dvousložkovým</t>
  </si>
  <si>
    <t>obklad_1</t>
  </si>
  <si>
    <t xml:space="preserve">plocha obkladů v 1.NP </t>
  </si>
  <si>
    <t>obklad_3</t>
  </si>
  <si>
    <t xml:space="preserve">plocha obkladů ve 3.NP </t>
  </si>
  <si>
    <t>omítka_1NP</t>
  </si>
  <si>
    <t>plocha omítek v 1.NP</t>
  </si>
  <si>
    <t>omítka_3NP</t>
  </si>
  <si>
    <t>plocha omítek v 3.NP</t>
  </si>
  <si>
    <t>Tenkovrstvá silikonová zrnitá omítka tl. 1,5 mm včetně penetrace vnějších podhledů</t>
  </si>
  <si>
    <t>Penetrační disperzní nátěr vnějších stěn nanášený strojně</t>
  </si>
  <si>
    <t>Potažení vnějších stěn sklovláknitým pletivem vtlačeným do tenkovrstvé hmoty</t>
  </si>
  <si>
    <t>Vápenocementová omítka štuková dvouvrstvá vnitřních schodišťových konstrukcí nanášená strojně</t>
  </si>
  <si>
    <t>Cementový postřik vnitřních schodišťových konstrukcí nanášený celoplošně strojně</t>
  </si>
  <si>
    <t>Příplatek k vápenocementové omítce schodišťových konstrukcí za každých dalších 5 mm tloušťky strojně</t>
  </si>
  <si>
    <t>Vápenocementová omítka štuková dvouvrstvá vnitřních stěn nanášená strojně</t>
  </si>
  <si>
    <t>Cementový postřik vnitřních stěn nanášený celoplošně strojně</t>
  </si>
  <si>
    <t>Vyrovnání podkladu vnitřních stěn maltou vápenocementovou tl do 10 mm</t>
  </si>
  <si>
    <t>Příplatek k vyrovnání vnitřních stěn maltou vápenocementovou za každých dalších 5 mm tl</t>
  </si>
  <si>
    <t>Potažení vnitřních stěn sklovláknitým pletivem vtlačeným do tenkovrstvé hmoty</t>
  </si>
  <si>
    <t>Příplatek k vápenocementové omítce vnitřních stěn za každých dalších 5 mm tloušťky strojně</t>
  </si>
  <si>
    <t>Vápenocementová omítka štuková dvouvrstvá vnitřních stropů rovných nanášená strojně</t>
  </si>
  <si>
    <t>Cementový postřik vnitřních stropů nanášený celoplošně strojně</t>
  </si>
  <si>
    <t>Potažení vnitřních stropů sklovláknitým pletivem vtlačeným do tenkovrstvé hmoty</t>
  </si>
  <si>
    <t>Paro_pásky</t>
  </si>
  <si>
    <t>Montáž ostatních lišt kontaktního zateplení</t>
  </si>
  <si>
    <t xml:space="preserve">páska paropropustná interiérová  - difůzně uzavřená </t>
  </si>
  <si>
    <t>Lešení pomocné pro objekty pozemních staveb s lešeňovou podlahou v do 1,9 m zatížení do 150 kg/m2</t>
  </si>
  <si>
    <t>Vyčištění budov bytové a občanské výstavby při výšce podlaží do 4 m(2x po stavebních pracích )</t>
  </si>
  <si>
    <t>SDK podhled deska 1xA 12,5 bez TI jednovrstvá spodní kce profil CD+UD</t>
  </si>
  <si>
    <t>SDK podhled základní penetrační nátěr</t>
  </si>
  <si>
    <t>SDK podhled deska 1xH2 12,5 bez TI jednovrstvá spodní kce profil CD+UD</t>
  </si>
  <si>
    <t>SDK obklad kovových kcí tvaru L š přes 0,8 m desky 1xA 12,5</t>
  </si>
  <si>
    <t>Montáž parotěsné zábrany do SDK podhledu</t>
  </si>
  <si>
    <t>Montáž jedné vrstvy tepelné izolace do SDK podhledu</t>
  </si>
  <si>
    <t>Krycí epoxidová stěrka antistatické lité podlahy mechanicky a chemicky odolná</t>
  </si>
  <si>
    <t>Zametení podkladu před provedením lité podlahy</t>
  </si>
  <si>
    <t>Strojní broušení podkladu před provedením lité podlahy</t>
  </si>
  <si>
    <t>Otryskání podkladu před provedením lité podlahy</t>
  </si>
  <si>
    <t>Vyrovnání podkladu podlah epoxidovou stěrkou plněnou pískem plochy přes 1,0 m2 tl do 3 mm</t>
  </si>
  <si>
    <t>Penetrační epoxidový nátěr podlahy na suchý a vyzrálý podklad</t>
  </si>
  <si>
    <t>Montáž kontaktního zateplení vnějších stěn z minerální vlny s podélnou orientací vláken tl do 120 mm</t>
  </si>
  <si>
    <t>Příplatek k cenám kontaktního zateplení stěn za použití tepelněizolačních zátek z minerální vlny</t>
  </si>
  <si>
    <t>Tenkovrstvá silikonová zrnitá omítka tl. 1,5 mm včetně penetrace vnějších stěn</t>
  </si>
  <si>
    <t>Montáž kontaktního zateplení vnějších stěn z minerální vlny s podélnou orientací vláken tl do 160 mm</t>
  </si>
  <si>
    <t>Lepení lamel a čtverců z vinylu standardním lepidlem</t>
  </si>
  <si>
    <t>Broušení anhydritového podkladu povlakových podlah</t>
  </si>
  <si>
    <t>Vysátí podkladu povlakových podlah</t>
  </si>
  <si>
    <t>Vodou ředitelná penetrace savého podkladu povlakových podlah ředěná v poměru 1:1</t>
  </si>
  <si>
    <t>Vyrovnání podkladu povlakových podlah stěrkou pevnosti 30 MPa tl 3 mm</t>
  </si>
  <si>
    <t>Vyrovnání podkladu povlakových podlah stěrkou pevnosti 30 MPa tl 5 mm</t>
  </si>
  <si>
    <t>Vyrovnání podkladu vnějších stěn maltou vápenocementovou tl do 10 mm</t>
  </si>
  <si>
    <t>Vyrovnání podkladu vnějších stěn tmelem tl do 2 mm</t>
  </si>
  <si>
    <t>Očištění vnějších ploch tlakovou vodou</t>
  </si>
  <si>
    <t>Výkop_uzavřený</t>
  </si>
  <si>
    <t>výplně</t>
  </si>
  <si>
    <t>výplně otvorů</t>
  </si>
  <si>
    <t>Montáž kontaktního zateplení vnějších stěn z polystyrénových desek tl do 120 mm</t>
  </si>
  <si>
    <t>Příplatek k cenám kontaktního zateplení stěn za použití tepelněizolačních zátek z polystyrenu</t>
  </si>
  <si>
    <t>Montáž kontaktního zateplení vnějších stěn z polystyrénových desek tl do 160 mm</t>
  </si>
  <si>
    <t xml:space="preserve"> 03</t>
  </si>
  <si>
    <t>dlažba100</t>
  </si>
  <si>
    <t>plocha betonové dlažby tl. 100 mm</t>
  </si>
  <si>
    <t>dlažba60</t>
  </si>
  <si>
    <t>plocha betonové dlažby tl. 60 mm</t>
  </si>
  <si>
    <t>dlažba80</t>
  </si>
  <si>
    <t>plocha betonové dlažba tl. 80 mm</t>
  </si>
  <si>
    <t>Umyvadla</t>
  </si>
  <si>
    <t xml:space="preserve">počet umyvadel </t>
  </si>
  <si>
    <t>WC_1</t>
  </si>
  <si>
    <t>počet WC</t>
  </si>
  <si>
    <t>WC_2</t>
  </si>
  <si>
    <t xml:space="preserve">počet WC - invalidé </t>
  </si>
  <si>
    <t xml:space="preserve"> 08</t>
  </si>
  <si>
    <t>asfalt</t>
  </si>
  <si>
    <t>nový asfaltový povrch</t>
  </si>
  <si>
    <t>asfalt_1</t>
  </si>
  <si>
    <t xml:space="preserve">plocha nového asflatového povrchu </t>
  </si>
  <si>
    <t>asfalt_bus</t>
  </si>
  <si>
    <t>asfalt. plocha autobus.zastávky</t>
  </si>
  <si>
    <t>dlažba_120</t>
  </si>
  <si>
    <t>betonová dlažba tl. 120 mm</t>
  </si>
  <si>
    <t>Kladení zámkové dlažby komunikací pro pěší tl 60 mm skupiny A pl přes 300 m2</t>
  </si>
  <si>
    <t>Odstranění podkladu z kameniva drceného tl 200 mm strojně pl přes 200 m2</t>
  </si>
  <si>
    <t>Odkopávky a prokopávky nezapažené pro silnice objemu do 1000 m3 v hornině tř. 3</t>
  </si>
  <si>
    <t>Úprava pláně v hornině tř. 1 až 4 se zhutněním</t>
  </si>
  <si>
    <t>Podklad nebo lože pod dlažbu vodorovný nebo do sklonu 1:5 z kameniva těženého tl do 100 mm</t>
  </si>
  <si>
    <t>Podklad z kameniva hrubého drceného vel. 16-32 mm tl 150 mm</t>
  </si>
  <si>
    <t>dlažba_60_1</t>
  </si>
  <si>
    <t>Kladení zámkové dlažby komunikací pro pěší tl 80 mm skupiny A pl do 100 m2</t>
  </si>
  <si>
    <t>Zřízení podkladu ze zeminy upravené vápnem, cementem, směsnými pojivy tl 150 mm plochy do 1000 m2</t>
  </si>
  <si>
    <t>Podklad ze štěrkodrtě ŠD tl 150 mm</t>
  </si>
  <si>
    <t>Podklad z mechanicky zpevněného kameniva MZK tl 150 mm</t>
  </si>
  <si>
    <t>dlažba_80_2</t>
  </si>
  <si>
    <t>dlažba_tl80</t>
  </si>
  <si>
    <t>dlažba chodníky, vozovka , parkovací stání a dlažba pro nevidomé</t>
  </si>
  <si>
    <t>Kladení dlažby z vegetačních tvárnic komunikací pro pěší tl 80 mm pl do 50 m2</t>
  </si>
  <si>
    <t>Vodorovná doprava suti ze sypkých materiálů do 1 km</t>
  </si>
  <si>
    <t>Poplatek za uložení na skládce (skládkovné) zeminy a kameniva kód odpadu 170 504</t>
  </si>
  <si>
    <t>Okapový chodník z kačírku tl 200 mm s udusáním</t>
  </si>
  <si>
    <t>Nakládání suti na dopravní prostředky pro vodorovnou dopravu</t>
  </si>
  <si>
    <t xml:space="preserve">plocha zeleně </t>
  </si>
  <si>
    <t xml:space="preserve"> 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</si>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</sst>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2019/20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 xml:space="preserve">Pobytové služby pro  seniory v objektu č.p.431  areálu nemocnice Opočno_FINAL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č.p.431, areál nemocnice Opočno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28. 11. 2019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KÚ Královehradeckého kraje,Pivovarské nám.1245,HK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Projecticon s.r.o.,A Kopeckého 151,Nový Hrádek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ROUND(SUM(AS55:AS66),2)</f>
        <v>0</v>
      </c>
      <c r="AT54" s="108">
        <f>ROUND(SUM(AV54:AW54),2)</f>
        <v>0</v>
      </c>
      <c r="AU54" s="109">
        <f>ROUND(SUM(AU55:AU66),5)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ROUND(SUM(AZ55:AZ66),2)</f>
        <v>0</v>
      </c>
      <c r="BA54" s="108">
        <f>ROUND(SUM(BA55:BA66),2)</f>
        <v>0</v>
      </c>
      <c r="BB54" s="108">
        <f>ROUND(SUM(BB55:BB66),2)</f>
        <v>0</v>
      </c>
      <c r="BC54" s="108">
        <f>ROUND(SUM(BC55:BC66),2)</f>
        <v>0</v>
      </c>
      <c r="BD54" s="110">
        <f>ROUND(SUM(BD55:BD66),2)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'!P104</f>
        <v>0</v>
      </c>
      <c r="AV55" s="122">
        <f>'01 - Bourací práce '!J33</f>
        <v>0</v>
      </c>
      <c r="AW55" s="122">
        <f>'01 - Bourací práce '!J34</f>
        <v>0</v>
      </c>
      <c r="AX55" s="122">
        <f>'01 - Bourací práce '!J35</f>
        <v>0</v>
      </c>
      <c r="AY55" s="122">
        <f>'01 - Bourací práce '!J36</f>
        <v>0</v>
      </c>
      <c r="AZ55" s="122">
        <f>'01 - Bourací práce '!F33</f>
        <v>0</v>
      </c>
      <c r="BA55" s="122">
        <f>'01 - Bourací práce '!F34</f>
        <v>0</v>
      </c>
      <c r="BB55" s="122">
        <f>'01 - Bourací práce '!F35</f>
        <v>0</v>
      </c>
      <c r="BC55" s="122">
        <f>'01 - Bourací práce '!F36</f>
        <v>0</v>
      </c>
      <c r="BD55" s="124">
        <f>'01 - Bourací práce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úpravy 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úpravy '!P105</f>
        <v>0</v>
      </c>
      <c r="AV56" s="122">
        <f>'02 - Stavební úpravy '!J33</f>
        <v>0</v>
      </c>
      <c r="AW56" s="122">
        <f>'02 - Stavební úpravy '!J34</f>
        <v>0</v>
      </c>
      <c r="AX56" s="122">
        <f>'02 - Stavební úpravy '!J35</f>
        <v>0</v>
      </c>
      <c r="AY56" s="122">
        <f>'02 - Stavební úpravy '!J36</f>
        <v>0</v>
      </c>
      <c r="AZ56" s="122">
        <f>'02 - Stavební úpravy '!F33</f>
        <v>0</v>
      </c>
      <c r="BA56" s="122">
        <f>'02 - Stavební úpravy '!F34</f>
        <v>0</v>
      </c>
      <c r="BB56" s="122">
        <f>'02 - Stavební úpravy '!F35</f>
        <v>0</v>
      </c>
      <c r="BC56" s="122">
        <f>'02 - Stavební úpravy '!F36</f>
        <v>0</v>
      </c>
      <c r="BD56" s="124">
        <f>'02 - Stavební úpravy 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91" s="7" customFormat="1" ht="37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Profese - ZTI, zaříz...'!J30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Profese - ZTI, zaříz...'!P79</f>
        <v>0</v>
      </c>
      <c r="AV57" s="122">
        <f>'03 - Profese - ZTI, zaříz...'!J33</f>
        <v>0</v>
      </c>
      <c r="AW57" s="122">
        <f>'03 - Profese - ZTI, zaříz...'!J34</f>
        <v>0</v>
      </c>
      <c r="AX57" s="122">
        <f>'03 - Profese - ZTI, zaříz...'!J35</f>
        <v>0</v>
      </c>
      <c r="AY57" s="122">
        <f>'03 - Profese - ZTI, zaříz...'!J36</f>
        <v>0</v>
      </c>
      <c r="AZ57" s="122">
        <f>'03 - Profese - ZTI, zaříz...'!F33</f>
        <v>0</v>
      </c>
      <c r="BA57" s="122">
        <f>'03 - Profese - ZTI, zaříz...'!F34</f>
        <v>0</v>
      </c>
      <c r="BB57" s="122">
        <f>'03 - Profese - ZTI, zaříz...'!F35</f>
        <v>0</v>
      </c>
      <c r="BC57" s="122">
        <f>'03 - Profese - ZTI, zaříz...'!F36</f>
        <v>0</v>
      </c>
      <c r="BD57" s="124">
        <f>'03 - Profese - ZTI, zaříz...'!F37</f>
        <v>0</v>
      </c>
      <c r="BE57" s="7"/>
      <c r="BT57" s="125" t="s">
        <v>80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80</v>
      </c>
    </row>
    <row r="58" spans="1:91" s="7" customFormat="1" ht="16.5" customHeight="1">
      <c r="A58" s="113" t="s">
        <v>76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Elektro - silnoproud 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Elektro - silnoproud '!P79</f>
        <v>0</v>
      </c>
      <c r="AV58" s="122">
        <f>'04 - Elektro - silnoproud '!J33</f>
        <v>0</v>
      </c>
      <c r="AW58" s="122">
        <f>'04 - Elektro - silnoproud '!J34</f>
        <v>0</v>
      </c>
      <c r="AX58" s="122">
        <f>'04 - Elektro - silnoproud '!J35</f>
        <v>0</v>
      </c>
      <c r="AY58" s="122">
        <f>'04 - Elektro - silnoproud '!J36</f>
        <v>0</v>
      </c>
      <c r="AZ58" s="122">
        <f>'04 - Elektro - silnoproud '!F33</f>
        <v>0</v>
      </c>
      <c r="BA58" s="122">
        <f>'04 - Elektro - silnoproud '!F34</f>
        <v>0</v>
      </c>
      <c r="BB58" s="122">
        <f>'04 - Elektro - silnoproud '!F35</f>
        <v>0</v>
      </c>
      <c r="BC58" s="122">
        <f>'04 - Elektro - silnoproud '!F36</f>
        <v>0</v>
      </c>
      <c r="BD58" s="124">
        <f>'04 - Elektro - silnoproud 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80</v>
      </c>
    </row>
    <row r="59" spans="1:91" s="7" customFormat="1" ht="16.5" customHeight="1">
      <c r="A59" s="113" t="s">
        <v>76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Elektro - slaboproud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Elektro - slaboproud '!P79</f>
        <v>0</v>
      </c>
      <c r="AV59" s="122">
        <f>'05 - Elektro - slaboproud '!J33</f>
        <v>0</v>
      </c>
      <c r="AW59" s="122">
        <f>'05 - Elektro - slaboproud '!J34</f>
        <v>0</v>
      </c>
      <c r="AX59" s="122">
        <f>'05 - Elektro - slaboproud '!J35</f>
        <v>0</v>
      </c>
      <c r="AY59" s="122">
        <f>'05 - Elektro - slaboproud '!J36</f>
        <v>0</v>
      </c>
      <c r="AZ59" s="122">
        <f>'05 - Elektro - slaboproud '!F33</f>
        <v>0</v>
      </c>
      <c r="BA59" s="122">
        <f>'05 - Elektro - slaboproud '!F34</f>
        <v>0</v>
      </c>
      <c r="BB59" s="122">
        <f>'05 - Elektro - slaboproud '!F35</f>
        <v>0</v>
      </c>
      <c r="BC59" s="122">
        <f>'05 - Elektro - slaboproud '!F36</f>
        <v>0</v>
      </c>
      <c r="BD59" s="124">
        <f>'05 - Elektro - slaboproud '!F37</f>
        <v>0</v>
      </c>
      <c r="BE59" s="7"/>
      <c r="BT59" s="125" t="s">
        <v>80</v>
      </c>
      <c r="BV59" s="125" t="s">
        <v>74</v>
      </c>
      <c r="BW59" s="125" t="s">
        <v>93</v>
      </c>
      <c r="BX59" s="125" t="s">
        <v>5</v>
      </c>
      <c r="CL59" s="125" t="s">
        <v>19</v>
      </c>
      <c r="CM59" s="125" t="s">
        <v>80</v>
      </c>
    </row>
    <row r="60" spans="1:91" s="7" customFormat="1" ht="16.5" customHeight="1">
      <c r="A60" s="113" t="s">
        <v>76</v>
      </c>
      <c r="B60" s="114"/>
      <c r="C60" s="115"/>
      <c r="D60" s="116" t="s">
        <v>94</v>
      </c>
      <c r="E60" s="116"/>
      <c r="F60" s="116"/>
      <c r="G60" s="116"/>
      <c r="H60" s="116"/>
      <c r="I60" s="117"/>
      <c r="J60" s="116" t="s">
        <v>95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Elektro - bleskosvod 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Elektro - bleskosvod '!P79</f>
        <v>0</v>
      </c>
      <c r="AV60" s="122">
        <f>'06 - Elektro - bleskosvod '!J33</f>
        <v>0</v>
      </c>
      <c r="AW60" s="122">
        <f>'06 - Elektro - bleskosvod '!J34</f>
        <v>0</v>
      </c>
      <c r="AX60" s="122">
        <f>'06 - Elektro - bleskosvod '!J35</f>
        <v>0</v>
      </c>
      <c r="AY60" s="122">
        <f>'06 - Elektro - bleskosvod '!J36</f>
        <v>0</v>
      </c>
      <c r="AZ60" s="122">
        <f>'06 - Elektro - bleskosvod '!F33</f>
        <v>0</v>
      </c>
      <c r="BA60" s="122">
        <f>'06 - Elektro - bleskosvod '!F34</f>
        <v>0</v>
      </c>
      <c r="BB60" s="122">
        <f>'06 - Elektro - bleskosvod '!F35</f>
        <v>0</v>
      </c>
      <c r="BC60" s="122">
        <f>'06 - Elektro - bleskosvod '!F36</f>
        <v>0</v>
      </c>
      <c r="BD60" s="124">
        <f>'06 - Elektro - bleskosvod '!F37</f>
        <v>0</v>
      </c>
      <c r="BE60" s="7"/>
      <c r="BT60" s="125" t="s">
        <v>80</v>
      </c>
      <c r="BV60" s="125" t="s">
        <v>74</v>
      </c>
      <c r="BW60" s="125" t="s">
        <v>96</v>
      </c>
      <c r="BX60" s="125" t="s">
        <v>5</v>
      </c>
      <c r="CL60" s="125" t="s">
        <v>19</v>
      </c>
      <c r="CM60" s="125" t="s">
        <v>80</v>
      </c>
    </row>
    <row r="61" spans="1:91" s="7" customFormat="1" ht="16.5" customHeight="1">
      <c r="A61" s="113" t="s">
        <v>76</v>
      </c>
      <c r="B61" s="114"/>
      <c r="C61" s="115"/>
      <c r="D61" s="116" t="s">
        <v>97</v>
      </c>
      <c r="E61" s="116"/>
      <c r="F61" s="116"/>
      <c r="G61" s="116"/>
      <c r="H61" s="116"/>
      <c r="I61" s="117"/>
      <c r="J61" s="116" t="s">
        <v>98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'06A - Měření a regulace'!J30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'06A - Měření a regulace'!P79</f>
        <v>0</v>
      </c>
      <c r="AV61" s="122">
        <f>'06A - Měření a regulace'!J33</f>
        <v>0</v>
      </c>
      <c r="AW61" s="122">
        <f>'06A - Měření a regulace'!J34</f>
        <v>0</v>
      </c>
      <c r="AX61" s="122">
        <f>'06A - Měření a regulace'!J35</f>
        <v>0</v>
      </c>
      <c r="AY61" s="122">
        <f>'06A - Měření a regulace'!J36</f>
        <v>0</v>
      </c>
      <c r="AZ61" s="122">
        <f>'06A - Měření a regulace'!F33</f>
        <v>0</v>
      </c>
      <c r="BA61" s="122">
        <f>'06A - Měření a regulace'!F34</f>
        <v>0</v>
      </c>
      <c r="BB61" s="122">
        <f>'06A - Měření a regulace'!F35</f>
        <v>0</v>
      </c>
      <c r="BC61" s="122">
        <f>'06A - Měření a regulace'!F36</f>
        <v>0</v>
      </c>
      <c r="BD61" s="124">
        <f>'06A - Měření a regulace'!F37</f>
        <v>0</v>
      </c>
      <c r="BE61" s="7"/>
      <c r="BT61" s="125" t="s">
        <v>80</v>
      </c>
      <c r="BV61" s="125" t="s">
        <v>74</v>
      </c>
      <c r="BW61" s="125" t="s">
        <v>99</v>
      </c>
      <c r="BX61" s="125" t="s">
        <v>5</v>
      </c>
      <c r="CL61" s="125" t="s">
        <v>19</v>
      </c>
      <c r="CM61" s="125" t="s">
        <v>80</v>
      </c>
    </row>
    <row r="62" spans="1:91" s="7" customFormat="1" ht="16.5" customHeight="1">
      <c r="A62" s="113" t="s">
        <v>76</v>
      </c>
      <c r="B62" s="114"/>
      <c r="C62" s="115"/>
      <c r="D62" s="116" t="s">
        <v>100</v>
      </c>
      <c r="E62" s="116"/>
      <c r="F62" s="116"/>
      <c r="G62" s="116"/>
      <c r="H62" s="116"/>
      <c r="I62" s="117"/>
      <c r="J62" s="116" t="s">
        <v>101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'07 - Vzduchotechnika'!J30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'07 - Vzduchotechnika'!P79</f>
        <v>0</v>
      </c>
      <c r="AV62" s="122">
        <f>'07 - Vzduchotechnika'!J33</f>
        <v>0</v>
      </c>
      <c r="AW62" s="122">
        <f>'07 - Vzduchotechnika'!J34</f>
        <v>0</v>
      </c>
      <c r="AX62" s="122">
        <f>'07 - Vzduchotechnika'!J35</f>
        <v>0</v>
      </c>
      <c r="AY62" s="122">
        <f>'07 - Vzduchotechnika'!J36</f>
        <v>0</v>
      </c>
      <c r="AZ62" s="122">
        <f>'07 - Vzduchotechnika'!F33</f>
        <v>0</v>
      </c>
      <c r="BA62" s="122">
        <f>'07 - Vzduchotechnika'!F34</f>
        <v>0</v>
      </c>
      <c r="BB62" s="122">
        <f>'07 - Vzduchotechnika'!F35</f>
        <v>0</v>
      </c>
      <c r="BC62" s="122">
        <f>'07 - Vzduchotechnika'!F36</f>
        <v>0</v>
      </c>
      <c r="BD62" s="124">
        <f>'07 - Vzduchotechnika'!F37</f>
        <v>0</v>
      </c>
      <c r="BE62" s="7"/>
      <c r="BT62" s="125" t="s">
        <v>80</v>
      </c>
      <c r="BV62" s="125" t="s">
        <v>74</v>
      </c>
      <c r="BW62" s="125" t="s">
        <v>102</v>
      </c>
      <c r="BX62" s="125" t="s">
        <v>5</v>
      </c>
      <c r="CL62" s="125" t="s">
        <v>19</v>
      </c>
      <c r="CM62" s="125" t="s">
        <v>80</v>
      </c>
    </row>
    <row r="63" spans="1:91" s="7" customFormat="1" ht="16.5" customHeight="1">
      <c r="A63" s="113" t="s">
        <v>76</v>
      </c>
      <c r="B63" s="114"/>
      <c r="C63" s="115"/>
      <c r="D63" s="116" t="s">
        <v>103</v>
      </c>
      <c r="E63" s="116"/>
      <c r="F63" s="116"/>
      <c r="G63" s="116"/>
      <c r="H63" s="116"/>
      <c r="I63" s="117"/>
      <c r="J63" s="116" t="s">
        <v>104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'08 - Komunikace a zpevněn...'!J30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1">
        <v>0</v>
      </c>
      <c r="AT63" s="122">
        <f>ROUND(SUM(AV63:AW63),2)</f>
        <v>0</v>
      </c>
      <c r="AU63" s="123">
        <f>'08 - Komunikace a zpevněn...'!P87</f>
        <v>0</v>
      </c>
      <c r="AV63" s="122">
        <f>'08 - Komunikace a zpevněn...'!J33</f>
        <v>0</v>
      </c>
      <c r="AW63" s="122">
        <f>'08 - Komunikace a zpevněn...'!J34</f>
        <v>0</v>
      </c>
      <c r="AX63" s="122">
        <f>'08 - Komunikace a zpevněn...'!J35</f>
        <v>0</v>
      </c>
      <c r="AY63" s="122">
        <f>'08 - Komunikace a zpevněn...'!J36</f>
        <v>0</v>
      </c>
      <c r="AZ63" s="122">
        <f>'08 - Komunikace a zpevněn...'!F33</f>
        <v>0</v>
      </c>
      <c r="BA63" s="122">
        <f>'08 - Komunikace a zpevněn...'!F34</f>
        <v>0</v>
      </c>
      <c r="BB63" s="122">
        <f>'08 - Komunikace a zpevněn...'!F35</f>
        <v>0</v>
      </c>
      <c r="BC63" s="122">
        <f>'08 - Komunikace a zpevněn...'!F36</f>
        <v>0</v>
      </c>
      <c r="BD63" s="124">
        <f>'08 - Komunikace a zpevněn...'!F37</f>
        <v>0</v>
      </c>
      <c r="BE63" s="7"/>
      <c r="BT63" s="125" t="s">
        <v>80</v>
      </c>
      <c r="BV63" s="125" t="s">
        <v>74</v>
      </c>
      <c r="BW63" s="125" t="s">
        <v>105</v>
      </c>
      <c r="BX63" s="125" t="s">
        <v>5</v>
      </c>
      <c r="CL63" s="125" t="s">
        <v>19</v>
      </c>
      <c r="CM63" s="125" t="s">
        <v>106</v>
      </c>
    </row>
    <row r="64" spans="1:91" s="7" customFormat="1" ht="16.5" customHeight="1">
      <c r="A64" s="113" t="s">
        <v>76</v>
      </c>
      <c r="B64" s="114"/>
      <c r="C64" s="115"/>
      <c r="D64" s="116" t="s">
        <v>107</v>
      </c>
      <c r="E64" s="116"/>
      <c r="F64" s="116"/>
      <c r="G64" s="116"/>
      <c r="H64" s="116"/>
      <c r="I64" s="117"/>
      <c r="J64" s="116" t="s">
        <v>108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'09 - Sadové úpravy 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v>0</v>
      </c>
      <c r="AT64" s="122">
        <f>ROUND(SUM(AV64:AW64),2)</f>
        <v>0</v>
      </c>
      <c r="AU64" s="123">
        <f>'09 - Sadové úpravy '!P83</f>
        <v>0</v>
      </c>
      <c r="AV64" s="122">
        <f>'09 - Sadové úpravy '!J33</f>
        <v>0</v>
      </c>
      <c r="AW64" s="122">
        <f>'09 - Sadové úpravy '!J34</f>
        <v>0</v>
      </c>
      <c r="AX64" s="122">
        <f>'09 - Sadové úpravy '!J35</f>
        <v>0</v>
      </c>
      <c r="AY64" s="122">
        <f>'09 - Sadové úpravy '!J36</f>
        <v>0</v>
      </c>
      <c r="AZ64" s="122">
        <f>'09 - Sadové úpravy '!F33</f>
        <v>0</v>
      </c>
      <c r="BA64" s="122">
        <f>'09 - Sadové úpravy '!F34</f>
        <v>0</v>
      </c>
      <c r="BB64" s="122">
        <f>'09 - Sadové úpravy '!F35</f>
        <v>0</v>
      </c>
      <c r="BC64" s="122">
        <f>'09 - Sadové úpravy '!F36</f>
        <v>0</v>
      </c>
      <c r="BD64" s="124">
        <f>'09 - Sadové úpravy '!F37</f>
        <v>0</v>
      </c>
      <c r="BE64" s="7"/>
      <c r="BT64" s="125" t="s">
        <v>80</v>
      </c>
      <c r="BV64" s="125" t="s">
        <v>74</v>
      </c>
      <c r="BW64" s="125" t="s">
        <v>109</v>
      </c>
      <c r="BX64" s="125" t="s">
        <v>5</v>
      </c>
      <c r="CL64" s="125" t="s">
        <v>19</v>
      </c>
      <c r="CM64" s="125" t="s">
        <v>106</v>
      </c>
    </row>
    <row r="65" spans="1:91" s="7" customFormat="1" ht="16.5" customHeight="1">
      <c r="A65" s="113" t="s">
        <v>76</v>
      </c>
      <c r="B65" s="114"/>
      <c r="C65" s="115"/>
      <c r="D65" s="116" t="s">
        <v>110</v>
      </c>
      <c r="E65" s="116"/>
      <c r="F65" s="116"/>
      <c r="G65" s="116"/>
      <c r="H65" s="116"/>
      <c r="I65" s="117"/>
      <c r="J65" s="116" t="s">
        <v>111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'11 - Kolejnicový systém 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79</v>
      </c>
      <c r="AR65" s="120"/>
      <c r="AS65" s="121">
        <v>0</v>
      </c>
      <c r="AT65" s="122">
        <f>ROUND(SUM(AV65:AW65),2)</f>
        <v>0</v>
      </c>
      <c r="AU65" s="123">
        <f>'11 - Kolejnicový systém '!P79</f>
        <v>0</v>
      </c>
      <c r="AV65" s="122">
        <f>'11 - Kolejnicový systém '!J33</f>
        <v>0</v>
      </c>
      <c r="AW65" s="122">
        <f>'11 - Kolejnicový systém '!J34</f>
        <v>0</v>
      </c>
      <c r="AX65" s="122">
        <f>'11 - Kolejnicový systém '!J35</f>
        <v>0</v>
      </c>
      <c r="AY65" s="122">
        <f>'11 - Kolejnicový systém '!J36</f>
        <v>0</v>
      </c>
      <c r="AZ65" s="122">
        <f>'11 - Kolejnicový systém '!F33</f>
        <v>0</v>
      </c>
      <c r="BA65" s="122">
        <f>'11 - Kolejnicový systém '!F34</f>
        <v>0</v>
      </c>
      <c r="BB65" s="122">
        <f>'11 - Kolejnicový systém '!F35</f>
        <v>0</v>
      </c>
      <c r="BC65" s="122">
        <f>'11 - Kolejnicový systém '!F36</f>
        <v>0</v>
      </c>
      <c r="BD65" s="124">
        <f>'11 - Kolejnicový systém '!F37</f>
        <v>0</v>
      </c>
      <c r="BE65" s="7"/>
      <c r="BT65" s="125" t="s">
        <v>80</v>
      </c>
      <c r="BV65" s="125" t="s">
        <v>74</v>
      </c>
      <c r="BW65" s="125" t="s">
        <v>112</v>
      </c>
      <c r="BX65" s="125" t="s">
        <v>5</v>
      </c>
      <c r="CL65" s="125" t="s">
        <v>19</v>
      </c>
      <c r="CM65" s="125" t="s">
        <v>80</v>
      </c>
    </row>
    <row r="66" spans="1:91" s="7" customFormat="1" ht="16.5" customHeight="1">
      <c r="A66" s="113" t="s">
        <v>76</v>
      </c>
      <c r="B66" s="114"/>
      <c r="C66" s="115"/>
      <c r="D66" s="116" t="s">
        <v>113</v>
      </c>
      <c r="E66" s="116"/>
      <c r="F66" s="116"/>
      <c r="G66" s="116"/>
      <c r="H66" s="116"/>
      <c r="I66" s="117"/>
      <c r="J66" s="116" t="s">
        <v>114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'12 - Ostatní a vedlejší n...'!J30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6">
        <v>0</v>
      </c>
      <c r="AT66" s="127">
        <f>ROUND(SUM(AV66:AW66),2)</f>
        <v>0</v>
      </c>
      <c r="AU66" s="128">
        <f>'12 - Ostatní a vedlejší n...'!P84</f>
        <v>0</v>
      </c>
      <c r="AV66" s="127">
        <f>'12 - Ostatní a vedlejší n...'!J33</f>
        <v>0</v>
      </c>
      <c r="AW66" s="127">
        <f>'12 - Ostatní a vedlejší n...'!J34</f>
        <v>0</v>
      </c>
      <c r="AX66" s="127">
        <f>'12 - Ostatní a vedlejší n...'!J35</f>
        <v>0</v>
      </c>
      <c r="AY66" s="127">
        <f>'12 - Ostatní a vedlejší n...'!J36</f>
        <v>0</v>
      </c>
      <c r="AZ66" s="127">
        <f>'12 - Ostatní a vedlejší n...'!F33</f>
        <v>0</v>
      </c>
      <c r="BA66" s="127">
        <f>'12 - Ostatní a vedlejší n...'!F34</f>
        <v>0</v>
      </c>
      <c r="BB66" s="127">
        <f>'12 - Ostatní a vedlejší n...'!F35</f>
        <v>0</v>
      </c>
      <c r="BC66" s="127">
        <f>'12 - Ostatní a vedlejší n...'!F36</f>
        <v>0</v>
      </c>
      <c r="BD66" s="129">
        <f>'12 - Ostatní a vedlejší n...'!F37</f>
        <v>0</v>
      </c>
      <c r="BE66" s="7"/>
      <c r="BT66" s="125" t="s">
        <v>80</v>
      </c>
      <c r="BV66" s="125" t="s">
        <v>74</v>
      </c>
      <c r="BW66" s="125" t="s">
        <v>115</v>
      </c>
      <c r="BX66" s="125" t="s">
        <v>5</v>
      </c>
      <c r="CL66" s="125" t="s">
        <v>19</v>
      </c>
      <c r="CM66" s="125" t="s">
        <v>80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01 - Bourací práce '!C2" display="/"/>
    <hyperlink ref="A56" location="'02 - Stavební úpravy '!C2" display="/"/>
    <hyperlink ref="A57" location="'03 - Profese - ZTI, zaříz...'!C2" display="/"/>
    <hyperlink ref="A58" location="'04 - Elektro - silnoproud '!C2" display="/"/>
    <hyperlink ref="A59" location="'05 - Elektro - slaboproud '!C2" display="/"/>
    <hyperlink ref="A60" location="'06 - Elektro - bleskosvod '!C2" display="/"/>
    <hyperlink ref="A61" location="'06A - Měření a regulace'!C2" display="/"/>
    <hyperlink ref="A62" location="'07 - Vzduchotechnika'!C2" display="/"/>
    <hyperlink ref="A63" location="'08 - Komunikace a zpevněn...'!C2" display="/"/>
    <hyperlink ref="A64" location="'09 - Sadové úpravy '!C2" display="/"/>
    <hyperlink ref="A65" location="'11 - Kolejnicový systém '!C2" display="/"/>
    <hyperlink ref="A66" location="'1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  <c r="AZ2" s="271" t="s">
        <v>3766</v>
      </c>
      <c r="BA2" s="271" t="s">
        <v>3767</v>
      </c>
      <c r="BB2" s="271" t="s">
        <v>19</v>
      </c>
      <c r="BC2" s="271" t="s">
        <v>3768</v>
      </c>
      <c r="BD2" s="271" t="s">
        <v>106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106</v>
      </c>
      <c r="AZ3" s="271" t="s">
        <v>3769</v>
      </c>
      <c r="BA3" s="271" t="s">
        <v>3770</v>
      </c>
      <c r="BB3" s="271" t="s">
        <v>19</v>
      </c>
      <c r="BC3" s="271" t="s">
        <v>2105</v>
      </c>
      <c r="BD3" s="271" t="s">
        <v>106</v>
      </c>
    </row>
    <row r="4" spans="2:5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  <c r="AZ4" s="271" t="s">
        <v>3771</v>
      </c>
      <c r="BA4" s="271" t="s">
        <v>3772</v>
      </c>
      <c r="BB4" s="271" t="s">
        <v>19</v>
      </c>
      <c r="BC4" s="271" t="s">
        <v>378</v>
      </c>
      <c r="BD4" s="271" t="s">
        <v>106</v>
      </c>
    </row>
    <row r="5" spans="2:56" s="1" customFormat="1" ht="6.95" customHeight="1">
      <c r="B5" s="22"/>
      <c r="I5" s="130"/>
      <c r="L5" s="22"/>
      <c r="AZ5" s="271" t="s">
        <v>3773</v>
      </c>
      <c r="BA5" s="271" t="s">
        <v>3774</v>
      </c>
      <c r="BB5" s="271" t="s">
        <v>19</v>
      </c>
      <c r="BC5" s="271" t="s">
        <v>3775</v>
      </c>
      <c r="BD5" s="271" t="s">
        <v>106</v>
      </c>
    </row>
    <row r="6" spans="2:56" s="1" customFormat="1" ht="12" customHeight="1">
      <c r="B6" s="22"/>
      <c r="D6" s="136" t="s">
        <v>16</v>
      </c>
      <c r="I6" s="130"/>
      <c r="L6" s="22"/>
      <c r="AZ6" s="271" t="s">
        <v>3776</v>
      </c>
      <c r="BA6" s="271" t="s">
        <v>3777</v>
      </c>
      <c r="BB6" s="271" t="s">
        <v>19</v>
      </c>
      <c r="BC6" s="271" t="s">
        <v>8</v>
      </c>
      <c r="BD6" s="271" t="s">
        <v>106</v>
      </c>
    </row>
    <row r="7" spans="2:56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  <c r="AZ7" s="271" t="s">
        <v>3778</v>
      </c>
      <c r="BA7" s="271" t="s">
        <v>3779</v>
      </c>
      <c r="BB7" s="271" t="s">
        <v>19</v>
      </c>
      <c r="BC7" s="271" t="s">
        <v>3780</v>
      </c>
      <c r="BD7" s="271" t="s">
        <v>106</v>
      </c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3781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ROUND(J87,2)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ROUND((SUM(BE87:BE248)),2)</f>
        <v>0</v>
      </c>
      <c r="G33" s="40"/>
      <c r="H33" s="40"/>
      <c r="I33" s="157">
        <v>0.21</v>
      </c>
      <c r="J33" s="156">
        <f>ROUND(((SUM(BE87:BE248))*I33),2)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ROUND((SUM(BF87:BF248)),2)</f>
        <v>0</v>
      </c>
      <c r="G34" s="40"/>
      <c r="H34" s="40"/>
      <c r="I34" s="157">
        <v>0.15</v>
      </c>
      <c r="J34" s="156">
        <f>ROUND(((SUM(BF87:BF248))*I34),2)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ROUND((SUM(BG87:BG248)),2)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ROUND((SUM(BH87:BH248)),2)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ROUND((SUM(BI87:BI248)),2)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08 - Komunikace a zpevněné plochy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J87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J88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3782</v>
      </c>
      <c r="E61" s="188"/>
      <c r="F61" s="188"/>
      <c r="G61" s="188"/>
      <c r="H61" s="188"/>
      <c r="I61" s="189"/>
      <c r="J61" s="190">
        <f>J89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1048</v>
      </c>
      <c r="E62" s="188"/>
      <c r="F62" s="188"/>
      <c r="G62" s="188"/>
      <c r="H62" s="188"/>
      <c r="I62" s="189"/>
      <c r="J62" s="190">
        <f>J120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1050</v>
      </c>
      <c r="E63" s="188"/>
      <c r="F63" s="188"/>
      <c r="G63" s="188"/>
      <c r="H63" s="188"/>
      <c r="I63" s="189"/>
      <c r="J63" s="190">
        <f>J125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3783</v>
      </c>
      <c r="E64" s="188"/>
      <c r="F64" s="188"/>
      <c r="G64" s="188"/>
      <c r="H64" s="188"/>
      <c r="I64" s="189"/>
      <c r="J64" s="190">
        <f>J127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124</v>
      </c>
      <c r="E65" s="188"/>
      <c r="F65" s="188"/>
      <c r="G65" s="188"/>
      <c r="H65" s="188"/>
      <c r="I65" s="189"/>
      <c r="J65" s="190">
        <f>J204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125</v>
      </c>
      <c r="E66" s="188"/>
      <c r="F66" s="188"/>
      <c r="G66" s="188"/>
      <c r="H66" s="188"/>
      <c r="I66" s="189"/>
      <c r="J66" s="190">
        <f>J230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126</v>
      </c>
      <c r="E67" s="188"/>
      <c r="F67" s="188"/>
      <c r="G67" s="188"/>
      <c r="H67" s="188"/>
      <c r="I67" s="189"/>
      <c r="J67" s="190">
        <f>J247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168"/>
      <c r="J69" s="62"/>
      <c r="K69" s="6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171"/>
      <c r="J73" s="64"/>
      <c r="K73" s="64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148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3.25" customHeight="1">
      <c r="A77" s="40"/>
      <c r="B77" s="41"/>
      <c r="C77" s="42"/>
      <c r="D77" s="42"/>
      <c r="E77" s="172" t="str">
        <f>E7</f>
        <v xml:space="preserve">Pobytové služby pro  seniory v objektu č.p.431  areálu nemocnice Opočno_FINAL</v>
      </c>
      <c r="F77" s="34"/>
      <c r="G77" s="34"/>
      <c r="H77" s="34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117</v>
      </c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08 - Komunikace a zpevněné plochy </v>
      </c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č.p.431, areál nemocnice Opočno </v>
      </c>
      <c r="G81" s="42"/>
      <c r="H81" s="42"/>
      <c r="I81" s="142" t="s">
        <v>23</v>
      </c>
      <c r="J81" s="74" t="str">
        <f>IF(J12="","",J12)</f>
        <v>28. 11. 2019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 xml:space="preserve">KÚ Královehradeckého kraje,Pivovarské nám.1245,HK </v>
      </c>
      <c r="G83" s="42"/>
      <c r="H83" s="42"/>
      <c r="I83" s="142" t="s">
        <v>31</v>
      </c>
      <c r="J83" s="38" t="str">
        <f>E21</f>
        <v>Projecticon s.r.o.,A Kopeckého 151,Nový Hrádek</v>
      </c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142" t="s">
        <v>34</v>
      </c>
      <c r="J84" s="38" t="str">
        <f>E24</f>
        <v xml:space="preserve"> 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92"/>
      <c r="B86" s="193"/>
      <c r="C86" s="194" t="s">
        <v>149</v>
      </c>
      <c r="D86" s="195" t="s">
        <v>57</v>
      </c>
      <c r="E86" s="195" t="s">
        <v>53</v>
      </c>
      <c r="F86" s="195" t="s">
        <v>54</v>
      </c>
      <c r="G86" s="195" t="s">
        <v>150</v>
      </c>
      <c r="H86" s="195" t="s">
        <v>151</v>
      </c>
      <c r="I86" s="196" t="s">
        <v>152</v>
      </c>
      <c r="J86" s="195" t="s">
        <v>121</v>
      </c>
      <c r="K86" s="197" t="s">
        <v>153</v>
      </c>
      <c r="L86" s="198"/>
      <c r="M86" s="94" t="s">
        <v>19</v>
      </c>
      <c r="N86" s="95" t="s">
        <v>42</v>
      </c>
      <c r="O86" s="95" t="s">
        <v>154</v>
      </c>
      <c r="P86" s="95" t="s">
        <v>155</v>
      </c>
      <c r="Q86" s="95" t="s">
        <v>156</v>
      </c>
      <c r="R86" s="95" t="s">
        <v>157</v>
      </c>
      <c r="S86" s="95" t="s">
        <v>158</v>
      </c>
      <c r="T86" s="96" t="s">
        <v>159</v>
      </c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</row>
    <row r="87" spans="1:63" s="2" customFormat="1" ht="22.8" customHeight="1">
      <c r="A87" s="40"/>
      <c r="B87" s="41"/>
      <c r="C87" s="101" t="s">
        <v>160</v>
      </c>
      <c r="D87" s="42"/>
      <c r="E87" s="42"/>
      <c r="F87" s="42"/>
      <c r="G87" s="42"/>
      <c r="H87" s="42"/>
      <c r="I87" s="138"/>
      <c r="J87" s="199">
        <f>BK87</f>
        <v>0</v>
      </c>
      <c r="K87" s="42"/>
      <c r="L87" s="46"/>
      <c r="M87" s="97"/>
      <c r="N87" s="200"/>
      <c r="O87" s="98"/>
      <c r="P87" s="201">
        <f>P88</f>
        <v>0</v>
      </c>
      <c r="Q87" s="98"/>
      <c r="R87" s="201">
        <f>R88</f>
        <v>751.4934699999999</v>
      </c>
      <c r="S87" s="98"/>
      <c r="T87" s="202">
        <f>T88</f>
        <v>538.865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122</v>
      </c>
      <c r="BK87" s="203">
        <f>BK88</f>
        <v>0</v>
      </c>
    </row>
    <row r="88" spans="1:63" s="12" customFormat="1" ht="25.9" customHeight="1">
      <c r="A88" s="12"/>
      <c r="B88" s="204"/>
      <c r="C88" s="205"/>
      <c r="D88" s="206" t="s">
        <v>71</v>
      </c>
      <c r="E88" s="207" t="s">
        <v>161</v>
      </c>
      <c r="F88" s="207" t="s">
        <v>162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P89+P120+P125+P127+P204+P230+P247</f>
        <v>0</v>
      </c>
      <c r="Q88" s="212"/>
      <c r="R88" s="213">
        <f>R89+R120+R125+R127+R204+R230+R247</f>
        <v>751.4934699999999</v>
      </c>
      <c r="S88" s="212"/>
      <c r="T88" s="214">
        <f>T89+T120+T125+T127+T204+T230+T247</f>
        <v>538.865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80</v>
      </c>
      <c r="AT88" s="216" t="s">
        <v>71</v>
      </c>
      <c r="AU88" s="216" t="s">
        <v>72</v>
      </c>
      <c r="AY88" s="215" t="s">
        <v>163</v>
      </c>
      <c r="BK88" s="217">
        <f>BK89+BK120+BK125+BK127+BK204+BK230+BK247</f>
        <v>0</v>
      </c>
    </row>
    <row r="89" spans="1:63" s="12" customFormat="1" ht="22.8" customHeight="1">
      <c r="A89" s="12"/>
      <c r="B89" s="204"/>
      <c r="C89" s="205"/>
      <c r="D89" s="206" t="s">
        <v>71</v>
      </c>
      <c r="E89" s="218" t="s">
        <v>80</v>
      </c>
      <c r="F89" s="218" t="s">
        <v>3784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SUM(P90:P119)</f>
        <v>0</v>
      </c>
      <c r="Q89" s="212"/>
      <c r="R89" s="213">
        <f>SUM(R90:R119)</f>
        <v>135</v>
      </c>
      <c r="S89" s="212"/>
      <c r="T89" s="214">
        <f>SUM(T90:T119)</f>
        <v>538.865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80</v>
      </c>
      <c r="AT89" s="216" t="s">
        <v>71</v>
      </c>
      <c r="AU89" s="216" t="s">
        <v>80</v>
      </c>
      <c r="AY89" s="215" t="s">
        <v>163</v>
      </c>
      <c r="BK89" s="217">
        <f>SUM(BK90:BK119)</f>
        <v>0</v>
      </c>
    </row>
    <row r="90" spans="1:65" s="2" customFormat="1" ht="66.75" customHeight="1">
      <c r="A90" s="40"/>
      <c r="B90" s="41"/>
      <c r="C90" s="220" t="s">
        <v>80</v>
      </c>
      <c r="D90" s="220" t="s">
        <v>166</v>
      </c>
      <c r="E90" s="221" t="s">
        <v>3785</v>
      </c>
      <c r="F90" s="222" t="s">
        <v>3786</v>
      </c>
      <c r="G90" s="223" t="s">
        <v>169</v>
      </c>
      <c r="H90" s="224">
        <v>50</v>
      </c>
      <c r="I90" s="225"/>
      <c r="J90" s="226">
        <f>ROUND(I90*H90,2)</f>
        <v>0</v>
      </c>
      <c r="K90" s="222" t="s">
        <v>170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0.255</v>
      </c>
      <c r="T90" s="230">
        <f>S90*H90</f>
        <v>12.75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171</v>
      </c>
      <c r="AT90" s="231" t="s">
        <v>166</v>
      </c>
      <c r="AU90" s="231" t="s">
        <v>106</v>
      </c>
      <c r="AY90" s="19" t="s">
        <v>163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171</v>
      </c>
      <c r="BM90" s="231" t="s">
        <v>3787</v>
      </c>
    </row>
    <row r="91" spans="1:65" s="2" customFormat="1" ht="55.5" customHeight="1">
      <c r="A91" s="40"/>
      <c r="B91" s="41"/>
      <c r="C91" s="220" t="s">
        <v>106</v>
      </c>
      <c r="D91" s="220" t="s">
        <v>166</v>
      </c>
      <c r="E91" s="221" t="s">
        <v>3788</v>
      </c>
      <c r="F91" s="222" t="s">
        <v>3789</v>
      </c>
      <c r="G91" s="223" t="s">
        <v>169</v>
      </c>
      <c r="H91" s="224">
        <v>300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0.26</v>
      </c>
      <c r="T91" s="230">
        <f>S91*H91</f>
        <v>78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171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171</v>
      </c>
      <c r="BM91" s="231" t="s">
        <v>3790</v>
      </c>
    </row>
    <row r="92" spans="1:51" s="13" customFormat="1" ht="12">
      <c r="A92" s="13"/>
      <c r="B92" s="233"/>
      <c r="C92" s="234"/>
      <c r="D92" s="235" t="s">
        <v>173</v>
      </c>
      <c r="E92" s="236" t="s">
        <v>19</v>
      </c>
      <c r="F92" s="237" t="s">
        <v>3791</v>
      </c>
      <c r="G92" s="234"/>
      <c r="H92" s="238">
        <v>300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173</v>
      </c>
      <c r="AU92" s="244" t="s">
        <v>106</v>
      </c>
      <c r="AV92" s="13" t="s">
        <v>106</v>
      </c>
      <c r="AW92" s="13" t="s">
        <v>33</v>
      </c>
      <c r="AX92" s="13" t="s">
        <v>80</v>
      </c>
      <c r="AY92" s="244" t="s">
        <v>163</v>
      </c>
    </row>
    <row r="93" spans="1:65" s="2" customFormat="1" ht="44.25" customHeight="1">
      <c r="A93" s="40"/>
      <c r="B93" s="41"/>
      <c r="C93" s="220" t="s">
        <v>181</v>
      </c>
      <c r="D93" s="220" t="s">
        <v>166</v>
      </c>
      <c r="E93" s="221" t="s">
        <v>3792</v>
      </c>
      <c r="F93" s="222" t="s">
        <v>3793</v>
      </c>
      <c r="G93" s="223" t="s">
        <v>169</v>
      </c>
      <c r="H93" s="224">
        <v>145</v>
      </c>
      <c r="I93" s="225"/>
      <c r="J93" s="226">
        <f>ROUND(I93*H93,2)</f>
        <v>0</v>
      </c>
      <c r="K93" s="222" t="s">
        <v>170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0.417</v>
      </c>
      <c r="T93" s="230">
        <f>S93*H93</f>
        <v>60.464999999999996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171</v>
      </c>
      <c r="AT93" s="231" t="s">
        <v>166</v>
      </c>
      <c r="AU93" s="231" t="s">
        <v>106</v>
      </c>
      <c r="AY93" s="19" t="s">
        <v>163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171</v>
      </c>
      <c r="BM93" s="231" t="s">
        <v>3794</v>
      </c>
    </row>
    <row r="94" spans="1:51" s="13" customFormat="1" ht="12">
      <c r="A94" s="13"/>
      <c r="B94" s="233"/>
      <c r="C94" s="234"/>
      <c r="D94" s="235" t="s">
        <v>173</v>
      </c>
      <c r="E94" s="236" t="s">
        <v>19</v>
      </c>
      <c r="F94" s="237" t="s">
        <v>3795</v>
      </c>
      <c r="G94" s="234"/>
      <c r="H94" s="238">
        <v>145</v>
      </c>
      <c r="I94" s="239"/>
      <c r="J94" s="234"/>
      <c r="K94" s="234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173</v>
      </c>
      <c r="AU94" s="244" t="s">
        <v>106</v>
      </c>
      <c r="AV94" s="13" t="s">
        <v>106</v>
      </c>
      <c r="AW94" s="13" t="s">
        <v>33</v>
      </c>
      <c r="AX94" s="13" t="s">
        <v>72</v>
      </c>
      <c r="AY94" s="244" t="s">
        <v>163</v>
      </c>
    </row>
    <row r="95" spans="1:51" s="14" customFormat="1" ht="12">
      <c r="A95" s="14"/>
      <c r="B95" s="245"/>
      <c r="C95" s="246"/>
      <c r="D95" s="235" t="s">
        <v>173</v>
      </c>
      <c r="E95" s="247" t="s">
        <v>19</v>
      </c>
      <c r="F95" s="248" t="s">
        <v>175</v>
      </c>
      <c r="G95" s="246"/>
      <c r="H95" s="249">
        <v>145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173</v>
      </c>
      <c r="AU95" s="255" t="s">
        <v>106</v>
      </c>
      <c r="AV95" s="14" t="s">
        <v>171</v>
      </c>
      <c r="AW95" s="14" t="s">
        <v>33</v>
      </c>
      <c r="AX95" s="14" t="s">
        <v>80</v>
      </c>
      <c r="AY95" s="255" t="s">
        <v>163</v>
      </c>
    </row>
    <row r="96" spans="1:65" s="2" customFormat="1" ht="55.5" customHeight="1">
      <c r="A96" s="40"/>
      <c r="B96" s="41"/>
      <c r="C96" s="220" t="s">
        <v>171</v>
      </c>
      <c r="D96" s="220" t="s">
        <v>166</v>
      </c>
      <c r="E96" s="221" t="s">
        <v>3796</v>
      </c>
      <c r="F96" s="222" t="s">
        <v>3797</v>
      </c>
      <c r="G96" s="223" t="s">
        <v>169</v>
      </c>
      <c r="H96" s="224">
        <v>1145</v>
      </c>
      <c r="I96" s="225"/>
      <c r="J96" s="226">
        <f>ROUND(I96*H96,2)</f>
        <v>0</v>
      </c>
      <c r="K96" s="222" t="s">
        <v>170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0.29</v>
      </c>
      <c r="T96" s="230">
        <f>S96*H96</f>
        <v>332.04999999999995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171</v>
      </c>
      <c r="AT96" s="231" t="s">
        <v>166</v>
      </c>
      <c r="AU96" s="231" t="s">
        <v>106</v>
      </c>
      <c r="AY96" s="19" t="s">
        <v>163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171</v>
      </c>
      <c r="BM96" s="231" t="s">
        <v>3798</v>
      </c>
    </row>
    <row r="97" spans="1:51" s="13" customFormat="1" ht="12">
      <c r="A97" s="13"/>
      <c r="B97" s="233"/>
      <c r="C97" s="234"/>
      <c r="D97" s="235" t="s">
        <v>173</v>
      </c>
      <c r="E97" s="236" t="s">
        <v>19</v>
      </c>
      <c r="F97" s="237" t="s">
        <v>3799</v>
      </c>
      <c r="G97" s="234"/>
      <c r="H97" s="238">
        <v>1145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173</v>
      </c>
      <c r="AU97" s="244" t="s">
        <v>106</v>
      </c>
      <c r="AV97" s="13" t="s">
        <v>106</v>
      </c>
      <c r="AW97" s="13" t="s">
        <v>33</v>
      </c>
      <c r="AX97" s="13" t="s">
        <v>72</v>
      </c>
      <c r="AY97" s="244" t="s">
        <v>163</v>
      </c>
    </row>
    <row r="98" spans="1:51" s="14" customFormat="1" ht="12">
      <c r="A98" s="14"/>
      <c r="B98" s="245"/>
      <c r="C98" s="246"/>
      <c r="D98" s="235" t="s">
        <v>173</v>
      </c>
      <c r="E98" s="247" t="s">
        <v>19</v>
      </c>
      <c r="F98" s="248" t="s">
        <v>175</v>
      </c>
      <c r="G98" s="246"/>
      <c r="H98" s="249">
        <v>1145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173</v>
      </c>
      <c r="AU98" s="255" t="s">
        <v>106</v>
      </c>
      <c r="AV98" s="14" t="s">
        <v>171</v>
      </c>
      <c r="AW98" s="14" t="s">
        <v>33</v>
      </c>
      <c r="AX98" s="14" t="s">
        <v>80</v>
      </c>
      <c r="AY98" s="255" t="s">
        <v>163</v>
      </c>
    </row>
    <row r="99" spans="1:65" s="2" customFormat="1" ht="33" customHeight="1">
      <c r="A99" s="40"/>
      <c r="B99" s="41"/>
      <c r="C99" s="220" t="s">
        <v>191</v>
      </c>
      <c r="D99" s="220" t="s">
        <v>166</v>
      </c>
      <c r="E99" s="221" t="s">
        <v>3800</v>
      </c>
      <c r="F99" s="222" t="s">
        <v>3801</v>
      </c>
      <c r="G99" s="223" t="s">
        <v>279</v>
      </c>
      <c r="H99" s="224">
        <v>160</v>
      </c>
      <c r="I99" s="225"/>
      <c r="J99" s="226">
        <f>ROUND(I99*H99,2)</f>
        <v>0</v>
      </c>
      <c r="K99" s="222" t="s">
        <v>170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0.29</v>
      </c>
      <c r="T99" s="230">
        <f>S99*H99</f>
        <v>46.4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171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171</v>
      </c>
      <c r="BM99" s="231" t="s">
        <v>3802</v>
      </c>
    </row>
    <row r="100" spans="1:65" s="2" customFormat="1" ht="33" customHeight="1">
      <c r="A100" s="40"/>
      <c r="B100" s="41"/>
      <c r="C100" s="220" t="s">
        <v>196</v>
      </c>
      <c r="D100" s="220" t="s">
        <v>166</v>
      </c>
      <c r="E100" s="221" t="s">
        <v>3803</v>
      </c>
      <c r="F100" s="222" t="s">
        <v>3804</v>
      </c>
      <c r="G100" s="223" t="s">
        <v>279</v>
      </c>
      <c r="H100" s="224">
        <v>80</v>
      </c>
      <c r="I100" s="225"/>
      <c r="J100" s="226">
        <f>ROUND(I100*H100,2)</f>
        <v>0</v>
      </c>
      <c r="K100" s="222" t="s">
        <v>170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0.115</v>
      </c>
      <c r="T100" s="230">
        <f>S100*H100</f>
        <v>9.200000000000001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171</v>
      </c>
      <c r="AT100" s="231" t="s">
        <v>166</v>
      </c>
      <c r="AU100" s="231" t="s">
        <v>106</v>
      </c>
      <c r="AY100" s="19" t="s">
        <v>163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171</v>
      </c>
      <c r="BM100" s="231" t="s">
        <v>3805</v>
      </c>
    </row>
    <row r="101" spans="1:65" s="2" customFormat="1" ht="44.25" customHeight="1">
      <c r="A101" s="40"/>
      <c r="B101" s="41"/>
      <c r="C101" s="220" t="s">
        <v>201</v>
      </c>
      <c r="D101" s="220" t="s">
        <v>166</v>
      </c>
      <c r="E101" s="221" t="s">
        <v>3806</v>
      </c>
      <c r="F101" s="222" t="s">
        <v>3807</v>
      </c>
      <c r="G101" s="223" t="s">
        <v>178</v>
      </c>
      <c r="H101" s="224">
        <v>250</v>
      </c>
      <c r="I101" s="225"/>
      <c r="J101" s="226">
        <f>ROUND(I101*H101,2)</f>
        <v>0</v>
      </c>
      <c r="K101" s="222" t="s">
        <v>170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171</v>
      </c>
      <c r="AT101" s="231" t="s">
        <v>166</v>
      </c>
      <c r="AU101" s="231" t="s">
        <v>106</v>
      </c>
      <c r="AY101" s="19" t="s">
        <v>163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171</v>
      </c>
      <c r="BM101" s="231" t="s">
        <v>3808</v>
      </c>
    </row>
    <row r="102" spans="1:65" s="2" customFormat="1" ht="44.25" customHeight="1">
      <c r="A102" s="40"/>
      <c r="B102" s="41"/>
      <c r="C102" s="220" t="s">
        <v>206</v>
      </c>
      <c r="D102" s="220" t="s">
        <v>166</v>
      </c>
      <c r="E102" s="221" t="s">
        <v>3809</v>
      </c>
      <c r="F102" s="222" t="s">
        <v>3810</v>
      </c>
      <c r="G102" s="223" t="s">
        <v>178</v>
      </c>
      <c r="H102" s="224">
        <v>594.55</v>
      </c>
      <c r="I102" s="225"/>
      <c r="J102" s="226">
        <f>ROUND(I102*H102,2)</f>
        <v>0</v>
      </c>
      <c r="K102" s="222" t="s">
        <v>170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171</v>
      </c>
      <c r="AT102" s="231" t="s">
        <v>166</v>
      </c>
      <c r="AU102" s="231" t="s">
        <v>106</v>
      </c>
      <c r="AY102" s="19" t="s">
        <v>163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171</v>
      </c>
      <c r="BM102" s="231" t="s">
        <v>3811</v>
      </c>
    </row>
    <row r="103" spans="1:51" s="13" customFormat="1" ht="12">
      <c r="A103" s="13"/>
      <c r="B103" s="233"/>
      <c r="C103" s="234"/>
      <c r="D103" s="235" t="s">
        <v>173</v>
      </c>
      <c r="E103" s="236" t="s">
        <v>19</v>
      </c>
      <c r="F103" s="237" t="s">
        <v>3812</v>
      </c>
      <c r="G103" s="234"/>
      <c r="H103" s="238">
        <v>346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173</v>
      </c>
      <c r="AU103" s="244" t="s">
        <v>106</v>
      </c>
      <c r="AV103" s="13" t="s">
        <v>106</v>
      </c>
      <c r="AW103" s="13" t="s">
        <v>33</v>
      </c>
      <c r="AX103" s="13" t="s">
        <v>72</v>
      </c>
      <c r="AY103" s="244" t="s">
        <v>163</v>
      </c>
    </row>
    <row r="104" spans="1:51" s="13" customFormat="1" ht="12">
      <c r="A104" s="13"/>
      <c r="B104" s="233"/>
      <c r="C104" s="234"/>
      <c r="D104" s="235" t="s">
        <v>173</v>
      </c>
      <c r="E104" s="236" t="s">
        <v>19</v>
      </c>
      <c r="F104" s="237" t="s">
        <v>3813</v>
      </c>
      <c r="G104" s="234"/>
      <c r="H104" s="238">
        <v>132</v>
      </c>
      <c r="I104" s="239"/>
      <c r="J104" s="234"/>
      <c r="K104" s="234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173</v>
      </c>
      <c r="AU104" s="244" t="s">
        <v>106</v>
      </c>
      <c r="AV104" s="13" t="s">
        <v>106</v>
      </c>
      <c r="AW104" s="13" t="s">
        <v>33</v>
      </c>
      <c r="AX104" s="13" t="s">
        <v>72</v>
      </c>
      <c r="AY104" s="244" t="s">
        <v>163</v>
      </c>
    </row>
    <row r="105" spans="1:51" s="13" customFormat="1" ht="12">
      <c r="A105" s="13"/>
      <c r="B105" s="233"/>
      <c r="C105" s="234"/>
      <c r="D105" s="235" t="s">
        <v>173</v>
      </c>
      <c r="E105" s="236" t="s">
        <v>19</v>
      </c>
      <c r="F105" s="237" t="s">
        <v>3814</v>
      </c>
      <c r="G105" s="234"/>
      <c r="H105" s="238">
        <v>22.8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173</v>
      </c>
      <c r="AU105" s="244" t="s">
        <v>106</v>
      </c>
      <c r="AV105" s="13" t="s">
        <v>106</v>
      </c>
      <c r="AW105" s="13" t="s">
        <v>33</v>
      </c>
      <c r="AX105" s="13" t="s">
        <v>72</v>
      </c>
      <c r="AY105" s="244" t="s">
        <v>163</v>
      </c>
    </row>
    <row r="106" spans="1:51" s="13" customFormat="1" ht="12">
      <c r="A106" s="13"/>
      <c r="B106" s="233"/>
      <c r="C106" s="234"/>
      <c r="D106" s="235" t="s">
        <v>173</v>
      </c>
      <c r="E106" s="236" t="s">
        <v>19</v>
      </c>
      <c r="F106" s="237" t="s">
        <v>3815</v>
      </c>
      <c r="G106" s="234"/>
      <c r="H106" s="238">
        <v>6.75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173</v>
      </c>
      <c r="AU106" s="244" t="s">
        <v>106</v>
      </c>
      <c r="AV106" s="13" t="s">
        <v>106</v>
      </c>
      <c r="AW106" s="13" t="s">
        <v>33</v>
      </c>
      <c r="AX106" s="13" t="s">
        <v>72</v>
      </c>
      <c r="AY106" s="244" t="s">
        <v>163</v>
      </c>
    </row>
    <row r="107" spans="1:51" s="13" customFormat="1" ht="12">
      <c r="A107" s="13"/>
      <c r="B107" s="233"/>
      <c r="C107" s="234"/>
      <c r="D107" s="235" t="s">
        <v>173</v>
      </c>
      <c r="E107" s="236" t="s">
        <v>19</v>
      </c>
      <c r="F107" s="237" t="s">
        <v>3816</v>
      </c>
      <c r="G107" s="234"/>
      <c r="H107" s="238">
        <v>87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173</v>
      </c>
      <c r="AU107" s="244" t="s">
        <v>106</v>
      </c>
      <c r="AV107" s="13" t="s">
        <v>106</v>
      </c>
      <c r="AW107" s="13" t="s">
        <v>33</v>
      </c>
      <c r="AX107" s="13" t="s">
        <v>72</v>
      </c>
      <c r="AY107" s="244" t="s">
        <v>163</v>
      </c>
    </row>
    <row r="108" spans="1:51" s="14" customFormat="1" ht="12">
      <c r="A108" s="14"/>
      <c r="B108" s="245"/>
      <c r="C108" s="246"/>
      <c r="D108" s="235" t="s">
        <v>173</v>
      </c>
      <c r="E108" s="247" t="s">
        <v>3773</v>
      </c>
      <c r="F108" s="248" t="s">
        <v>175</v>
      </c>
      <c r="G108" s="246"/>
      <c r="H108" s="249">
        <v>594.55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173</v>
      </c>
      <c r="AU108" s="255" t="s">
        <v>106</v>
      </c>
      <c r="AV108" s="14" t="s">
        <v>171</v>
      </c>
      <c r="AW108" s="14" t="s">
        <v>33</v>
      </c>
      <c r="AX108" s="14" t="s">
        <v>80</v>
      </c>
      <c r="AY108" s="255" t="s">
        <v>163</v>
      </c>
    </row>
    <row r="109" spans="1:65" s="2" customFormat="1" ht="33" customHeight="1">
      <c r="A109" s="40"/>
      <c r="B109" s="41"/>
      <c r="C109" s="220" t="s">
        <v>164</v>
      </c>
      <c r="D109" s="220" t="s">
        <v>166</v>
      </c>
      <c r="E109" s="221" t="s">
        <v>3817</v>
      </c>
      <c r="F109" s="222" t="s">
        <v>3818</v>
      </c>
      <c r="G109" s="223" t="s">
        <v>178</v>
      </c>
      <c r="H109" s="224">
        <v>108</v>
      </c>
      <c r="I109" s="225"/>
      <c r="J109" s="226">
        <f>ROUND(I109*H109,2)</f>
        <v>0</v>
      </c>
      <c r="K109" s="222" t="s">
        <v>170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171</v>
      </c>
      <c r="BM109" s="231" t="s">
        <v>3819</v>
      </c>
    </row>
    <row r="110" spans="1:51" s="13" customFormat="1" ht="12">
      <c r="A110" s="13"/>
      <c r="B110" s="233"/>
      <c r="C110" s="234"/>
      <c r="D110" s="235" t="s">
        <v>173</v>
      </c>
      <c r="E110" s="236" t="s">
        <v>19</v>
      </c>
      <c r="F110" s="237" t="s">
        <v>3820</v>
      </c>
      <c r="G110" s="234"/>
      <c r="H110" s="238">
        <v>108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173</v>
      </c>
      <c r="AU110" s="244" t="s">
        <v>106</v>
      </c>
      <c r="AV110" s="13" t="s">
        <v>106</v>
      </c>
      <c r="AW110" s="13" t="s">
        <v>33</v>
      </c>
      <c r="AX110" s="13" t="s">
        <v>72</v>
      </c>
      <c r="AY110" s="244" t="s">
        <v>163</v>
      </c>
    </row>
    <row r="111" spans="1:51" s="14" customFormat="1" ht="12">
      <c r="A111" s="14"/>
      <c r="B111" s="245"/>
      <c r="C111" s="246"/>
      <c r="D111" s="235" t="s">
        <v>173</v>
      </c>
      <c r="E111" s="247" t="s">
        <v>19</v>
      </c>
      <c r="F111" s="248" t="s">
        <v>175</v>
      </c>
      <c r="G111" s="246"/>
      <c r="H111" s="249">
        <v>108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173</v>
      </c>
      <c r="AU111" s="255" t="s">
        <v>106</v>
      </c>
      <c r="AV111" s="14" t="s">
        <v>171</v>
      </c>
      <c r="AW111" s="14" t="s">
        <v>33</v>
      </c>
      <c r="AX111" s="14" t="s">
        <v>80</v>
      </c>
      <c r="AY111" s="255" t="s">
        <v>163</v>
      </c>
    </row>
    <row r="112" spans="1:65" s="2" customFormat="1" ht="44.25" customHeight="1">
      <c r="A112" s="40"/>
      <c r="B112" s="41"/>
      <c r="C112" s="220" t="s">
        <v>221</v>
      </c>
      <c r="D112" s="220" t="s">
        <v>166</v>
      </c>
      <c r="E112" s="221" t="s">
        <v>1079</v>
      </c>
      <c r="F112" s="222" t="s">
        <v>1080</v>
      </c>
      <c r="G112" s="223" t="s">
        <v>178</v>
      </c>
      <c r="H112" s="224">
        <v>108</v>
      </c>
      <c r="I112" s="225"/>
      <c r="J112" s="226">
        <f>ROUND(I112*H112,2)</f>
        <v>0</v>
      </c>
      <c r="K112" s="222" t="s">
        <v>170</v>
      </c>
      <c r="L112" s="46"/>
      <c r="M112" s="227" t="s">
        <v>19</v>
      </c>
      <c r="N112" s="228" t="s">
        <v>43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171</v>
      </c>
      <c r="AT112" s="231" t="s">
        <v>166</v>
      </c>
      <c r="AU112" s="231" t="s">
        <v>106</v>
      </c>
      <c r="AY112" s="19" t="s">
        <v>163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171</v>
      </c>
      <c r="BM112" s="231" t="s">
        <v>3821</v>
      </c>
    </row>
    <row r="113" spans="1:65" s="2" customFormat="1" ht="33" customHeight="1">
      <c r="A113" s="40"/>
      <c r="B113" s="41"/>
      <c r="C113" s="220" t="s">
        <v>110</v>
      </c>
      <c r="D113" s="220" t="s">
        <v>166</v>
      </c>
      <c r="E113" s="221" t="s">
        <v>1110</v>
      </c>
      <c r="F113" s="222" t="s">
        <v>1111</v>
      </c>
      <c r="G113" s="223" t="s">
        <v>178</v>
      </c>
      <c r="H113" s="224">
        <v>100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43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171</v>
      </c>
      <c r="BM113" s="231" t="s">
        <v>3822</v>
      </c>
    </row>
    <row r="114" spans="1:65" s="2" customFormat="1" ht="55.5" customHeight="1">
      <c r="A114" s="40"/>
      <c r="B114" s="41"/>
      <c r="C114" s="220" t="s">
        <v>113</v>
      </c>
      <c r="D114" s="220" t="s">
        <v>166</v>
      </c>
      <c r="E114" s="221" t="s">
        <v>3823</v>
      </c>
      <c r="F114" s="222" t="s">
        <v>3824</v>
      </c>
      <c r="G114" s="223" t="s">
        <v>178</v>
      </c>
      <c r="H114" s="224">
        <v>90</v>
      </c>
      <c r="I114" s="225"/>
      <c r="J114" s="226">
        <f>ROUND(I114*H114,2)</f>
        <v>0</v>
      </c>
      <c r="K114" s="222" t="s">
        <v>170</v>
      </c>
      <c r="L114" s="46"/>
      <c r="M114" s="227" t="s">
        <v>19</v>
      </c>
      <c r="N114" s="228" t="s">
        <v>43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171</v>
      </c>
      <c r="AT114" s="231" t="s">
        <v>166</v>
      </c>
      <c r="AU114" s="231" t="s">
        <v>106</v>
      </c>
      <c r="AY114" s="19" t="s">
        <v>163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171</v>
      </c>
      <c r="BM114" s="231" t="s">
        <v>3825</v>
      </c>
    </row>
    <row r="115" spans="1:65" s="2" customFormat="1" ht="16.5" customHeight="1">
      <c r="A115" s="40"/>
      <c r="B115" s="41"/>
      <c r="C115" s="283" t="s">
        <v>237</v>
      </c>
      <c r="D115" s="283" t="s">
        <v>1115</v>
      </c>
      <c r="E115" s="284" t="s">
        <v>1128</v>
      </c>
      <c r="F115" s="285" t="s">
        <v>1129</v>
      </c>
      <c r="G115" s="286" t="s">
        <v>262</v>
      </c>
      <c r="H115" s="287">
        <v>135</v>
      </c>
      <c r="I115" s="288"/>
      <c r="J115" s="289">
        <f>ROUND(I115*H115,2)</f>
        <v>0</v>
      </c>
      <c r="K115" s="285" t="s">
        <v>170</v>
      </c>
      <c r="L115" s="290"/>
      <c r="M115" s="291" t="s">
        <v>19</v>
      </c>
      <c r="N115" s="292" t="s">
        <v>43</v>
      </c>
      <c r="O115" s="86"/>
      <c r="P115" s="229">
        <f>O115*H115</f>
        <v>0</v>
      </c>
      <c r="Q115" s="229">
        <v>1</v>
      </c>
      <c r="R115" s="229">
        <f>Q115*H115</f>
        <v>135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206</v>
      </c>
      <c r="AT115" s="231" t="s">
        <v>1115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171</v>
      </c>
      <c r="BM115" s="231" t="s">
        <v>3826</v>
      </c>
    </row>
    <row r="116" spans="1:51" s="13" customFormat="1" ht="12">
      <c r="A116" s="13"/>
      <c r="B116" s="233"/>
      <c r="C116" s="234"/>
      <c r="D116" s="235" t="s">
        <v>173</v>
      </c>
      <c r="E116" s="234"/>
      <c r="F116" s="237" t="s">
        <v>3827</v>
      </c>
      <c r="G116" s="234"/>
      <c r="H116" s="238">
        <v>135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173</v>
      </c>
      <c r="AU116" s="244" t="s">
        <v>106</v>
      </c>
      <c r="AV116" s="13" t="s">
        <v>106</v>
      </c>
      <c r="AW116" s="13" t="s">
        <v>4</v>
      </c>
      <c r="AX116" s="13" t="s">
        <v>80</v>
      </c>
      <c r="AY116" s="244" t="s">
        <v>163</v>
      </c>
    </row>
    <row r="117" spans="1:65" s="2" customFormat="1" ht="21.75" customHeight="1">
      <c r="A117" s="40"/>
      <c r="B117" s="41"/>
      <c r="C117" s="220" t="s">
        <v>242</v>
      </c>
      <c r="D117" s="220" t="s">
        <v>166</v>
      </c>
      <c r="E117" s="221" t="s">
        <v>3828</v>
      </c>
      <c r="F117" s="222" t="s">
        <v>3829</v>
      </c>
      <c r="G117" s="223" t="s">
        <v>169</v>
      </c>
      <c r="H117" s="224">
        <v>1110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171</v>
      </c>
      <c r="BM117" s="231" t="s">
        <v>3830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3831</v>
      </c>
      <c r="G118" s="234"/>
      <c r="H118" s="238">
        <v>1110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4" customFormat="1" ht="12">
      <c r="A119" s="14"/>
      <c r="B119" s="245"/>
      <c r="C119" s="246"/>
      <c r="D119" s="235" t="s">
        <v>173</v>
      </c>
      <c r="E119" s="247" t="s">
        <v>19</v>
      </c>
      <c r="F119" s="248" t="s">
        <v>175</v>
      </c>
      <c r="G119" s="246"/>
      <c r="H119" s="249">
        <v>1110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173</v>
      </c>
      <c r="AU119" s="255" t="s">
        <v>106</v>
      </c>
      <c r="AV119" s="14" t="s">
        <v>171</v>
      </c>
      <c r="AW119" s="14" t="s">
        <v>33</v>
      </c>
      <c r="AX119" s="14" t="s">
        <v>80</v>
      </c>
      <c r="AY119" s="255" t="s">
        <v>163</v>
      </c>
    </row>
    <row r="120" spans="1:63" s="12" customFormat="1" ht="22.8" customHeight="1">
      <c r="A120" s="12"/>
      <c r="B120" s="204"/>
      <c r="C120" s="205"/>
      <c r="D120" s="206" t="s">
        <v>71</v>
      </c>
      <c r="E120" s="218" t="s">
        <v>106</v>
      </c>
      <c r="F120" s="218" t="s">
        <v>1136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SUM(P121:P124)</f>
        <v>0</v>
      </c>
      <c r="Q120" s="212"/>
      <c r="R120" s="213">
        <f>SUM(R121:R124)</f>
        <v>34.61397</v>
      </c>
      <c r="S120" s="212"/>
      <c r="T120" s="214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80</v>
      </c>
      <c r="AT120" s="216" t="s">
        <v>71</v>
      </c>
      <c r="AU120" s="216" t="s">
        <v>80</v>
      </c>
      <c r="AY120" s="215" t="s">
        <v>163</v>
      </c>
      <c r="BK120" s="217">
        <f>SUM(BK121:BK124)</f>
        <v>0</v>
      </c>
    </row>
    <row r="121" spans="1:65" s="2" customFormat="1" ht="33" customHeight="1">
      <c r="A121" s="40"/>
      <c r="B121" s="41"/>
      <c r="C121" s="220" t="s">
        <v>8</v>
      </c>
      <c r="D121" s="220" t="s">
        <v>166</v>
      </c>
      <c r="E121" s="221" t="s">
        <v>3832</v>
      </c>
      <c r="F121" s="222" t="s">
        <v>3833</v>
      </c>
      <c r="G121" s="223" t="s">
        <v>169</v>
      </c>
      <c r="H121" s="224">
        <v>93</v>
      </c>
      <c r="I121" s="225"/>
      <c r="J121" s="226">
        <f>ROUND(I121*H121,2)</f>
        <v>0</v>
      </c>
      <c r="K121" s="222" t="s">
        <v>170</v>
      </c>
      <c r="L121" s="46"/>
      <c r="M121" s="227" t="s">
        <v>19</v>
      </c>
      <c r="N121" s="228" t="s">
        <v>43</v>
      </c>
      <c r="O121" s="86"/>
      <c r="P121" s="229">
        <f>O121*H121</f>
        <v>0</v>
      </c>
      <c r="Q121" s="229">
        <v>0.00017</v>
      </c>
      <c r="R121" s="229">
        <f>Q121*H121</f>
        <v>0.01581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171</v>
      </c>
      <c r="AT121" s="231" t="s">
        <v>166</v>
      </c>
      <c r="AU121" s="231" t="s">
        <v>106</v>
      </c>
      <c r="AY121" s="19" t="s">
        <v>163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171</v>
      </c>
      <c r="BM121" s="231" t="s">
        <v>3834</v>
      </c>
    </row>
    <row r="122" spans="1:65" s="2" customFormat="1" ht="21.75" customHeight="1">
      <c r="A122" s="40"/>
      <c r="B122" s="41"/>
      <c r="C122" s="283" t="s">
        <v>255</v>
      </c>
      <c r="D122" s="283" t="s">
        <v>1115</v>
      </c>
      <c r="E122" s="284" t="s">
        <v>3835</v>
      </c>
      <c r="F122" s="285" t="s">
        <v>3836</v>
      </c>
      <c r="G122" s="286" t="s">
        <v>169</v>
      </c>
      <c r="H122" s="287">
        <v>111.6</v>
      </c>
      <c r="I122" s="288"/>
      <c r="J122" s="289">
        <f>ROUND(I122*H122,2)</f>
        <v>0</v>
      </c>
      <c r="K122" s="285" t="s">
        <v>170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0.0001</v>
      </c>
      <c r="R122" s="229">
        <f>Q122*H122</f>
        <v>0.01116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206</v>
      </c>
      <c r="AT122" s="231" t="s">
        <v>1115</v>
      </c>
      <c r="AU122" s="231" t="s">
        <v>106</v>
      </c>
      <c r="AY122" s="19" t="s">
        <v>163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171</v>
      </c>
      <c r="BM122" s="231" t="s">
        <v>3837</v>
      </c>
    </row>
    <row r="123" spans="1:51" s="13" customFormat="1" ht="12">
      <c r="A123" s="13"/>
      <c r="B123" s="233"/>
      <c r="C123" s="234"/>
      <c r="D123" s="235" t="s">
        <v>173</v>
      </c>
      <c r="E123" s="234"/>
      <c r="F123" s="237" t="s">
        <v>3838</v>
      </c>
      <c r="G123" s="234"/>
      <c r="H123" s="238">
        <v>111.6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4</v>
      </c>
      <c r="AX123" s="13" t="s">
        <v>80</v>
      </c>
      <c r="AY123" s="244" t="s">
        <v>163</v>
      </c>
    </row>
    <row r="124" spans="1:65" s="2" customFormat="1" ht="55.5" customHeight="1">
      <c r="A124" s="40"/>
      <c r="B124" s="41"/>
      <c r="C124" s="220" t="s">
        <v>259</v>
      </c>
      <c r="D124" s="220" t="s">
        <v>166</v>
      </c>
      <c r="E124" s="221" t="s">
        <v>3839</v>
      </c>
      <c r="F124" s="222" t="s">
        <v>3840</v>
      </c>
      <c r="G124" s="223" t="s">
        <v>279</v>
      </c>
      <c r="H124" s="224">
        <v>150</v>
      </c>
      <c r="I124" s="225"/>
      <c r="J124" s="226">
        <f>ROUND(I124*H124,2)</f>
        <v>0</v>
      </c>
      <c r="K124" s="222" t="s">
        <v>170</v>
      </c>
      <c r="L124" s="46"/>
      <c r="M124" s="227" t="s">
        <v>19</v>
      </c>
      <c r="N124" s="228" t="s">
        <v>43</v>
      </c>
      <c r="O124" s="86"/>
      <c r="P124" s="229">
        <f>O124*H124</f>
        <v>0</v>
      </c>
      <c r="Q124" s="229">
        <v>0.23058</v>
      </c>
      <c r="R124" s="229">
        <f>Q124*H124</f>
        <v>34.587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171</v>
      </c>
      <c r="AT124" s="231" t="s">
        <v>166</v>
      </c>
      <c r="AU124" s="231" t="s">
        <v>106</v>
      </c>
      <c r="AY124" s="19" t="s">
        <v>163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171</v>
      </c>
      <c r="BM124" s="231" t="s">
        <v>3841</v>
      </c>
    </row>
    <row r="125" spans="1:63" s="12" customFormat="1" ht="22.8" customHeight="1">
      <c r="A125" s="12"/>
      <c r="B125" s="204"/>
      <c r="C125" s="205"/>
      <c r="D125" s="206" t="s">
        <v>71</v>
      </c>
      <c r="E125" s="218" t="s">
        <v>171</v>
      </c>
      <c r="F125" s="218" t="s">
        <v>1490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80</v>
      </c>
      <c r="AT125" s="216" t="s">
        <v>71</v>
      </c>
      <c r="AU125" s="216" t="s">
        <v>80</v>
      </c>
      <c r="AY125" s="215" t="s">
        <v>163</v>
      </c>
      <c r="BK125" s="217">
        <f>BK126</f>
        <v>0</v>
      </c>
    </row>
    <row r="126" spans="1:65" s="2" customFormat="1" ht="21.75" customHeight="1">
      <c r="A126" s="40"/>
      <c r="B126" s="41"/>
      <c r="C126" s="220" t="s">
        <v>264</v>
      </c>
      <c r="D126" s="220" t="s">
        <v>166</v>
      </c>
      <c r="E126" s="221" t="s">
        <v>1132</v>
      </c>
      <c r="F126" s="222" t="s">
        <v>1133</v>
      </c>
      <c r="G126" s="223" t="s">
        <v>178</v>
      </c>
      <c r="H126" s="224">
        <v>29.5</v>
      </c>
      <c r="I126" s="225"/>
      <c r="J126" s="226">
        <f>ROUND(I126*H126,2)</f>
        <v>0</v>
      </c>
      <c r="K126" s="222" t="s">
        <v>170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171</v>
      </c>
      <c r="AT126" s="231" t="s">
        <v>166</v>
      </c>
      <c r="AU126" s="231" t="s">
        <v>106</v>
      </c>
      <c r="AY126" s="19" t="s">
        <v>163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171</v>
      </c>
      <c r="BM126" s="231" t="s">
        <v>3842</v>
      </c>
    </row>
    <row r="127" spans="1:63" s="12" customFormat="1" ht="22.8" customHeight="1">
      <c r="A127" s="12"/>
      <c r="B127" s="204"/>
      <c r="C127" s="205"/>
      <c r="D127" s="206" t="s">
        <v>71</v>
      </c>
      <c r="E127" s="218" t="s">
        <v>191</v>
      </c>
      <c r="F127" s="218" t="s">
        <v>3843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SUM(P128:P203)</f>
        <v>0</v>
      </c>
      <c r="Q127" s="212"/>
      <c r="R127" s="213">
        <f>SUM(R128:R203)</f>
        <v>568.7253</v>
      </c>
      <c r="S127" s="212"/>
      <c r="T127" s="214">
        <f>SUM(T128:T203)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80</v>
      </c>
      <c r="AT127" s="216" t="s">
        <v>71</v>
      </c>
      <c r="AU127" s="216" t="s">
        <v>80</v>
      </c>
      <c r="AY127" s="215" t="s">
        <v>163</v>
      </c>
      <c r="BK127" s="217">
        <f>SUM(BK128:BK203)</f>
        <v>0</v>
      </c>
    </row>
    <row r="128" spans="1:65" s="2" customFormat="1" ht="33" customHeight="1">
      <c r="A128" s="40"/>
      <c r="B128" s="41"/>
      <c r="C128" s="220" t="s">
        <v>268</v>
      </c>
      <c r="D128" s="220" t="s">
        <v>166</v>
      </c>
      <c r="E128" s="221" t="s">
        <v>3844</v>
      </c>
      <c r="F128" s="222" t="s">
        <v>3845</v>
      </c>
      <c r="G128" s="223" t="s">
        <v>169</v>
      </c>
      <c r="H128" s="224">
        <v>1095</v>
      </c>
      <c r="I128" s="225"/>
      <c r="J128" s="226">
        <f>ROUND(I128*H128,2)</f>
        <v>0</v>
      </c>
      <c r="K128" s="222" t="s">
        <v>170</v>
      </c>
      <c r="L128" s="46"/>
      <c r="M128" s="227" t="s">
        <v>19</v>
      </c>
      <c r="N128" s="228" t="s">
        <v>43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171</v>
      </c>
      <c r="AT128" s="231" t="s">
        <v>166</v>
      </c>
      <c r="AU128" s="231" t="s">
        <v>106</v>
      </c>
      <c r="AY128" s="19" t="s">
        <v>163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171</v>
      </c>
      <c r="BM128" s="231" t="s">
        <v>3846</v>
      </c>
    </row>
    <row r="129" spans="1:51" s="13" customFormat="1" ht="12">
      <c r="A129" s="13"/>
      <c r="B129" s="233"/>
      <c r="C129" s="234"/>
      <c r="D129" s="235" t="s">
        <v>173</v>
      </c>
      <c r="E129" s="236" t="s">
        <v>19</v>
      </c>
      <c r="F129" s="237" t="s">
        <v>3847</v>
      </c>
      <c r="G129" s="234"/>
      <c r="H129" s="238">
        <v>950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173</v>
      </c>
      <c r="AU129" s="244" t="s">
        <v>106</v>
      </c>
      <c r="AV129" s="13" t="s">
        <v>106</v>
      </c>
      <c r="AW129" s="13" t="s">
        <v>33</v>
      </c>
      <c r="AX129" s="13" t="s">
        <v>72</v>
      </c>
      <c r="AY129" s="244" t="s">
        <v>163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3848</v>
      </c>
      <c r="G130" s="234"/>
      <c r="H130" s="238">
        <v>145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4" customFormat="1" ht="12">
      <c r="A131" s="14"/>
      <c r="B131" s="245"/>
      <c r="C131" s="246"/>
      <c r="D131" s="235" t="s">
        <v>173</v>
      </c>
      <c r="E131" s="247" t="s">
        <v>19</v>
      </c>
      <c r="F131" s="248" t="s">
        <v>175</v>
      </c>
      <c r="G131" s="246"/>
      <c r="H131" s="249">
        <v>1095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173</v>
      </c>
      <c r="AU131" s="255" t="s">
        <v>106</v>
      </c>
      <c r="AV131" s="14" t="s">
        <v>171</v>
      </c>
      <c r="AW131" s="14" t="s">
        <v>33</v>
      </c>
      <c r="AX131" s="14" t="s">
        <v>80</v>
      </c>
      <c r="AY131" s="255" t="s">
        <v>163</v>
      </c>
    </row>
    <row r="132" spans="1:65" s="2" customFormat="1" ht="16.5" customHeight="1">
      <c r="A132" s="40"/>
      <c r="B132" s="41"/>
      <c r="C132" s="283" t="s">
        <v>273</v>
      </c>
      <c r="D132" s="283" t="s">
        <v>1115</v>
      </c>
      <c r="E132" s="284" t="s">
        <v>3849</v>
      </c>
      <c r="F132" s="285" t="s">
        <v>3850</v>
      </c>
      <c r="G132" s="286" t="s">
        <v>262</v>
      </c>
      <c r="H132" s="287">
        <v>70.08</v>
      </c>
      <c r="I132" s="288"/>
      <c r="J132" s="289">
        <f>ROUND(I132*H132,2)</f>
        <v>0</v>
      </c>
      <c r="K132" s="285" t="s">
        <v>170</v>
      </c>
      <c r="L132" s="290"/>
      <c r="M132" s="291" t="s">
        <v>19</v>
      </c>
      <c r="N132" s="292" t="s">
        <v>43</v>
      </c>
      <c r="O132" s="86"/>
      <c r="P132" s="229">
        <f>O132*H132</f>
        <v>0</v>
      </c>
      <c r="Q132" s="229">
        <v>1</v>
      </c>
      <c r="R132" s="229">
        <f>Q132*H132</f>
        <v>70.08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206</v>
      </c>
      <c r="AT132" s="231" t="s">
        <v>1115</v>
      </c>
      <c r="AU132" s="231" t="s">
        <v>106</v>
      </c>
      <c r="AY132" s="19" t="s">
        <v>163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80</v>
      </c>
      <c r="BK132" s="232">
        <f>ROUND(I132*H132,2)</f>
        <v>0</v>
      </c>
      <c r="BL132" s="19" t="s">
        <v>171</v>
      </c>
      <c r="BM132" s="231" t="s">
        <v>3851</v>
      </c>
    </row>
    <row r="133" spans="1:51" s="13" customFormat="1" ht="12">
      <c r="A133" s="13"/>
      <c r="B133" s="233"/>
      <c r="C133" s="234"/>
      <c r="D133" s="235" t="s">
        <v>173</v>
      </c>
      <c r="E133" s="236" t="s">
        <v>19</v>
      </c>
      <c r="F133" s="237" t="s">
        <v>3852</v>
      </c>
      <c r="G133" s="234"/>
      <c r="H133" s="238">
        <v>70.08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173</v>
      </c>
      <c r="AU133" s="244" t="s">
        <v>106</v>
      </c>
      <c r="AV133" s="13" t="s">
        <v>106</v>
      </c>
      <c r="AW133" s="13" t="s">
        <v>33</v>
      </c>
      <c r="AX133" s="13" t="s">
        <v>72</v>
      </c>
      <c r="AY133" s="244" t="s">
        <v>163</v>
      </c>
    </row>
    <row r="134" spans="1:51" s="14" customFormat="1" ht="12">
      <c r="A134" s="14"/>
      <c r="B134" s="245"/>
      <c r="C134" s="246"/>
      <c r="D134" s="235" t="s">
        <v>173</v>
      </c>
      <c r="E134" s="247" t="s">
        <v>19</v>
      </c>
      <c r="F134" s="248" t="s">
        <v>175</v>
      </c>
      <c r="G134" s="246"/>
      <c r="H134" s="249">
        <v>70.08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173</v>
      </c>
      <c r="AU134" s="255" t="s">
        <v>106</v>
      </c>
      <c r="AV134" s="14" t="s">
        <v>171</v>
      </c>
      <c r="AW134" s="14" t="s">
        <v>33</v>
      </c>
      <c r="AX134" s="14" t="s">
        <v>80</v>
      </c>
      <c r="AY134" s="255" t="s">
        <v>163</v>
      </c>
    </row>
    <row r="135" spans="1:65" s="2" customFormat="1" ht="55.5" customHeight="1">
      <c r="A135" s="40"/>
      <c r="B135" s="41"/>
      <c r="C135" s="220" t="s">
        <v>7</v>
      </c>
      <c r="D135" s="220" t="s">
        <v>166</v>
      </c>
      <c r="E135" s="221" t="s">
        <v>3853</v>
      </c>
      <c r="F135" s="222" t="s">
        <v>3854</v>
      </c>
      <c r="G135" s="223" t="s">
        <v>169</v>
      </c>
      <c r="H135" s="224">
        <v>403</v>
      </c>
      <c r="I135" s="225"/>
      <c r="J135" s="226">
        <f>ROUND(I135*H135,2)</f>
        <v>0</v>
      </c>
      <c r="K135" s="222" t="s">
        <v>170</v>
      </c>
      <c r="L135" s="46"/>
      <c r="M135" s="227" t="s">
        <v>19</v>
      </c>
      <c r="N135" s="228" t="s">
        <v>43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171</v>
      </c>
      <c r="AT135" s="231" t="s">
        <v>166</v>
      </c>
      <c r="AU135" s="231" t="s">
        <v>106</v>
      </c>
      <c r="AY135" s="19" t="s">
        <v>163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80</v>
      </c>
      <c r="BK135" s="232">
        <f>ROUND(I135*H135,2)</f>
        <v>0</v>
      </c>
      <c r="BL135" s="19" t="s">
        <v>171</v>
      </c>
      <c r="BM135" s="231" t="s">
        <v>3855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3856</v>
      </c>
      <c r="G136" s="234"/>
      <c r="H136" s="238">
        <v>258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3848</v>
      </c>
      <c r="G137" s="234"/>
      <c r="H137" s="238">
        <v>145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72</v>
      </c>
      <c r="AY137" s="244" t="s">
        <v>163</v>
      </c>
    </row>
    <row r="138" spans="1:51" s="14" customFormat="1" ht="12">
      <c r="A138" s="14"/>
      <c r="B138" s="245"/>
      <c r="C138" s="246"/>
      <c r="D138" s="235" t="s">
        <v>173</v>
      </c>
      <c r="E138" s="247" t="s">
        <v>19</v>
      </c>
      <c r="F138" s="248" t="s">
        <v>175</v>
      </c>
      <c r="G138" s="246"/>
      <c r="H138" s="249">
        <v>403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173</v>
      </c>
      <c r="AU138" s="255" t="s">
        <v>106</v>
      </c>
      <c r="AV138" s="14" t="s">
        <v>171</v>
      </c>
      <c r="AW138" s="14" t="s">
        <v>33</v>
      </c>
      <c r="AX138" s="14" t="s">
        <v>80</v>
      </c>
      <c r="AY138" s="255" t="s">
        <v>163</v>
      </c>
    </row>
    <row r="139" spans="1:65" s="2" customFormat="1" ht="16.5" customHeight="1">
      <c r="A139" s="40"/>
      <c r="B139" s="41"/>
      <c r="C139" s="283" t="s">
        <v>281</v>
      </c>
      <c r="D139" s="283" t="s">
        <v>1115</v>
      </c>
      <c r="E139" s="284" t="s">
        <v>3857</v>
      </c>
      <c r="F139" s="285" t="s">
        <v>3858</v>
      </c>
      <c r="G139" s="286" t="s">
        <v>262</v>
      </c>
      <c r="H139" s="287">
        <v>6.5</v>
      </c>
      <c r="I139" s="288"/>
      <c r="J139" s="289">
        <f>ROUND(I139*H139,2)</f>
        <v>0</v>
      </c>
      <c r="K139" s="285" t="s">
        <v>170</v>
      </c>
      <c r="L139" s="290"/>
      <c r="M139" s="291" t="s">
        <v>19</v>
      </c>
      <c r="N139" s="292" t="s">
        <v>43</v>
      </c>
      <c r="O139" s="86"/>
      <c r="P139" s="229">
        <f>O139*H139</f>
        <v>0</v>
      </c>
      <c r="Q139" s="229">
        <v>1</v>
      </c>
      <c r="R139" s="229">
        <f>Q139*H139</f>
        <v>6.5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206</v>
      </c>
      <c r="AT139" s="231" t="s">
        <v>1115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80</v>
      </c>
      <c r="BK139" s="232">
        <f>ROUND(I139*H139,2)</f>
        <v>0</v>
      </c>
      <c r="BL139" s="19" t="s">
        <v>171</v>
      </c>
      <c r="BM139" s="231" t="s">
        <v>3859</v>
      </c>
    </row>
    <row r="140" spans="1:65" s="2" customFormat="1" ht="33" customHeight="1">
      <c r="A140" s="40"/>
      <c r="B140" s="41"/>
      <c r="C140" s="220" t="s">
        <v>285</v>
      </c>
      <c r="D140" s="220" t="s">
        <v>166</v>
      </c>
      <c r="E140" s="221" t="s">
        <v>3860</v>
      </c>
      <c r="F140" s="222" t="s">
        <v>3861</v>
      </c>
      <c r="G140" s="223" t="s">
        <v>169</v>
      </c>
      <c r="H140" s="224">
        <v>707</v>
      </c>
      <c r="I140" s="225"/>
      <c r="J140" s="226">
        <f>ROUND(I140*H140,2)</f>
        <v>0</v>
      </c>
      <c r="K140" s="222" t="s">
        <v>170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171</v>
      </c>
      <c r="AT140" s="231" t="s">
        <v>166</v>
      </c>
      <c r="AU140" s="231" t="s">
        <v>106</v>
      </c>
      <c r="AY140" s="19" t="s">
        <v>163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171</v>
      </c>
      <c r="BM140" s="231" t="s">
        <v>3862</v>
      </c>
    </row>
    <row r="141" spans="1:51" s="13" customFormat="1" ht="12">
      <c r="A141" s="13"/>
      <c r="B141" s="233"/>
      <c r="C141" s="234"/>
      <c r="D141" s="235" t="s">
        <v>173</v>
      </c>
      <c r="E141" s="236" t="s">
        <v>19</v>
      </c>
      <c r="F141" s="237" t="s">
        <v>3863</v>
      </c>
      <c r="G141" s="234"/>
      <c r="H141" s="238">
        <v>707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173</v>
      </c>
      <c r="AU141" s="244" t="s">
        <v>106</v>
      </c>
      <c r="AV141" s="13" t="s">
        <v>106</v>
      </c>
      <c r="AW141" s="13" t="s">
        <v>33</v>
      </c>
      <c r="AX141" s="13" t="s">
        <v>80</v>
      </c>
      <c r="AY141" s="244" t="s">
        <v>163</v>
      </c>
    </row>
    <row r="142" spans="1:65" s="2" customFormat="1" ht="21.75" customHeight="1">
      <c r="A142" s="40"/>
      <c r="B142" s="41"/>
      <c r="C142" s="220" t="s">
        <v>289</v>
      </c>
      <c r="D142" s="220" t="s">
        <v>166</v>
      </c>
      <c r="E142" s="221" t="s">
        <v>3864</v>
      </c>
      <c r="F142" s="222" t="s">
        <v>3865</v>
      </c>
      <c r="G142" s="223" t="s">
        <v>169</v>
      </c>
      <c r="H142" s="224">
        <v>403</v>
      </c>
      <c r="I142" s="225"/>
      <c r="J142" s="226">
        <f>ROUND(I142*H142,2)</f>
        <v>0</v>
      </c>
      <c r="K142" s="222" t="s">
        <v>170</v>
      </c>
      <c r="L142" s="46"/>
      <c r="M142" s="227" t="s">
        <v>19</v>
      </c>
      <c r="N142" s="228" t="s">
        <v>43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171</v>
      </c>
      <c r="AT142" s="231" t="s">
        <v>166</v>
      </c>
      <c r="AU142" s="231" t="s">
        <v>106</v>
      </c>
      <c r="AY142" s="19" t="s">
        <v>163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80</v>
      </c>
      <c r="BK142" s="232">
        <f>ROUND(I142*H142,2)</f>
        <v>0</v>
      </c>
      <c r="BL142" s="19" t="s">
        <v>171</v>
      </c>
      <c r="BM142" s="231" t="s">
        <v>3866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3867</v>
      </c>
      <c r="G143" s="234"/>
      <c r="H143" s="238">
        <v>258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72</v>
      </c>
      <c r="AY143" s="244" t="s">
        <v>163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3868</v>
      </c>
      <c r="G144" s="234"/>
      <c r="H144" s="238">
        <v>145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72</v>
      </c>
      <c r="AY144" s="244" t="s">
        <v>163</v>
      </c>
    </row>
    <row r="145" spans="1:51" s="14" customFormat="1" ht="12">
      <c r="A145" s="14"/>
      <c r="B145" s="245"/>
      <c r="C145" s="246"/>
      <c r="D145" s="235" t="s">
        <v>173</v>
      </c>
      <c r="E145" s="247" t="s">
        <v>19</v>
      </c>
      <c r="F145" s="248" t="s">
        <v>175</v>
      </c>
      <c r="G145" s="246"/>
      <c r="H145" s="249">
        <v>403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173</v>
      </c>
      <c r="AU145" s="255" t="s">
        <v>106</v>
      </c>
      <c r="AV145" s="14" t="s">
        <v>171</v>
      </c>
      <c r="AW145" s="14" t="s">
        <v>33</v>
      </c>
      <c r="AX145" s="14" t="s">
        <v>80</v>
      </c>
      <c r="AY145" s="255" t="s">
        <v>163</v>
      </c>
    </row>
    <row r="146" spans="1:65" s="2" customFormat="1" ht="33" customHeight="1">
      <c r="A146" s="40"/>
      <c r="B146" s="41"/>
      <c r="C146" s="220" t="s">
        <v>294</v>
      </c>
      <c r="D146" s="220" t="s">
        <v>166</v>
      </c>
      <c r="E146" s="221" t="s">
        <v>3869</v>
      </c>
      <c r="F146" s="222" t="s">
        <v>3870</v>
      </c>
      <c r="G146" s="223" t="s">
        <v>169</v>
      </c>
      <c r="H146" s="224">
        <v>403</v>
      </c>
      <c r="I146" s="225"/>
      <c r="J146" s="226">
        <f>ROUND(I146*H146,2)</f>
        <v>0</v>
      </c>
      <c r="K146" s="222" t="s">
        <v>170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171</v>
      </c>
      <c r="AT146" s="231" t="s">
        <v>166</v>
      </c>
      <c r="AU146" s="231" t="s">
        <v>106</v>
      </c>
      <c r="AY146" s="19" t="s">
        <v>163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171</v>
      </c>
      <c r="BM146" s="231" t="s">
        <v>3871</v>
      </c>
    </row>
    <row r="147" spans="1:51" s="13" customFormat="1" ht="12">
      <c r="A147" s="13"/>
      <c r="B147" s="233"/>
      <c r="C147" s="234"/>
      <c r="D147" s="235" t="s">
        <v>173</v>
      </c>
      <c r="E147" s="236" t="s">
        <v>19</v>
      </c>
      <c r="F147" s="237" t="s">
        <v>3856</v>
      </c>
      <c r="G147" s="234"/>
      <c r="H147" s="238">
        <v>258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173</v>
      </c>
      <c r="AU147" s="244" t="s">
        <v>106</v>
      </c>
      <c r="AV147" s="13" t="s">
        <v>106</v>
      </c>
      <c r="AW147" s="13" t="s">
        <v>33</v>
      </c>
      <c r="AX147" s="13" t="s">
        <v>72</v>
      </c>
      <c r="AY147" s="244" t="s">
        <v>163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3848</v>
      </c>
      <c r="G148" s="234"/>
      <c r="H148" s="238">
        <v>145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72</v>
      </c>
      <c r="AY148" s="244" t="s">
        <v>163</v>
      </c>
    </row>
    <row r="149" spans="1:51" s="14" customFormat="1" ht="12">
      <c r="A149" s="14"/>
      <c r="B149" s="245"/>
      <c r="C149" s="246"/>
      <c r="D149" s="235" t="s">
        <v>173</v>
      </c>
      <c r="E149" s="247" t="s">
        <v>19</v>
      </c>
      <c r="F149" s="248" t="s">
        <v>175</v>
      </c>
      <c r="G149" s="246"/>
      <c r="H149" s="249">
        <v>403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173</v>
      </c>
      <c r="AU149" s="255" t="s">
        <v>106</v>
      </c>
      <c r="AV149" s="14" t="s">
        <v>171</v>
      </c>
      <c r="AW149" s="14" t="s">
        <v>33</v>
      </c>
      <c r="AX149" s="14" t="s">
        <v>80</v>
      </c>
      <c r="AY149" s="255" t="s">
        <v>163</v>
      </c>
    </row>
    <row r="150" spans="1:65" s="2" customFormat="1" ht="44.25" customHeight="1">
      <c r="A150" s="40"/>
      <c r="B150" s="41"/>
      <c r="C150" s="220" t="s">
        <v>299</v>
      </c>
      <c r="D150" s="220" t="s">
        <v>166</v>
      </c>
      <c r="E150" s="221" t="s">
        <v>3872</v>
      </c>
      <c r="F150" s="222" t="s">
        <v>3873</v>
      </c>
      <c r="G150" s="223" t="s">
        <v>169</v>
      </c>
      <c r="H150" s="224">
        <v>145</v>
      </c>
      <c r="I150" s="225"/>
      <c r="J150" s="226">
        <f>ROUND(I150*H150,2)</f>
        <v>0</v>
      </c>
      <c r="K150" s="222" t="s">
        <v>170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0.1837</v>
      </c>
      <c r="R150" s="229">
        <f>Q150*H150</f>
        <v>26.6365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171</v>
      </c>
      <c r="AT150" s="231" t="s">
        <v>166</v>
      </c>
      <c r="AU150" s="231" t="s">
        <v>106</v>
      </c>
      <c r="AY150" s="19" t="s">
        <v>163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171</v>
      </c>
      <c r="BM150" s="231" t="s">
        <v>3874</v>
      </c>
    </row>
    <row r="151" spans="1:51" s="13" customFormat="1" ht="12">
      <c r="A151" s="13"/>
      <c r="B151" s="233"/>
      <c r="C151" s="234"/>
      <c r="D151" s="235" t="s">
        <v>173</v>
      </c>
      <c r="E151" s="236" t="s">
        <v>19</v>
      </c>
      <c r="F151" s="237" t="s">
        <v>3875</v>
      </c>
      <c r="G151" s="234"/>
      <c r="H151" s="238">
        <v>145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173</v>
      </c>
      <c r="AU151" s="244" t="s">
        <v>106</v>
      </c>
      <c r="AV151" s="13" t="s">
        <v>106</v>
      </c>
      <c r="AW151" s="13" t="s">
        <v>33</v>
      </c>
      <c r="AX151" s="13" t="s">
        <v>80</v>
      </c>
      <c r="AY151" s="244" t="s">
        <v>163</v>
      </c>
    </row>
    <row r="152" spans="1:65" s="2" customFormat="1" ht="21.75" customHeight="1">
      <c r="A152" s="40"/>
      <c r="B152" s="41"/>
      <c r="C152" s="283" t="s">
        <v>305</v>
      </c>
      <c r="D152" s="283" t="s">
        <v>1115</v>
      </c>
      <c r="E152" s="284" t="s">
        <v>3876</v>
      </c>
      <c r="F152" s="285" t="s">
        <v>3877</v>
      </c>
      <c r="G152" s="286" t="s">
        <v>169</v>
      </c>
      <c r="H152" s="287">
        <v>145</v>
      </c>
      <c r="I152" s="288"/>
      <c r="J152" s="289">
        <f>ROUND(I152*H152,2)</f>
        <v>0</v>
      </c>
      <c r="K152" s="285" t="s">
        <v>170</v>
      </c>
      <c r="L152" s="290"/>
      <c r="M152" s="291" t="s">
        <v>19</v>
      </c>
      <c r="N152" s="292" t="s">
        <v>43</v>
      </c>
      <c r="O152" s="86"/>
      <c r="P152" s="229">
        <f>O152*H152</f>
        <v>0</v>
      </c>
      <c r="Q152" s="229">
        <v>0.417</v>
      </c>
      <c r="R152" s="229">
        <f>Q152*H152</f>
        <v>60.464999999999996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206</v>
      </c>
      <c r="AT152" s="231" t="s">
        <v>1115</v>
      </c>
      <c r="AU152" s="231" t="s">
        <v>106</v>
      </c>
      <c r="AY152" s="19" t="s">
        <v>163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80</v>
      </c>
      <c r="BK152" s="232">
        <f>ROUND(I152*H152,2)</f>
        <v>0</v>
      </c>
      <c r="BL152" s="19" t="s">
        <v>171</v>
      </c>
      <c r="BM152" s="231" t="s">
        <v>3878</v>
      </c>
    </row>
    <row r="153" spans="1:51" s="13" customFormat="1" ht="12">
      <c r="A153" s="13"/>
      <c r="B153" s="233"/>
      <c r="C153" s="234"/>
      <c r="D153" s="235" t="s">
        <v>173</v>
      </c>
      <c r="E153" s="234"/>
      <c r="F153" s="237" t="s">
        <v>3879</v>
      </c>
      <c r="G153" s="234"/>
      <c r="H153" s="238">
        <v>145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173</v>
      </c>
      <c r="AU153" s="244" t="s">
        <v>106</v>
      </c>
      <c r="AV153" s="13" t="s">
        <v>106</v>
      </c>
      <c r="AW153" s="13" t="s">
        <v>4</v>
      </c>
      <c r="AX153" s="13" t="s">
        <v>80</v>
      </c>
      <c r="AY153" s="244" t="s">
        <v>163</v>
      </c>
    </row>
    <row r="154" spans="1:65" s="2" customFormat="1" ht="66.75" customHeight="1">
      <c r="A154" s="40"/>
      <c r="B154" s="41"/>
      <c r="C154" s="220" t="s">
        <v>311</v>
      </c>
      <c r="D154" s="220" t="s">
        <v>166</v>
      </c>
      <c r="E154" s="221" t="s">
        <v>3880</v>
      </c>
      <c r="F154" s="222" t="s">
        <v>3881</v>
      </c>
      <c r="G154" s="223" t="s">
        <v>169</v>
      </c>
      <c r="H154" s="224">
        <v>692</v>
      </c>
      <c r="I154" s="225"/>
      <c r="J154" s="226">
        <f>ROUND(I154*H154,2)</f>
        <v>0</v>
      </c>
      <c r="K154" s="222" t="s">
        <v>170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0.08425</v>
      </c>
      <c r="R154" s="229">
        <f>Q154*H154</f>
        <v>58.301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171</v>
      </c>
      <c r="AT154" s="231" t="s">
        <v>166</v>
      </c>
      <c r="AU154" s="231" t="s">
        <v>106</v>
      </c>
      <c r="AY154" s="19" t="s">
        <v>163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171</v>
      </c>
      <c r="BM154" s="231" t="s">
        <v>3882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3883</v>
      </c>
      <c r="G155" s="234"/>
      <c r="H155" s="238">
        <v>420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3" customFormat="1" ht="12">
      <c r="A156" s="13"/>
      <c r="B156" s="233"/>
      <c r="C156" s="234"/>
      <c r="D156" s="235" t="s">
        <v>173</v>
      </c>
      <c r="E156" s="236" t="s">
        <v>19</v>
      </c>
      <c r="F156" s="237" t="s">
        <v>3884</v>
      </c>
      <c r="G156" s="234"/>
      <c r="H156" s="238">
        <v>4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173</v>
      </c>
      <c r="AU156" s="244" t="s">
        <v>106</v>
      </c>
      <c r="AV156" s="13" t="s">
        <v>106</v>
      </c>
      <c r="AW156" s="13" t="s">
        <v>33</v>
      </c>
      <c r="AX156" s="13" t="s">
        <v>72</v>
      </c>
      <c r="AY156" s="244" t="s">
        <v>163</v>
      </c>
    </row>
    <row r="157" spans="1:51" s="13" customFormat="1" ht="12">
      <c r="A157" s="13"/>
      <c r="B157" s="233"/>
      <c r="C157" s="234"/>
      <c r="D157" s="235" t="s">
        <v>173</v>
      </c>
      <c r="E157" s="236" t="s">
        <v>19</v>
      </c>
      <c r="F157" s="237" t="s">
        <v>3885</v>
      </c>
      <c r="G157" s="234"/>
      <c r="H157" s="238">
        <v>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173</v>
      </c>
      <c r="AU157" s="244" t="s">
        <v>106</v>
      </c>
      <c r="AV157" s="13" t="s">
        <v>106</v>
      </c>
      <c r="AW157" s="13" t="s">
        <v>33</v>
      </c>
      <c r="AX157" s="13" t="s">
        <v>72</v>
      </c>
      <c r="AY157" s="244" t="s">
        <v>163</v>
      </c>
    </row>
    <row r="158" spans="1:51" s="16" customFormat="1" ht="12">
      <c r="A158" s="16"/>
      <c r="B158" s="272"/>
      <c r="C158" s="273"/>
      <c r="D158" s="235" t="s">
        <v>173</v>
      </c>
      <c r="E158" s="274" t="s">
        <v>19</v>
      </c>
      <c r="F158" s="275" t="s">
        <v>1073</v>
      </c>
      <c r="G158" s="273"/>
      <c r="H158" s="276">
        <v>432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2" t="s">
        <v>173</v>
      </c>
      <c r="AU158" s="282" t="s">
        <v>106</v>
      </c>
      <c r="AV158" s="16" t="s">
        <v>181</v>
      </c>
      <c r="AW158" s="16" t="s">
        <v>33</v>
      </c>
      <c r="AX158" s="16" t="s">
        <v>72</v>
      </c>
      <c r="AY158" s="282" t="s">
        <v>163</v>
      </c>
    </row>
    <row r="159" spans="1:51" s="13" customFormat="1" ht="12">
      <c r="A159" s="13"/>
      <c r="B159" s="233"/>
      <c r="C159" s="234"/>
      <c r="D159" s="235" t="s">
        <v>173</v>
      </c>
      <c r="E159" s="236" t="s">
        <v>19</v>
      </c>
      <c r="F159" s="237" t="s">
        <v>3886</v>
      </c>
      <c r="G159" s="234"/>
      <c r="H159" s="238">
        <v>260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33</v>
      </c>
      <c r="AX159" s="13" t="s">
        <v>72</v>
      </c>
      <c r="AY159" s="244" t="s">
        <v>163</v>
      </c>
    </row>
    <row r="160" spans="1:51" s="16" customFormat="1" ht="12">
      <c r="A160" s="16"/>
      <c r="B160" s="272"/>
      <c r="C160" s="273"/>
      <c r="D160" s="235" t="s">
        <v>173</v>
      </c>
      <c r="E160" s="274" t="s">
        <v>19</v>
      </c>
      <c r="F160" s="275" t="s">
        <v>1073</v>
      </c>
      <c r="G160" s="273"/>
      <c r="H160" s="276">
        <v>260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2" t="s">
        <v>173</v>
      </c>
      <c r="AU160" s="282" t="s">
        <v>106</v>
      </c>
      <c r="AV160" s="16" t="s">
        <v>181</v>
      </c>
      <c r="AW160" s="16" t="s">
        <v>33</v>
      </c>
      <c r="AX160" s="16" t="s">
        <v>72</v>
      </c>
      <c r="AY160" s="282" t="s">
        <v>163</v>
      </c>
    </row>
    <row r="161" spans="1:51" s="14" customFormat="1" ht="12">
      <c r="A161" s="14"/>
      <c r="B161" s="245"/>
      <c r="C161" s="246"/>
      <c r="D161" s="235" t="s">
        <v>173</v>
      </c>
      <c r="E161" s="247" t="s">
        <v>3766</v>
      </c>
      <c r="F161" s="248" t="s">
        <v>175</v>
      </c>
      <c r="G161" s="246"/>
      <c r="H161" s="249">
        <v>692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173</v>
      </c>
      <c r="AU161" s="255" t="s">
        <v>106</v>
      </c>
      <c r="AV161" s="14" t="s">
        <v>171</v>
      </c>
      <c r="AW161" s="14" t="s">
        <v>33</v>
      </c>
      <c r="AX161" s="14" t="s">
        <v>80</v>
      </c>
      <c r="AY161" s="255" t="s">
        <v>163</v>
      </c>
    </row>
    <row r="162" spans="1:65" s="2" customFormat="1" ht="16.5" customHeight="1">
      <c r="A162" s="40"/>
      <c r="B162" s="41"/>
      <c r="C162" s="283" t="s">
        <v>318</v>
      </c>
      <c r="D162" s="283" t="s">
        <v>1115</v>
      </c>
      <c r="E162" s="284" t="s">
        <v>3887</v>
      </c>
      <c r="F162" s="285" t="s">
        <v>3888</v>
      </c>
      <c r="G162" s="286" t="s">
        <v>169</v>
      </c>
      <c r="H162" s="287">
        <v>660</v>
      </c>
      <c r="I162" s="288"/>
      <c r="J162" s="289">
        <f>ROUND(I162*H162,2)</f>
        <v>0</v>
      </c>
      <c r="K162" s="285" t="s">
        <v>170</v>
      </c>
      <c r="L162" s="290"/>
      <c r="M162" s="291" t="s">
        <v>19</v>
      </c>
      <c r="N162" s="292" t="s">
        <v>43</v>
      </c>
      <c r="O162" s="86"/>
      <c r="P162" s="229">
        <f>O162*H162</f>
        <v>0</v>
      </c>
      <c r="Q162" s="229">
        <v>0.131</v>
      </c>
      <c r="R162" s="229">
        <f>Q162*H162</f>
        <v>86.46000000000001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206</v>
      </c>
      <c r="AT162" s="231" t="s">
        <v>1115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80</v>
      </c>
      <c r="BK162" s="232">
        <f>ROUND(I162*H162,2)</f>
        <v>0</v>
      </c>
      <c r="BL162" s="19" t="s">
        <v>171</v>
      </c>
      <c r="BM162" s="231" t="s">
        <v>3889</v>
      </c>
    </row>
    <row r="163" spans="1:51" s="13" customFormat="1" ht="12">
      <c r="A163" s="13"/>
      <c r="B163" s="233"/>
      <c r="C163" s="234"/>
      <c r="D163" s="235" t="s">
        <v>173</v>
      </c>
      <c r="E163" s="236" t="s">
        <v>19</v>
      </c>
      <c r="F163" s="237" t="s">
        <v>3890</v>
      </c>
      <c r="G163" s="234"/>
      <c r="H163" s="238">
        <v>660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173</v>
      </c>
      <c r="AU163" s="244" t="s">
        <v>106</v>
      </c>
      <c r="AV163" s="13" t="s">
        <v>106</v>
      </c>
      <c r="AW163" s="13" t="s">
        <v>33</v>
      </c>
      <c r="AX163" s="13" t="s">
        <v>80</v>
      </c>
      <c r="AY163" s="244" t="s">
        <v>163</v>
      </c>
    </row>
    <row r="164" spans="1:65" s="2" customFormat="1" ht="16.5" customHeight="1">
      <c r="A164" s="40"/>
      <c r="B164" s="41"/>
      <c r="C164" s="283" t="s">
        <v>326</v>
      </c>
      <c r="D164" s="283" t="s">
        <v>1115</v>
      </c>
      <c r="E164" s="284" t="s">
        <v>3891</v>
      </c>
      <c r="F164" s="285" t="s">
        <v>3892</v>
      </c>
      <c r="G164" s="286" t="s">
        <v>169</v>
      </c>
      <c r="H164" s="287">
        <v>156</v>
      </c>
      <c r="I164" s="288"/>
      <c r="J164" s="289">
        <f>ROUND(I164*H164,2)</f>
        <v>0</v>
      </c>
      <c r="K164" s="285" t="s">
        <v>170</v>
      </c>
      <c r="L164" s="290"/>
      <c r="M164" s="291" t="s">
        <v>19</v>
      </c>
      <c r="N164" s="292" t="s">
        <v>43</v>
      </c>
      <c r="O164" s="86"/>
      <c r="P164" s="229">
        <f>O164*H164</f>
        <v>0</v>
      </c>
      <c r="Q164" s="229">
        <v>0.131</v>
      </c>
      <c r="R164" s="229">
        <f>Q164*H164</f>
        <v>20.436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206</v>
      </c>
      <c r="AT164" s="231" t="s">
        <v>1115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80</v>
      </c>
      <c r="BK164" s="232">
        <f>ROUND(I164*H164,2)</f>
        <v>0</v>
      </c>
      <c r="BL164" s="19" t="s">
        <v>171</v>
      </c>
      <c r="BM164" s="231" t="s">
        <v>3893</v>
      </c>
    </row>
    <row r="165" spans="1:51" s="13" customFormat="1" ht="12">
      <c r="A165" s="13"/>
      <c r="B165" s="233"/>
      <c r="C165" s="234"/>
      <c r="D165" s="235" t="s">
        <v>173</v>
      </c>
      <c r="E165" s="236" t="s">
        <v>19</v>
      </c>
      <c r="F165" s="237" t="s">
        <v>3894</v>
      </c>
      <c r="G165" s="234"/>
      <c r="H165" s="238">
        <v>156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173</v>
      </c>
      <c r="AU165" s="244" t="s">
        <v>106</v>
      </c>
      <c r="AV165" s="13" t="s">
        <v>106</v>
      </c>
      <c r="AW165" s="13" t="s">
        <v>33</v>
      </c>
      <c r="AX165" s="13" t="s">
        <v>80</v>
      </c>
      <c r="AY165" s="244" t="s">
        <v>163</v>
      </c>
    </row>
    <row r="166" spans="1:65" s="2" customFormat="1" ht="21.75" customHeight="1">
      <c r="A166" s="40"/>
      <c r="B166" s="41"/>
      <c r="C166" s="283" t="s">
        <v>332</v>
      </c>
      <c r="D166" s="283" t="s">
        <v>1115</v>
      </c>
      <c r="E166" s="284" t="s">
        <v>3895</v>
      </c>
      <c r="F166" s="285" t="s">
        <v>3896</v>
      </c>
      <c r="G166" s="286" t="s">
        <v>169</v>
      </c>
      <c r="H166" s="287">
        <v>13.8</v>
      </c>
      <c r="I166" s="288"/>
      <c r="J166" s="289">
        <f>ROUND(I166*H166,2)</f>
        <v>0</v>
      </c>
      <c r="K166" s="285" t="s">
        <v>170</v>
      </c>
      <c r="L166" s="290"/>
      <c r="M166" s="291" t="s">
        <v>19</v>
      </c>
      <c r="N166" s="292" t="s">
        <v>43</v>
      </c>
      <c r="O166" s="86"/>
      <c r="P166" s="229">
        <f>O166*H166</f>
        <v>0</v>
      </c>
      <c r="Q166" s="229">
        <v>0.131</v>
      </c>
      <c r="R166" s="229">
        <f>Q166*H166</f>
        <v>1.8078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206</v>
      </c>
      <c r="AT166" s="231" t="s">
        <v>1115</v>
      </c>
      <c r="AU166" s="231" t="s">
        <v>106</v>
      </c>
      <c r="AY166" s="19" t="s">
        <v>163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80</v>
      </c>
      <c r="BK166" s="232">
        <f>ROUND(I166*H166,2)</f>
        <v>0</v>
      </c>
      <c r="BL166" s="19" t="s">
        <v>171</v>
      </c>
      <c r="BM166" s="231" t="s">
        <v>3897</v>
      </c>
    </row>
    <row r="167" spans="1:51" s="13" customFormat="1" ht="12">
      <c r="A167" s="13"/>
      <c r="B167" s="233"/>
      <c r="C167" s="234"/>
      <c r="D167" s="235" t="s">
        <v>173</v>
      </c>
      <c r="E167" s="236" t="s">
        <v>19</v>
      </c>
      <c r="F167" s="237" t="s">
        <v>3898</v>
      </c>
      <c r="G167" s="234"/>
      <c r="H167" s="238">
        <v>13.8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173</v>
      </c>
      <c r="AU167" s="244" t="s">
        <v>106</v>
      </c>
      <c r="AV167" s="13" t="s">
        <v>106</v>
      </c>
      <c r="AW167" s="13" t="s">
        <v>33</v>
      </c>
      <c r="AX167" s="13" t="s">
        <v>72</v>
      </c>
      <c r="AY167" s="244" t="s">
        <v>163</v>
      </c>
    </row>
    <row r="168" spans="1:51" s="14" customFormat="1" ht="12">
      <c r="A168" s="14"/>
      <c r="B168" s="245"/>
      <c r="C168" s="246"/>
      <c r="D168" s="235" t="s">
        <v>173</v>
      </c>
      <c r="E168" s="247" t="s">
        <v>19</v>
      </c>
      <c r="F168" s="248" t="s">
        <v>175</v>
      </c>
      <c r="G168" s="246"/>
      <c r="H168" s="249">
        <v>13.8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173</v>
      </c>
      <c r="AU168" s="255" t="s">
        <v>106</v>
      </c>
      <c r="AV168" s="14" t="s">
        <v>171</v>
      </c>
      <c r="AW168" s="14" t="s">
        <v>33</v>
      </c>
      <c r="AX168" s="14" t="s">
        <v>80</v>
      </c>
      <c r="AY168" s="255" t="s">
        <v>163</v>
      </c>
    </row>
    <row r="169" spans="1:65" s="2" customFormat="1" ht="66.75" customHeight="1">
      <c r="A169" s="40"/>
      <c r="B169" s="41"/>
      <c r="C169" s="220" t="s">
        <v>340</v>
      </c>
      <c r="D169" s="220" t="s">
        <v>166</v>
      </c>
      <c r="E169" s="221" t="s">
        <v>3899</v>
      </c>
      <c r="F169" s="222" t="s">
        <v>3900</v>
      </c>
      <c r="G169" s="223" t="s">
        <v>169</v>
      </c>
      <c r="H169" s="224">
        <v>220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43</v>
      </c>
      <c r="O169" s="86"/>
      <c r="P169" s="229">
        <f>O169*H169</f>
        <v>0</v>
      </c>
      <c r="Q169" s="229">
        <v>0.08565</v>
      </c>
      <c r="R169" s="229">
        <f>Q169*H169</f>
        <v>18.843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80</v>
      </c>
      <c r="BK169" s="232">
        <f>ROUND(I169*H169,2)</f>
        <v>0</v>
      </c>
      <c r="BL169" s="19" t="s">
        <v>171</v>
      </c>
      <c r="BM169" s="231" t="s">
        <v>3901</v>
      </c>
    </row>
    <row r="170" spans="1:51" s="15" customFormat="1" ht="12">
      <c r="A170" s="15"/>
      <c r="B170" s="256"/>
      <c r="C170" s="257"/>
      <c r="D170" s="235" t="s">
        <v>173</v>
      </c>
      <c r="E170" s="258" t="s">
        <v>19</v>
      </c>
      <c r="F170" s="259" t="s">
        <v>3902</v>
      </c>
      <c r="G170" s="257"/>
      <c r="H170" s="258" t="s">
        <v>19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173</v>
      </c>
      <c r="AU170" s="265" t="s">
        <v>106</v>
      </c>
      <c r="AV170" s="15" t="s">
        <v>80</v>
      </c>
      <c r="AW170" s="15" t="s">
        <v>33</v>
      </c>
      <c r="AX170" s="15" t="s">
        <v>72</v>
      </c>
      <c r="AY170" s="265" t="s">
        <v>163</v>
      </c>
    </row>
    <row r="171" spans="1:51" s="13" customFormat="1" ht="12">
      <c r="A171" s="13"/>
      <c r="B171" s="233"/>
      <c r="C171" s="234"/>
      <c r="D171" s="235" t="s">
        <v>173</v>
      </c>
      <c r="E171" s="236" t="s">
        <v>19</v>
      </c>
      <c r="F171" s="237" t="s">
        <v>3903</v>
      </c>
      <c r="G171" s="234"/>
      <c r="H171" s="238">
        <v>80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173</v>
      </c>
      <c r="AU171" s="244" t="s">
        <v>106</v>
      </c>
      <c r="AV171" s="13" t="s">
        <v>106</v>
      </c>
      <c r="AW171" s="13" t="s">
        <v>33</v>
      </c>
      <c r="AX171" s="13" t="s">
        <v>72</v>
      </c>
      <c r="AY171" s="244" t="s">
        <v>163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3904</v>
      </c>
      <c r="G172" s="234"/>
      <c r="H172" s="238">
        <v>60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72</v>
      </c>
      <c r="AY172" s="244" t="s">
        <v>163</v>
      </c>
    </row>
    <row r="173" spans="1:51" s="13" customFormat="1" ht="12">
      <c r="A173" s="13"/>
      <c r="B173" s="233"/>
      <c r="C173" s="234"/>
      <c r="D173" s="235" t="s">
        <v>173</v>
      </c>
      <c r="E173" s="236" t="s">
        <v>19</v>
      </c>
      <c r="F173" s="237" t="s">
        <v>3905</v>
      </c>
      <c r="G173" s="234"/>
      <c r="H173" s="238">
        <v>80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173</v>
      </c>
      <c r="AU173" s="244" t="s">
        <v>106</v>
      </c>
      <c r="AV173" s="13" t="s">
        <v>106</v>
      </c>
      <c r="AW173" s="13" t="s">
        <v>33</v>
      </c>
      <c r="AX173" s="13" t="s">
        <v>72</v>
      </c>
      <c r="AY173" s="244" t="s">
        <v>163</v>
      </c>
    </row>
    <row r="174" spans="1:51" s="14" customFormat="1" ht="12">
      <c r="A174" s="14"/>
      <c r="B174" s="245"/>
      <c r="C174" s="246"/>
      <c r="D174" s="235" t="s">
        <v>173</v>
      </c>
      <c r="E174" s="247" t="s">
        <v>3769</v>
      </c>
      <c r="F174" s="248" t="s">
        <v>175</v>
      </c>
      <c r="G174" s="246"/>
      <c r="H174" s="249">
        <v>220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173</v>
      </c>
      <c r="AU174" s="255" t="s">
        <v>106</v>
      </c>
      <c r="AV174" s="14" t="s">
        <v>171</v>
      </c>
      <c r="AW174" s="14" t="s">
        <v>33</v>
      </c>
      <c r="AX174" s="14" t="s">
        <v>80</v>
      </c>
      <c r="AY174" s="255" t="s">
        <v>163</v>
      </c>
    </row>
    <row r="175" spans="1:65" s="2" customFormat="1" ht="16.5" customHeight="1">
      <c r="A175" s="40"/>
      <c r="B175" s="41"/>
      <c r="C175" s="283" t="s">
        <v>347</v>
      </c>
      <c r="D175" s="283" t="s">
        <v>1115</v>
      </c>
      <c r="E175" s="284" t="s">
        <v>3906</v>
      </c>
      <c r="F175" s="285" t="s">
        <v>3907</v>
      </c>
      <c r="G175" s="286" t="s">
        <v>169</v>
      </c>
      <c r="H175" s="287">
        <v>264</v>
      </c>
      <c r="I175" s="288"/>
      <c r="J175" s="289">
        <f>ROUND(I175*H175,2)</f>
        <v>0</v>
      </c>
      <c r="K175" s="285" t="s">
        <v>170</v>
      </c>
      <c r="L175" s="290"/>
      <c r="M175" s="291" t="s">
        <v>19</v>
      </c>
      <c r="N175" s="292" t="s">
        <v>43</v>
      </c>
      <c r="O175" s="86"/>
      <c r="P175" s="229">
        <f>O175*H175</f>
        <v>0</v>
      </c>
      <c r="Q175" s="229">
        <v>0.176</v>
      </c>
      <c r="R175" s="229">
        <f>Q175*H175</f>
        <v>46.464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206</v>
      </c>
      <c r="AT175" s="231" t="s">
        <v>1115</v>
      </c>
      <c r="AU175" s="231" t="s">
        <v>106</v>
      </c>
      <c r="AY175" s="19" t="s">
        <v>163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80</v>
      </c>
      <c r="BK175" s="232">
        <f>ROUND(I175*H175,2)</f>
        <v>0</v>
      </c>
      <c r="BL175" s="19" t="s">
        <v>171</v>
      </c>
      <c r="BM175" s="231" t="s">
        <v>3908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3909</v>
      </c>
      <c r="G176" s="234"/>
      <c r="H176" s="238">
        <v>264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4" customFormat="1" ht="12">
      <c r="A177" s="14"/>
      <c r="B177" s="245"/>
      <c r="C177" s="246"/>
      <c r="D177" s="235" t="s">
        <v>173</v>
      </c>
      <c r="E177" s="247" t="s">
        <v>19</v>
      </c>
      <c r="F177" s="248" t="s">
        <v>175</v>
      </c>
      <c r="G177" s="246"/>
      <c r="H177" s="249">
        <v>264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173</v>
      </c>
      <c r="AU177" s="255" t="s">
        <v>106</v>
      </c>
      <c r="AV177" s="14" t="s">
        <v>171</v>
      </c>
      <c r="AW177" s="14" t="s">
        <v>33</v>
      </c>
      <c r="AX177" s="14" t="s">
        <v>80</v>
      </c>
      <c r="AY177" s="255" t="s">
        <v>163</v>
      </c>
    </row>
    <row r="178" spans="1:65" s="2" customFormat="1" ht="55.5" customHeight="1">
      <c r="A178" s="40"/>
      <c r="B178" s="41"/>
      <c r="C178" s="220" t="s">
        <v>352</v>
      </c>
      <c r="D178" s="220" t="s">
        <v>166</v>
      </c>
      <c r="E178" s="221" t="s">
        <v>3910</v>
      </c>
      <c r="F178" s="222" t="s">
        <v>3911</v>
      </c>
      <c r="G178" s="223" t="s">
        <v>169</v>
      </c>
      <c r="H178" s="224">
        <v>38</v>
      </c>
      <c r="I178" s="225"/>
      <c r="J178" s="226">
        <f>ROUND(I178*H178,2)</f>
        <v>0</v>
      </c>
      <c r="K178" s="222" t="s">
        <v>170</v>
      </c>
      <c r="L178" s="46"/>
      <c r="M178" s="227" t="s">
        <v>19</v>
      </c>
      <c r="N178" s="228" t="s">
        <v>43</v>
      </c>
      <c r="O178" s="86"/>
      <c r="P178" s="229">
        <f>O178*H178</f>
        <v>0</v>
      </c>
      <c r="Q178" s="229">
        <v>0.08003</v>
      </c>
      <c r="R178" s="229">
        <f>Q178*H178</f>
        <v>3.04114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171</v>
      </c>
      <c r="AT178" s="231" t="s">
        <v>166</v>
      </c>
      <c r="AU178" s="231" t="s">
        <v>106</v>
      </c>
      <c r="AY178" s="19" t="s">
        <v>163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80</v>
      </c>
      <c r="BK178" s="232">
        <f>ROUND(I178*H178,2)</f>
        <v>0</v>
      </c>
      <c r="BL178" s="19" t="s">
        <v>171</v>
      </c>
      <c r="BM178" s="231" t="s">
        <v>3912</v>
      </c>
    </row>
    <row r="179" spans="1:51" s="13" customFormat="1" ht="12">
      <c r="A179" s="13"/>
      <c r="B179" s="233"/>
      <c r="C179" s="234"/>
      <c r="D179" s="235" t="s">
        <v>173</v>
      </c>
      <c r="E179" s="236" t="s">
        <v>19</v>
      </c>
      <c r="F179" s="237" t="s">
        <v>3913</v>
      </c>
      <c r="G179" s="234"/>
      <c r="H179" s="238">
        <v>38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173</v>
      </c>
      <c r="AU179" s="244" t="s">
        <v>106</v>
      </c>
      <c r="AV179" s="13" t="s">
        <v>106</v>
      </c>
      <c r="AW179" s="13" t="s">
        <v>33</v>
      </c>
      <c r="AX179" s="13" t="s">
        <v>72</v>
      </c>
      <c r="AY179" s="244" t="s">
        <v>163</v>
      </c>
    </row>
    <row r="180" spans="1:51" s="14" customFormat="1" ht="12">
      <c r="A180" s="14"/>
      <c r="B180" s="245"/>
      <c r="C180" s="246"/>
      <c r="D180" s="235" t="s">
        <v>173</v>
      </c>
      <c r="E180" s="247" t="s">
        <v>3771</v>
      </c>
      <c r="F180" s="248" t="s">
        <v>175</v>
      </c>
      <c r="G180" s="246"/>
      <c r="H180" s="249">
        <v>38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173</v>
      </c>
      <c r="AU180" s="255" t="s">
        <v>106</v>
      </c>
      <c r="AV180" s="14" t="s">
        <v>171</v>
      </c>
      <c r="AW180" s="14" t="s">
        <v>33</v>
      </c>
      <c r="AX180" s="14" t="s">
        <v>80</v>
      </c>
      <c r="AY180" s="255" t="s">
        <v>163</v>
      </c>
    </row>
    <row r="181" spans="1:65" s="2" customFormat="1" ht="16.5" customHeight="1">
      <c r="A181" s="40"/>
      <c r="B181" s="41"/>
      <c r="C181" s="283" t="s">
        <v>357</v>
      </c>
      <c r="D181" s="283" t="s">
        <v>1115</v>
      </c>
      <c r="E181" s="284" t="s">
        <v>3914</v>
      </c>
      <c r="F181" s="285" t="s">
        <v>3915</v>
      </c>
      <c r="G181" s="286" t="s">
        <v>169</v>
      </c>
      <c r="H181" s="287">
        <v>41.8</v>
      </c>
      <c r="I181" s="288"/>
      <c r="J181" s="289">
        <f>ROUND(I181*H181,2)</f>
        <v>0</v>
      </c>
      <c r="K181" s="285" t="s">
        <v>170</v>
      </c>
      <c r="L181" s="290"/>
      <c r="M181" s="291" t="s">
        <v>19</v>
      </c>
      <c r="N181" s="292" t="s">
        <v>43</v>
      </c>
      <c r="O181" s="86"/>
      <c r="P181" s="229">
        <f>O181*H181</f>
        <v>0</v>
      </c>
      <c r="Q181" s="229">
        <v>0.1125</v>
      </c>
      <c r="R181" s="229">
        <f>Q181*H181</f>
        <v>4.7025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206</v>
      </c>
      <c r="AT181" s="231" t="s">
        <v>1115</v>
      </c>
      <c r="AU181" s="231" t="s">
        <v>106</v>
      </c>
      <c r="AY181" s="19" t="s">
        <v>163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171</v>
      </c>
      <c r="BM181" s="231" t="s">
        <v>3916</v>
      </c>
    </row>
    <row r="182" spans="1:51" s="13" customFormat="1" ht="12">
      <c r="A182" s="13"/>
      <c r="B182" s="233"/>
      <c r="C182" s="234"/>
      <c r="D182" s="235" t="s">
        <v>173</v>
      </c>
      <c r="E182" s="236" t="s">
        <v>19</v>
      </c>
      <c r="F182" s="237" t="s">
        <v>3917</v>
      </c>
      <c r="G182" s="234"/>
      <c r="H182" s="238">
        <v>41.8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173</v>
      </c>
      <c r="AU182" s="244" t="s">
        <v>106</v>
      </c>
      <c r="AV182" s="13" t="s">
        <v>106</v>
      </c>
      <c r="AW182" s="13" t="s">
        <v>33</v>
      </c>
      <c r="AX182" s="13" t="s">
        <v>80</v>
      </c>
      <c r="AY182" s="244" t="s">
        <v>163</v>
      </c>
    </row>
    <row r="183" spans="1:65" s="2" customFormat="1" ht="21.75" customHeight="1">
      <c r="A183" s="40"/>
      <c r="B183" s="41"/>
      <c r="C183" s="220" t="s">
        <v>364</v>
      </c>
      <c r="D183" s="220" t="s">
        <v>166</v>
      </c>
      <c r="E183" s="221" t="s">
        <v>3918</v>
      </c>
      <c r="F183" s="222" t="s">
        <v>3919</v>
      </c>
      <c r="G183" s="223" t="s">
        <v>169</v>
      </c>
      <c r="H183" s="224">
        <v>15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43</v>
      </c>
      <c r="O183" s="86"/>
      <c r="P183" s="229">
        <f>O183*H183</f>
        <v>0</v>
      </c>
      <c r="Q183" s="229">
        <v>0.3674</v>
      </c>
      <c r="R183" s="229">
        <f>Q183*H183</f>
        <v>5.511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80</v>
      </c>
      <c r="BK183" s="232">
        <f>ROUND(I183*H183,2)</f>
        <v>0</v>
      </c>
      <c r="BL183" s="19" t="s">
        <v>171</v>
      </c>
      <c r="BM183" s="231" t="s">
        <v>3920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3921</v>
      </c>
      <c r="G184" s="234"/>
      <c r="H184" s="238">
        <v>15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4" customFormat="1" ht="12">
      <c r="A185" s="14"/>
      <c r="B185" s="245"/>
      <c r="C185" s="246"/>
      <c r="D185" s="235" t="s">
        <v>173</v>
      </c>
      <c r="E185" s="247" t="s">
        <v>3776</v>
      </c>
      <c r="F185" s="248" t="s">
        <v>175</v>
      </c>
      <c r="G185" s="246"/>
      <c r="H185" s="249">
        <v>15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173</v>
      </c>
      <c r="AU185" s="255" t="s">
        <v>106</v>
      </c>
      <c r="AV185" s="14" t="s">
        <v>171</v>
      </c>
      <c r="AW185" s="14" t="s">
        <v>33</v>
      </c>
      <c r="AX185" s="14" t="s">
        <v>80</v>
      </c>
      <c r="AY185" s="255" t="s">
        <v>163</v>
      </c>
    </row>
    <row r="186" spans="1:65" s="2" customFormat="1" ht="44.25" customHeight="1">
      <c r="A186" s="40"/>
      <c r="B186" s="41"/>
      <c r="C186" s="220" t="s">
        <v>370</v>
      </c>
      <c r="D186" s="220" t="s">
        <v>166</v>
      </c>
      <c r="E186" s="221" t="s">
        <v>3922</v>
      </c>
      <c r="F186" s="222" t="s">
        <v>3923</v>
      </c>
      <c r="G186" s="223" t="s">
        <v>279</v>
      </c>
      <c r="H186" s="224">
        <v>332</v>
      </c>
      <c r="I186" s="225"/>
      <c r="J186" s="226">
        <f>ROUND(I186*H186,2)</f>
        <v>0</v>
      </c>
      <c r="K186" s="222" t="s">
        <v>170</v>
      </c>
      <c r="L186" s="46"/>
      <c r="M186" s="227" t="s">
        <v>19</v>
      </c>
      <c r="N186" s="228" t="s">
        <v>43</v>
      </c>
      <c r="O186" s="86"/>
      <c r="P186" s="229">
        <f>O186*H186</f>
        <v>0</v>
      </c>
      <c r="Q186" s="229">
        <v>0.1554</v>
      </c>
      <c r="R186" s="229">
        <f>Q186*H186</f>
        <v>51.592800000000004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171</v>
      </c>
      <c r="AT186" s="231" t="s">
        <v>166</v>
      </c>
      <c r="AU186" s="231" t="s">
        <v>106</v>
      </c>
      <c r="AY186" s="19" t="s">
        <v>163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80</v>
      </c>
      <c r="BK186" s="232">
        <f>ROUND(I186*H186,2)</f>
        <v>0</v>
      </c>
      <c r="BL186" s="19" t="s">
        <v>171</v>
      </c>
      <c r="BM186" s="231" t="s">
        <v>3924</v>
      </c>
    </row>
    <row r="187" spans="1:51" s="13" customFormat="1" ht="12">
      <c r="A187" s="13"/>
      <c r="B187" s="233"/>
      <c r="C187" s="234"/>
      <c r="D187" s="235" t="s">
        <v>173</v>
      </c>
      <c r="E187" s="236" t="s">
        <v>19</v>
      </c>
      <c r="F187" s="237" t="s">
        <v>3925</v>
      </c>
      <c r="G187" s="234"/>
      <c r="H187" s="238">
        <v>290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173</v>
      </c>
      <c r="AU187" s="244" t="s">
        <v>106</v>
      </c>
      <c r="AV187" s="13" t="s">
        <v>106</v>
      </c>
      <c r="AW187" s="13" t="s">
        <v>33</v>
      </c>
      <c r="AX187" s="13" t="s">
        <v>72</v>
      </c>
      <c r="AY187" s="244" t="s">
        <v>163</v>
      </c>
    </row>
    <row r="188" spans="1:51" s="16" customFormat="1" ht="12">
      <c r="A188" s="16"/>
      <c r="B188" s="272"/>
      <c r="C188" s="273"/>
      <c r="D188" s="235" t="s">
        <v>173</v>
      </c>
      <c r="E188" s="274" t="s">
        <v>19</v>
      </c>
      <c r="F188" s="275" t="s">
        <v>1073</v>
      </c>
      <c r="G188" s="273"/>
      <c r="H188" s="276">
        <v>290</v>
      </c>
      <c r="I188" s="277"/>
      <c r="J188" s="273"/>
      <c r="K188" s="273"/>
      <c r="L188" s="278"/>
      <c r="M188" s="279"/>
      <c r="N188" s="280"/>
      <c r="O188" s="280"/>
      <c r="P188" s="280"/>
      <c r="Q188" s="280"/>
      <c r="R188" s="280"/>
      <c r="S188" s="280"/>
      <c r="T188" s="281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2" t="s">
        <v>173</v>
      </c>
      <c r="AU188" s="282" t="s">
        <v>106</v>
      </c>
      <c r="AV188" s="16" t="s">
        <v>181</v>
      </c>
      <c r="AW188" s="16" t="s">
        <v>33</v>
      </c>
      <c r="AX188" s="16" t="s">
        <v>72</v>
      </c>
      <c r="AY188" s="282" t="s">
        <v>163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3926</v>
      </c>
      <c r="G189" s="234"/>
      <c r="H189" s="238">
        <v>10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6" customFormat="1" ht="12">
      <c r="A190" s="16"/>
      <c r="B190" s="272"/>
      <c r="C190" s="273"/>
      <c r="D190" s="235" t="s">
        <v>173</v>
      </c>
      <c r="E190" s="274" t="s">
        <v>19</v>
      </c>
      <c r="F190" s="275" t="s">
        <v>1073</v>
      </c>
      <c r="G190" s="273"/>
      <c r="H190" s="276">
        <v>10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2" t="s">
        <v>173</v>
      </c>
      <c r="AU190" s="282" t="s">
        <v>106</v>
      </c>
      <c r="AV190" s="16" t="s">
        <v>181</v>
      </c>
      <c r="AW190" s="16" t="s">
        <v>33</v>
      </c>
      <c r="AX190" s="16" t="s">
        <v>72</v>
      </c>
      <c r="AY190" s="282" t="s">
        <v>163</v>
      </c>
    </row>
    <row r="191" spans="1:51" s="13" customFormat="1" ht="12">
      <c r="A191" s="13"/>
      <c r="B191" s="233"/>
      <c r="C191" s="234"/>
      <c r="D191" s="235" t="s">
        <v>173</v>
      </c>
      <c r="E191" s="236" t="s">
        <v>19</v>
      </c>
      <c r="F191" s="237" t="s">
        <v>3927</v>
      </c>
      <c r="G191" s="234"/>
      <c r="H191" s="238">
        <v>32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173</v>
      </c>
      <c r="AU191" s="244" t="s">
        <v>106</v>
      </c>
      <c r="AV191" s="13" t="s">
        <v>106</v>
      </c>
      <c r="AW191" s="13" t="s">
        <v>33</v>
      </c>
      <c r="AX191" s="13" t="s">
        <v>72</v>
      </c>
      <c r="AY191" s="244" t="s">
        <v>163</v>
      </c>
    </row>
    <row r="192" spans="1:51" s="16" customFormat="1" ht="12">
      <c r="A192" s="16"/>
      <c r="B192" s="272"/>
      <c r="C192" s="273"/>
      <c r="D192" s="235" t="s">
        <v>173</v>
      </c>
      <c r="E192" s="274" t="s">
        <v>19</v>
      </c>
      <c r="F192" s="275" t="s">
        <v>1073</v>
      </c>
      <c r="G192" s="273"/>
      <c r="H192" s="276">
        <v>32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2" t="s">
        <v>173</v>
      </c>
      <c r="AU192" s="282" t="s">
        <v>106</v>
      </c>
      <c r="AV192" s="16" t="s">
        <v>181</v>
      </c>
      <c r="AW192" s="16" t="s">
        <v>33</v>
      </c>
      <c r="AX192" s="16" t="s">
        <v>72</v>
      </c>
      <c r="AY192" s="282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332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16.5" customHeight="1">
      <c r="A194" s="40"/>
      <c r="B194" s="41"/>
      <c r="C194" s="283" t="s">
        <v>378</v>
      </c>
      <c r="D194" s="283" t="s">
        <v>1115</v>
      </c>
      <c r="E194" s="284" t="s">
        <v>3928</v>
      </c>
      <c r="F194" s="285" t="s">
        <v>3929</v>
      </c>
      <c r="G194" s="286" t="s">
        <v>279</v>
      </c>
      <c r="H194" s="287">
        <v>348</v>
      </c>
      <c r="I194" s="288"/>
      <c r="J194" s="289">
        <f>ROUND(I194*H194,2)</f>
        <v>0</v>
      </c>
      <c r="K194" s="285" t="s">
        <v>170</v>
      </c>
      <c r="L194" s="290"/>
      <c r="M194" s="291" t="s">
        <v>19</v>
      </c>
      <c r="N194" s="292" t="s">
        <v>43</v>
      </c>
      <c r="O194" s="86"/>
      <c r="P194" s="229">
        <f>O194*H194</f>
        <v>0</v>
      </c>
      <c r="Q194" s="229">
        <v>0.081</v>
      </c>
      <c r="R194" s="229">
        <f>Q194*H194</f>
        <v>28.188000000000002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206</v>
      </c>
      <c r="AT194" s="231" t="s">
        <v>1115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80</v>
      </c>
      <c r="BK194" s="232">
        <f>ROUND(I194*H194,2)</f>
        <v>0</v>
      </c>
      <c r="BL194" s="19" t="s">
        <v>171</v>
      </c>
      <c r="BM194" s="231" t="s">
        <v>3930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3931</v>
      </c>
      <c r="G195" s="234"/>
      <c r="H195" s="238">
        <v>348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80</v>
      </c>
      <c r="AY195" s="244" t="s">
        <v>163</v>
      </c>
    </row>
    <row r="196" spans="1:65" s="2" customFormat="1" ht="16.5" customHeight="1">
      <c r="A196" s="40"/>
      <c r="B196" s="41"/>
      <c r="C196" s="283" t="s">
        <v>383</v>
      </c>
      <c r="D196" s="283" t="s">
        <v>1115</v>
      </c>
      <c r="E196" s="284" t="s">
        <v>3932</v>
      </c>
      <c r="F196" s="285" t="s">
        <v>3933</v>
      </c>
      <c r="G196" s="286" t="s">
        <v>279</v>
      </c>
      <c r="H196" s="287">
        <v>38.4</v>
      </c>
      <c r="I196" s="288"/>
      <c r="J196" s="289">
        <f>ROUND(I196*H196,2)</f>
        <v>0</v>
      </c>
      <c r="K196" s="285" t="s">
        <v>170</v>
      </c>
      <c r="L196" s="290"/>
      <c r="M196" s="291" t="s">
        <v>19</v>
      </c>
      <c r="N196" s="292" t="s">
        <v>43</v>
      </c>
      <c r="O196" s="86"/>
      <c r="P196" s="229">
        <f>O196*H196</f>
        <v>0</v>
      </c>
      <c r="Q196" s="229">
        <v>0.0484</v>
      </c>
      <c r="R196" s="229">
        <f>Q196*H196</f>
        <v>1.8585599999999998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206</v>
      </c>
      <c r="AT196" s="231" t="s">
        <v>1115</v>
      </c>
      <c r="AU196" s="231" t="s">
        <v>106</v>
      </c>
      <c r="AY196" s="19" t="s">
        <v>163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171</v>
      </c>
      <c r="BM196" s="231" t="s">
        <v>3934</v>
      </c>
    </row>
    <row r="197" spans="1:51" s="13" customFormat="1" ht="12">
      <c r="A197" s="13"/>
      <c r="B197" s="233"/>
      <c r="C197" s="234"/>
      <c r="D197" s="235" t="s">
        <v>173</v>
      </c>
      <c r="E197" s="236" t="s">
        <v>19</v>
      </c>
      <c r="F197" s="237" t="s">
        <v>3935</v>
      </c>
      <c r="G197" s="234"/>
      <c r="H197" s="238">
        <v>38.4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173</v>
      </c>
      <c r="AU197" s="244" t="s">
        <v>106</v>
      </c>
      <c r="AV197" s="13" t="s">
        <v>106</v>
      </c>
      <c r="AW197" s="13" t="s">
        <v>33</v>
      </c>
      <c r="AX197" s="13" t="s">
        <v>80</v>
      </c>
      <c r="AY197" s="244" t="s">
        <v>163</v>
      </c>
    </row>
    <row r="198" spans="1:65" s="2" customFormat="1" ht="21.75" customHeight="1">
      <c r="A198" s="40"/>
      <c r="B198" s="41"/>
      <c r="C198" s="283" t="s">
        <v>391</v>
      </c>
      <c r="D198" s="283" t="s">
        <v>1115</v>
      </c>
      <c r="E198" s="284" t="s">
        <v>3936</v>
      </c>
      <c r="F198" s="285" t="s">
        <v>3937</v>
      </c>
      <c r="G198" s="286" t="s">
        <v>279</v>
      </c>
      <c r="H198" s="287">
        <v>12</v>
      </c>
      <c r="I198" s="288"/>
      <c r="J198" s="289">
        <f>ROUND(I198*H198,2)</f>
        <v>0</v>
      </c>
      <c r="K198" s="285" t="s">
        <v>170</v>
      </c>
      <c r="L198" s="290"/>
      <c r="M198" s="291" t="s">
        <v>19</v>
      </c>
      <c r="N198" s="292" t="s">
        <v>43</v>
      </c>
      <c r="O198" s="86"/>
      <c r="P198" s="229">
        <f>O198*H198</f>
        <v>0</v>
      </c>
      <c r="Q198" s="229">
        <v>0.064</v>
      </c>
      <c r="R198" s="229">
        <f>Q198*H198</f>
        <v>0.768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206</v>
      </c>
      <c r="AT198" s="231" t="s">
        <v>1115</v>
      </c>
      <c r="AU198" s="231" t="s">
        <v>106</v>
      </c>
      <c r="AY198" s="19" t="s">
        <v>163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171</v>
      </c>
      <c r="BM198" s="231" t="s">
        <v>3938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3939</v>
      </c>
      <c r="G199" s="234"/>
      <c r="H199" s="238">
        <v>12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80</v>
      </c>
      <c r="AY199" s="244" t="s">
        <v>163</v>
      </c>
    </row>
    <row r="200" spans="1:65" s="2" customFormat="1" ht="44.25" customHeight="1">
      <c r="A200" s="40"/>
      <c r="B200" s="41"/>
      <c r="C200" s="220" t="s">
        <v>397</v>
      </c>
      <c r="D200" s="220" t="s">
        <v>166</v>
      </c>
      <c r="E200" s="221" t="s">
        <v>3940</v>
      </c>
      <c r="F200" s="222" t="s">
        <v>3941</v>
      </c>
      <c r="G200" s="223" t="s">
        <v>279</v>
      </c>
      <c r="H200" s="224">
        <v>420</v>
      </c>
      <c r="I200" s="225"/>
      <c r="J200" s="226">
        <f>ROUND(I200*H200,2)</f>
        <v>0</v>
      </c>
      <c r="K200" s="222" t="s">
        <v>170</v>
      </c>
      <c r="L200" s="46"/>
      <c r="M200" s="227" t="s">
        <v>19</v>
      </c>
      <c r="N200" s="228" t="s">
        <v>43</v>
      </c>
      <c r="O200" s="86"/>
      <c r="P200" s="229">
        <f>O200*H200</f>
        <v>0</v>
      </c>
      <c r="Q200" s="229">
        <v>0.1295</v>
      </c>
      <c r="R200" s="229">
        <f>Q200*H200</f>
        <v>54.39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171</v>
      </c>
      <c r="AT200" s="231" t="s">
        <v>166</v>
      </c>
      <c r="AU200" s="231" t="s">
        <v>106</v>
      </c>
      <c r="AY200" s="19" t="s">
        <v>163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9" t="s">
        <v>80</v>
      </c>
      <c r="BK200" s="232">
        <f>ROUND(I200*H200,2)</f>
        <v>0</v>
      </c>
      <c r="BL200" s="19" t="s">
        <v>171</v>
      </c>
      <c r="BM200" s="231" t="s">
        <v>3942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3943</v>
      </c>
      <c r="G201" s="234"/>
      <c r="H201" s="238">
        <v>420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80</v>
      </c>
      <c r="AY201" s="244" t="s">
        <v>163</v>
      </c>
    </row>
    <row r="202" spans="1:65" s="2" customFormat="1" ht="16.5" customHeight="1">
      <c r="A202" s="40"/>
      <c r="B202" s="41"/>
      <c r="C202" s="283" t="s">
        <v>401</v>
      </c>
      <c r="D202" s="283" t="s">
        <v>1115</v>
      </c>
      <c r="E202" s="284" t="s">
        <v>3944</v>
      </c>
      <c r="F202" s="285" t="s">
        <v>3945</v>
      </c>
      <c r="G202" s="286" t="s">
        <v>279</v>
      </c>
      <c r="H202" s="287">
        <v>504</v>
      </c>
      <c r="I202" s="288"/>
      <c r="J202" s="289">
        <f>ROUND(I202*H202,2)</f>
        <v>0</v>
      </c>
      <c r="K202" s="285" t="s">
        <v>170</v>
      </c>
      <c r="L202" s="290"/>
      <c r="M202" s="291" t="s">
        <v>19</v>
      </c>
      <c r="N202" s="292" t="s">
        <v>43</v>
      </c>
      <c r="O202" s="86"/>
      <c r="P202" s="229">
        <f>O202*H202</f>
        <v>0</v>
      </c>
      <c r="Q202" s="229">
        <v>0.045</v>
      </c>
      <c r="R202" s="229">
        <f>Q202*H202</f>
        <v>22.68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206</v>
      </c>
      <c r="AT202" s="231" t="s">
        <v>1115</v>
      </c>
      <c r="AU202" s="231" t="s">
        <v>106</v>
      </c>
      <c r="AY202" s="19" t="s">
        <v>163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80</v>
      </c>
      <c r="BK202" s="232">
        <f>ROUND(I202*H202,2)</f>
        <v>0</v>
      </c>
      <c r="BL202" s="19" t="s">
        <v>171</v>
      </c>
      <c r="BM202" s="231" t="s">
        <v>3946</v>
      </c>
    </row>
    <row r="203" spans="1:51" s="13" customFormat="1" ht="12">
      <c r="A203" s="13"/>
      <c r="B203" s="233"/>
      <c r="C203" s="234"/>
      <c r="D203" s="235" t="s">
        <v>173</v>
      </c>
      <c r="E203" s="236" t="s">
        <v>19</v>
      </c>
      <c r="F203" s="237" t="s">
        <v>3947</v>
      </c>
      <c r="G203" s="234"/>
      <c r="H203" s="238">
        <v>504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173</v>
      </c>
      <c r="AU203" s="244" t="s">
        <v>106</v>
      </c>
      <c r="AV203" s="13" t="s">
        <v>106</v>
      </c>
      <c r="AW203" s="13" t="s">
        <v>33</v>
      </c>
      <c r="AX203" s="13" t="s">
        <v>80</v>
      </c>
      <c r="AY203" s="244" t="s">
        <v>163</v>
      </c>
    </row>
    <row r="204" spans="1:63" s="12" customFormat="1" ht="22.8" customHeight="1">
      <c r="A204" s="12"/>
      <c r="B204" s="204"/>
      <c r="C204" s="205"/>
      <c r="D204" s="206" t="s">
        <v>71</v>
      </c>
      <c r="E204" s="218" t="s">
        <v>164</v>
      </c>
      <c r="F204" s="218" t="s">
        <v>165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SUM(P205:P229)</f>
        <v>0</v>
      </c>
      <c r="Q204" s="212"/>
      <c r="R204" s="213">
        <f>SUM(R205:R229)</f>
        <v>13.154200000000001</v>
      </c>
      <c r="S204" s="212"/>
      <c r="T204" s="214">
        <f>SUM(T205:T229)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80</v>
      </c>
      <c r="AT204" s="216" t="s">
        <v>71</v>
      </c>
      <c r="AU204" s="216" t="s">
        <v>80</v>
      </c>
      <c r="AY204" s="215" t="s">
        <v>163</v>
      </c>
      <c r="BK204" s="217">
        <f>SUM(BK205:BK229)</f>
        <v>0</v>
      </c>
    </row>
    <row r="205" spans="1:65" s="2" customFormat="1" ht="21.75" customHeight="1">
      <c r="A205" s="40"/>
      <c r="B205" s="41"/>
      <c r="C205" s="220" t="s">
        <v>405</v>
      </c>
      <c r="D205" s="220" t="s">
        <v>166</v>
      </c>
      <c r="E205" s="221" t="s">
        <v>3948</v>
      </c>
      <c r="F205" s="222" t="s">
        <v>3949</v>
      </c>
      <c r="G205" s="223" t="s">
        <v>355</v>
      </c>
      <c r="H205" s="224">
        <v>3</v>
      </c>
      <c r="I205" s="225"/>
      <c r="J205" s="226">
        <f>ROUND(I205*H205,2)</f>
        <v>0</v>
      </c>
      <c r="K205" s="222" t="s">
        <v>170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0.0007</v>
      </c>
      <c r="R205" s="229">
        <f>Q205*H205</f>
        <v>0.0021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171</v>
      </c>
      <c r="AT205" s="231" t="s">
        <v>166</v>
      </c>
      <c r="AU205" s="231" t="s">
        <v>106</v>
      </c>
      <c r="AY205" s="19" t="s">
        <v>163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171</v>
      </c>
      <c r="BM205" s="231" t="s">
        <v>3950</v>
      </c>
    </row>
    <row r="206" spans="1:65" s="2" customFormat="1" ht="21.75" customHeight="1">
      <c r="A206" s="40"/>
      <c r="B206" s="41"/>
      <c r="C206" s="283" t="s">
        <v>409</v>
      </c>
      <c r="D206" s="283" t="s">
        <v>1115</v>
      </c>
      <c r="E206" s="284" t="s">
        <v>3951</v>
      </c>
      <c r="F206" s="285" t="s">
        <v>3952</v>
      </c>
      <c r="G206" s="286" t="s">
        <v>355</v>
      </c>
      <c r="H206" s="287">
        <v>2</v>
      </c>
      <c r="I206" s="288"/>
      <c r="J206" s="289">
        <f>ROUND(I206*H206,2)</f>
        <v>0</v>
      </c>
      <c r="K206" s="285" t="s">
        <v>170</v>
      </c>
      <c r="L206" s="290"/>
      <c r="M206" s="291" t="s">
        <v>19</v>
      </c>
      <c r="N206" s="292" t="s">
        <v>43</v>
      </c>
      <c r="O206" s="86"/>
      <c r="P206" s="229">
        <f>O206*H206</f>
        <v>0</v>
      </c>
      <c r="Q206" s="229">
        <v>0.0036</v>
      </c>
      <c r="R206" s="229">
        <f>Q206*H206</f>
        <v>0.0072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206</v>
      </c>
      <c r="AT206" s="231" t="s">
        <v>1115</v>
      </c>
      <c r="AU206" s="231" t="s">
        <v>106</v>
      </c>
      <c r="AY206" s="19" t="s">
        <v>163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171</v>
      </c>
      <c r="BM206" s="231" t="s">
        <v>3953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3954</v>
      </c>
      <c r="G207" s="234"/>
      <c r="H207" s="238">
        <v>2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80</v>
      </c>
      <c r="AY207" s="244" t="s">
        <v>163</v>
      </c>
    </row>
    <row r="208" spans="1:65" s="2" customFormat="1" ht="21.75" customHeight="1">
      <c r="A208" s="40"/>
      <c r="B208" s="41"/>
      <c r="C208" s="283" t="s">
        <v>413</v>
      </c>
      <c r="D208" s="283" t="s">
        <v>1115</v>
      </c>
      <c r="E208" s="284" t="s">
        <v>3955</v>
      </c>
      <c r="F208" s="285" t="s">
        <v>3956</v>
      </c>
      <c r="G208" s="286" t="s">
        <v>355</v>
      </c>
      <c r="H208" s="287">
        <v>1</v>
      </c>
      <c r="I208" s="288"/>
      <c r="J208" s="289">
        <f>ROUND(I208*H208,2)</f>
        <v>0</v>
      </c>
      <c r="K208" s="285" t="s">
        <v>170</v>
      </c>
      <c r="L208" s="290"/>
      <c r="M208" s="291" t="s">
        <v>19</v>
      </c>
      <c r="N208" s="292" t="s">
        <v>43</v>
      </c>
      <c r="O208" s="86"/>
      <c r="P208" s="229">
        <f>O208*H208</f>
        <v>0</v>
      </c>
      <c r="Q208" s="229">
        <v>0.0024</v>
      </c>
      <c r="R208" s="229">
        <f>Q208*H208</f>
        <v>0.0024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206</v>
      </c>
      <c r="AT208" s="231" t="s">
        <v>1115</v>
      </c>
      <c r="AU208" s="231" t="s">
        <v>106</v>
      </c>
      <c r="AY208" s="19" t="s">
        <v>163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171</v>
      </c>
      <c r="BM208" s="231" t="s">
        <v>3957</v>
      </c>
    </row>
    <row r="209" spans="1:65" s="2" customFormat="1" ht="21.75" customHeight="1">
      <c r="A209" s="40"/>
      <c r="B209" s="41"/>
      <c r="C209" s="220" t="s">
        <v>417</v>
      </c>
      <c r="D209" s="220" t="s">
        <v>166</v>
      </c>
      <c r="E209" s="221" t="s">
        <v>3958</v>
      </c>
      <c r="F209" s="222" t="s">
        <v>3959</v>
      </c>
      <c r="G209" s="223" t="s">
        <v>355</v>
      </c>
      <c r="H209" s="224">
        <v>2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0.10941</v>
      </c>
      <c r="R209" s="229">
        <f>Q209*H209</f>
        <v>0.21882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171</v>
      </c>
      <c r="BM209" s="231" t="s">
        <v>3960</v>
      </c>
    </row>
    <row r="210" spans="1:65" s="2" customFormat="1" ht="16.5" customHeight="1">
      <c r="A210" s="40"/>
      <c r="B210" s="41"/>
      <c r="C210" s="283" t="s">
        <v>422</v>
      </c>
      <c r="D210" s="283" t="s">
        <v>1115</v>
      </c>
      <c r="E210" s="284" t="s">
        <v>3961</v>
      </c>
      <c r="F210" s="285" t="s">
        <v>3962</v>
      </c>
      <c r="G210" s="286" t="s">
        <v>355</v>
      </c>
      <c r="H210" s="287">
        <v>2</v>
      </c>
      <c r="I210" s="288"/>
      <c r="J210" s="289">
        <f>ROUND(I210*H210,2)</f>
        <v>0</v>
      </c>
      <c r="K210" s="285" t="s">
        <v>170</v>
      </c>
      <c r="L210" s="290"/>
      <c r="M210" s="291" t="s">
        <v>19</v>
      </c>
      <c r="N210" s="292" t="s">
        <v>43</v>
      </c>
      <c r="O210" s="86"/>
      <c r="P210" s="229">
        <f>O210*H210</f>
        <v>0</v>
      </c>
      <c r="Q210" s="229">
        <v>0.0065</v>
      </c>
      <c r="R210" s="229">
        <f>Q210*H210</f>
        <v>0.013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206</v>
      </c>
      <c r="AT210" s="231" t="s">
        <v>1115</v>
      </c>
      <c r="AU210" s="231" t="s">
        <v>106</v>
      </c>
      <c r="AY210" s="19" t="s">
        <v>163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171</v>
      </c>
      <c r="BM210" s="231" t="s">
        <v>3963</v>
      </c>
    </row>
    <row r="211" spans="1:65" s="2" customFormat="1" ht="16.5" customHeight="1">
      <c r="A211" s="40"/>
      <c r="B211" s="41"/>
      <c r="C211" s="283" t="s">
        <v>426</v>
      </c>
      <c r="D211" s="283" t="s">
        <v>1115</v>
      </c>
      <c r="E211" s="284" t="s">
        <v>3964</v>
      </c>
      <c r="F211" s="285" t="s">
        <v>3965</v>
      </c>
      <c r="G211" s="286" t="s">
        <v>355</v>
      </c>
      <c r="H211" s="287">
        <v>2</v>
      </c>
      <c r="I211" s="288"/>
      <c r="J211" s="289">
        <f>ROUND(I211*H211,2)</f>
        <v>0</v>
      </c>
      <c r="K211" s="285" t="s">
        <v>170</v>
      </c>
      <c r="L211" s="290"/>
      <c r="M211" s="291" t="s">
        <v>19</v>
      </c>
      <c r="N211" s="292" t="s">
        <v>43</v>
      </c>
      <c r="O211" s="86"/>
      <c r="P211" s="229">
        <f>O211*H211</f>
        <v>0</v>
      </c>
      <c r="Q211" s="229">
        <v>0.0033</v>
      </c>
      <c r="R211" s="229">
        <f>Q211*H211</f>
        <v>0.0066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206</v>
      </c>
      <c r="AT211" s="231" t="s">
        <v>1115</v>
      </c>
      <c r="AU211" s="231" t="s">
        <v>106</v>
      </c>
      <c r="AY211" s="19" t="s">
        <v>163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171</v>
      </c>
      <c r="BM211" s="231" t="s">
        <v>3966</v>
      </c>
    </row>
    <row r="212" spans="1:65" s="2" customFormat="1" ht="16.5" customHeight="1">
      <c r="A212" s="40"/>
      <c r="B212" s="41"/>
      <c r="C212" s="283" t="s">
        <v>430</v>
      </c>
      <c r="D212" s="283" t="s">
        <v>1115</v>
      </c>
      <c r="E212" s="284" t="s">
        <v>3967</v>
      </c>
      <c r="F212" s="285" t="s">
        <v>3968</v>
      </c>
      <c r="G212" s="286" t="s">
        <v>355</v>
      </c>
      <c r="H212" s="287">
        <v>4</v>
      </c>
      <c r="I212" s="288"/>
      <c r="J212" s="289">
        <f>ROUND(I212*H212,2)</f>
        <v>0</v>
      </c>
      <c r="K212" s="285" t="s">
        <v>170</v>
      </c>
      <c r="L212" s="290"/>
      <c r="M212" s="291" t="s">
        <v>19</v>
      </c>
      <c r="N212" s="292" t="s">
        <v>43</v>
      </c>
      <c r="O212" s="86"/>
      <c r="P212" s="229">
        <f>O212*H212</f>
        <v>0</v>
      </c>
      <c r="Q212" s="229">
        <v>0.0004</v>
      </c>
      <c r="R212" s="229">
        <f>Q212*H212</f>
        <v>0.0016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206</v>
      </c>
      <c r="AT212" s="231" t="s">
        <v>1115</v>
      </c>
      <c r="AU212" s="231" t="s">
        <v>106</v>
      </c>
      <c r="AY212" s="19" t="s">
        <v>163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171</v>
      </c>
      <c r="BM212" s="231" t="s">
        <v>3969</v>
      </c>
    </row>
    <row r="213" spans="1:65" s="2" customFormat="1" ht="16.5" customHeight="1">
      <c r="A213" s="40"/>
      <c r="B213" s="41"/>
      <c r="C213" s="283" t="s">
        <v>442</v>
      </c>
      <c r="D213" s="283" t="s">
        <v>1115</v>
      </c>
      <c r="E213" s="284" t="s">
        <v>3970</v>
      </c>
      <c r="F213" s="285" t="s">
        <v>3971</v>
      </c>
      <c r="G213" s="286" t="s">
        <v>355</v>
      </c>
      <c r="H213" s="287">
        <v>2</v>
      </c>
      <c r="I213" s="288"/>
      <c r="J213" s="289">
        <f>ROUND(I213*H213,2)</f>
        <v>0</v>
      </c>
      <c r="K213" s="285" t="s">
        <v>170</v>
      </c>
      <c r="L213" s="290"/>
      <c r="M213" s="291" t="s">
        <v>19</v>
      </c>
      <c r="N213" s="292" t="s">
        <v>43</v>
      </c>
      <c r="O213" s="86"/>
      <c r="P213" s="229">
        <f>O213*H213</f>
        <v>0</v>
      </c>
      <c r="Q213" s="229">
        <v>0.00015</v>
      </c>
      <c r="R213" s="229">
        <f>Q213*H213</f>
        <v>0.0003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206</v>
      </c>
      <c r="AT213" s="231" t="s">
        <v>1115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171</v>
      </c>
      <c r="BM213" s="231" t="s">
        <v>3972</v>
      </c>
    </row>
    <row r="214" spans="1:65" s="2" customFormat="1" ht="21.75" customHeight="1">
      <c r="A214" s="40"/>
      <c r="B214" s="41"/>
      <c r="C214" s="220" t="s">
        <v>446</v>
      </c>
      <c r="D214" s="220" t="s">
        <v>166</v>
      </c>
      <c r="E214" s="221" t="s">
        <v>3973</v>
      </c>
      <c r="F214" s="222" t="s">
        <v>3974</v>
      </c>
      <c r="G214" s="223" t="s">
        <v>279</v>
      </c>
      <c r="H214" s="224">
        <v>110</v>
      </c>
      <c r="I214" s="225"/>
      <c r="J214" s="226">
        <f>ROUND(I214*H214,2)</f>
        <v>0</v>
      </c>
      <c r="K214" s="222" t="s">
        <v>170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8E-05</v>
      </c>
      <c r="R214" s="229">
        <f>Q214*H214</f>
        <v>0.0088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171</v>
      </c>
      <c r="AT214" s="231" t="s">
        <v>166</v>
      </c>
      <c r="AU214" s="231" t="s">
        <v>106</v>
      </c>
      <c r="AY214" s="19" t="s">
        <v>163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171</v>
      </c>
      <c r="BM214" s="231" t="s">
        <v>3975</v>
      </c>
    </row>
    <row r="215" spans="1:51" s="13" customFormat="1" ht="12">
      <c r="A215" s="13"/>
      <c r="B215" s="233"/>
      <c r="C215" s="234"/>
      <c r="D215" s="235" t="s">
        <v>173</v>
      </c>
      <c r="E215" s="236" t="s">
        <v>19</v>
      </c>
      <c r="F215" s="237" t="s">
        <v>3976</v>
      </c>
      <c r="G215" s="234"/>
      <c r="H215" s="238">
        <v>110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173</v>
      </c>
      <c r="AU215" s="244" t="s">
        <v>106</v>
      </c>
      <c r="AV215" s="13" t="s">
        <v>106</v>
      </c>
      <c r="AW215" s="13" t="s">
        <v>33</v>
      </c>
      <c r="AX215" s="13" t="s">
        <v>80</v>
      </c>
      <c r="AY215" s="244" t="s">
        <v>163</v>
      </c>
    </row>
    <row r="216" spans="1:65" s="2" customFormat="1" ht="21.75" customHeight="1">
      <c r="A216" s="40"/>
      <c r="B216" s="41"/>
      <c r="C216" s="220" t="s">
        <v>450</v>
      </c>
      <c r="D216" s="220" t="s">
        <v>166</v>
      </c>
      <c r="E216" s="221" t="s">
        <v>3977</v>
      </c>
      <c r="F216" s="222" t="s">
        <v>3978</v>
      </c>
      <c r="G216" s="223" t="s">
        <v>355</v>
      </c>
      <c r="H216" s="224">
        <v>2</v>
      </c>
      <c r="I216" s="225"/>
      <c r="J216" s="226">
        <f>ROUND(I216*H216,2)</f>
        <v>0</v>
      </c>
      <c r="K216" s="222" t="s">
        <v>170</v>
      </c>
      <c r="L216" s="46"/>
      <c r="M216" s="227" t="s">
        <v>19</v>
      </c>
      <c r="N216" s="228" t="s">
        <v>43</v>
      </c>
      <c r="O216" s="86"/>
      <c r="P216" s="229">
        <f>O216*H216</f>
        <v>0</v>
      </c>
      <c r="Q216" s="229">
        <v>0.00053</v>
      </c>
      <c r="R216" s="229">
        <f>Q216*H216</f>
        <v>0.00106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171</v>
      </c>
      <c r="AT216" s="231" t="s">
        <v>166</v>
      </c>
      <c r="AU216" s="231" t="s">
        <v>106</v>
      </c>
      <c r="AY216" s="19" t="s">
        <v>163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80</v>
      </c>
      <c r="BK216" s="232">
        <f>ROUND(I216*H216,2)</f>
        <v>0</v>
      </c>
      <c r="BL216" s="19" t="s">
        <v>171</v>
      </c>
      <c r="BM216" s="231" t="s">
        <v>3979</v>
      </c>
    </row>
    <row r="217" spans="1:51" s="13" customFormat="1" ht="12">
      <c r="A217" s="13"/>
      <c r="B217" s="233"/>
      <c r="C217" s="234"/>
      <c r="D217" s="235" t="s">
        <v>173</v>
      </c>
      <c r="E217" s="236" t="s">
        <v>19</v>
      </c>
      <c r="F217" s="237" t="s">
        <v>3980</v>
      </c>
      <c r="G217" s="234"/>
      <c r="H217" s="238">
        <v>2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173</v>
      </c>
      <c r="AU217" s="244" t="s">
        <v>106</v>
      </c>
      <c r="AV217" s="13" t="s">
        <v>106</v>
      </c>
      <c r="AW217" s="13" t="s">
        <v>33</v>
      </c>
      <c r="AX217" s="13" t="s">
        <v>80</v>
      </c>
      <c r="AY217" s="244" t="s">
        <v>163</v>
      </c>
    </row>
    <row r="218" spans="1:65" s="2" customFormat="1" ht="33" customHeight="1">
      <c r="A218" s="40"/>
      <c r="B218" s="41"/>
      <c r="C218" s="220" t="s">
        <v>454</v>
      </c>
      <c r="D218" s="220" t="s">
        <v>166</v>
      </c>
      <c r="E218" s="221" t="s">
        <v>3981</v>
      </c>
      <c r="F218" s="222" t="s">
        <v>3982</v>
      </c>
      <c r="G218" s="223" t="s">
        <v>279</v>
      </c>
      <c r="H218" s="224">
        <v>42</v>
      </c>
      <c r="I218" s="225"/>
      <c r="J218" s="226">
        <f>ROUND(I218*H218,2)</f>
        <v>0</v>
      </c>
      <c r="K218" s="222" t="s">
        <v>170</v>
      </c>
      <c r="L218" s="46"/>
      <c r="M218" s="227" t="s">
        <v>19</v>
      </c>
      <c r="N218" s="228" t="s">
        <v>43</v>
      </c>
      <c r="O218" s="86"/>
      <c r="P218" s="229">
        <f>O218*H218</f>
        <v>0</v>
      </c>
      <c r="Q218" s="229">
        <v>0.25866</v>
      </c>
      <c r="R218" s="229">
        <f>Q218*H218</f>
        <v>10.86372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171</v>
      </c>
      <c r="AT218" s="231" t="s">
        <v>166</v>
      </c>
      <c r="AU218" s="231" t="s">
        <v>106</v>
      </c>
      <c r="AY218" s="19" t="s">
        <v>163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80</v>
      </c>
      <c r="BK218" s="232">
        <f>ROUND(I218*H218,2)</f>
        <v>0</v>
      </c>
      <c r="BL218" s="19" t="s">
        <v>171</v>
      </c>
      <c r="BM218" s="231" t="s">
        <v>3983</v>
      </c>
    </row>
    <row r="219" spans="1:51" s="13" customFormat="1" ht="12">
      <c r="A219" s="13"/>
      <c r="B219" s="233"/>
      <c r="C219" s="234"/>
      <c r="D219" s="235" t="s">
        <v>173</v>
      </c>
      <c r="E219" s="236" t="s">
        <v>19</v>
      </c>
      <c r="F219" s="237" t="s">
        <v>3984</v>
      </c>
      <c r="G219" s="234"/>
      <c r="H219" s="238">
        <v>42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173</v>
      </c>
      <c r="AU219" s="244" t="s">
        <v>106</v>
      </c>
      <c r="AV219" s="13" t="s">
        <v>106</v>
      </c>
      <c r="AW219" s="13" t="s">
        <v>33</v>
      </c>
      <c r="AX219" s="13" t="s">
        <v>80</v>
      </c>
      <c r="AY219" s="244" t="s">
        <v>163</v>
      </c>
    </row>
    <row r="220" spans="1:65" s="2" customFormat="1" ht="16.5" customHeight="1">
      <c r="A220" s="40"/>
      <c r="B220" s="41"/>
      <c r="C220" s="283" t="s">
        <v>458</v>
      </c>
      <c r="D220" s="283" t="s">
        <v>1115</v>
      </c>
      <c r="E220" s="284" t="s">
        <v>3985</v>
      </c>
      <c r="F220" s="285" t="s">
        <v>3986</v>
      </c>
      <c r="G220" s="286" t="s">
        <v>279</v>
      </c>
      <c r="H220" s="287">
        <v>44.1</v>
      </c>
      <c r="I220" s="288"/>
      <c r="J220" s="289">
        <f>ROUND(I220*H220,2)</f>
        <v>0</v>
      </c>
      <c r="K220" s="285" t="s">
        <v>170</v>
      </c>
      <c r="L220" s="290"/>
      <c r="M220" s="291" t="s">
        <v>19</v>
      </c>
      <c r="N220" s="292" t="s">
        <v>43</v>
      </c>
      <c r="O220" s="86"/>
      <c r="P220" s="229">
        <f>O220*H220</f>
        <v>0</v>
      </c>
      <c r="Q220" s="229">
        <v>0.046</v>
      </c>
      <c r="R220" s="229">
        <f>Q220*H220</f>
        <v>2.0286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206</v>
      </c>
      <c r="AT220" s="231" t="s">
        <v>1115</v>
      </c>
      <c r="AU220" s="231" t="s">
        <v>106</v>
      </c>
      <c r="AY220" s="19" t="s">
        <v>163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80</v>
      </c>
      <c r="BK220" s="232">
        <f>ROUND(I220*H220,2)</f>
        <v>0</v>
      </c>
      <c r="BL220" s="19" t="s">
        <v>171</v>
      </c>
      <c r="BM220" s="231" t="s">
        <v>3987</v>
      </c>
    </row>
    <row r="221" spans="1:51" s="13" customFormat="1" ht="12">
      <c r="A221" s="13"/>
      <c r="B221" s="233"/>
      <c r="C221" s="234"/>
      <c r="D221" s="235" t="s">
        <v>173</v>
      </c>
      <c r="E221" s="234"/>
      <c r="F221" s="237" t="s">
        <v>3988</v>
      </c>
      <c r="G221" s="234"/>
      <c r="H221" s="238">
        <v>44.1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173</v>
      </c>
      <c r="AU221" s="244" t="s">
        <v>106</v>
      </c>
      <c r="AV221" s="13" t="s">
        <v>106</v>
      </c>
      <c r="AW221" s="13" t="s">
        <v>4</v>
      </c>
      <c r="AX221" s="13" t="s">
        <v>80</v>
      </c>
      <c r="AY221" s="244" t="s">
        <v>163</v>
      </c>
    </row>
    <row r="222" spans="1:65" s="2" customFormat="1" ht="16.5" customHeight="1">
      <c r="A222" s="40"/>
      <c r="B222" s="41"/>
      <c r="C222" s="220" t="s">
        <v>462</v>
      </c>
      <c r="D222" s="220" t="s">
        <v>166</v>
      </c>
      <c r="E222" s="221" t="s">
        <v>392</v>
      </c>
      <c r="F222" s="222" t="s">
        <v>3989</v>
      </c>
      <c r="G222" s="223" t="s">
        <v>420</v>
      </c>
      <c r="H222" s="224">
        <v>2</v>
      </c>
      <c r="I222" s="225"/>
      <c r="J222" s="226">
        <f>ROUND(I222*H222,2)</f>
        <v>0</v>
      </c>
      <c r="K222" s="222" t="s">
        <v>19</v>
      </c>
      <c r="L222" s="46"/>
      <c r="M222" s="227" t="s">
        <v>19</v>
      </c>
      <c r="N222" s="228" t="s">
        <v>43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80</v>
      </c>
      <c r="BK222" s="232">
        <f>ROUND(I222*H222,2)</f>
        <v>0</v>
      </c>
      <c r="BL222" s="19" t="s">
        <v>171</v>
      </c>
      <c r="BM222" s="231" t="s">
        <v>3990</v>
      </c>
    </row>
    <row r="223" spans="1:65" s="2" customFormat="1" ht="16.5" customHeight="1">
      <c r="A223" s="40"/>
      <c r="B223" s="41"/>
      <c r="C223" s="220" t="s">
        <v>466</v>
      </c>
      <c r="D223" s="220" t="s">
        <v>166</v>
      </c>
      <c r="E223" s="221" t="s">
        <v>398</v>
      </c>
      <c r="F223" s="222" t="s">
        <v>3991</v>
      </c>
      <c r="G223" s="223" t="s">
        <v>420</v>
      </c>
      <c r="H223" s="224">
        <v>1</v>
      </c>
      <c r="I223" s="225"/>
      <c r="J223" s="226">
        <f>ROUND(I223*H223,2)</f>
        <v>0</v>
      </c>
      <c r="K223" s="222" t="s">
        <v>19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171</v>
      </c>
      <c r="AT223" s="231" t="s">
        <v>166</v>
      </c>
      <c r="AU223" s="231" t="s">
        <v>106</v>
      </c>
      <c r="AY223" s="19" t="s">
        <v>163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171</v>
      </c>
      <c r="BM223" s="231" t="s">
        <v>3992</v>
      </c>
    </row>
    <row r="224" spans="1:65" s="2" customFormat="1" ht="21.75" customHeight="1">
      <c r="A224" s="40"/>
      <c r="B224" s="41"/>
      <c r="C224" s="220" t="s">
        <v>470</v>
      </c>
      <c r="D224" s="220" t="s">
        <v>166</v>
      </c>
      <c r="E224" s="221" t="s">
        <v>402</v>
      </c>
      <c r="F224" s="222" t="s">
        <v>3993</v>
      </c>
      <c r="G224" s="223" t="s">
        <v>394</v>
      </c>
      <c r="H224" s="224">
        <v>1</v>
      </c>
      <c r="I224" s="225"/>
      <c r="J224" s="226">
        <f>ROUND(I224*H224,2)</f>
        <v>0</v>
      </c>
      <c r="K224" s="222" t="s">
        <v>19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171</v>
      </c>
      <c r="AT224" s="231" t="s">
        <v>166</v>
      </c>
      <c r="AU224" s="231" t="s">
        <v>106</v>
      </c>
      <c r="AY224" s="19" t="s">
        <v>163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171</v>
      </c>
      <c r="BM224" s="231" t="s">
        <v>3994</v>
      </c>
    </row>
    <row r="225" spans="1:65" s="2" customFormat="1" ht="33" customHeight="1">
      <c r="A225" s="40"/>
      <c r="B225" s="41"/>
      <c r="C225" s="220" t="s">
        <v>513</v>
      </c>
      <c r="D225" s="220" t="s">
        <v>166</v>
      </c>
      <c r="E225" s="221" t="s">
        <v>406</v>
      </c>
      <c r="F225" s="222" t="s">
        <v>3995</v>
      </c>
      <c r="G225" s="223" t="s">
        <v>394</v>
      </c>
      <c r="H225" s="224">
        <v>1</v>
      </c>
      <c r="I225" s="225"/>
      <c r="J225" s="226">
        <f>ROUND(I225*H225,2)</f>
        <v>0</v>
      </c>
      <c r="K225" s="222" t="s">
        <v>19</v>
      </c>
      <c r="L225" s="46"/>
      <c r="M225" s="227" t="s">
        <v>19</v>
      </c>
      <c r="N225" s="228" t="s">
        <v>43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171</v>
      </c>
      <c r="AT225" s="231" t="s">
        <v>166</v>
      </c>
      <c r="AU225" s="231" t="s">
        <v>106</v>
      </c>
      <c r="AY225" s="19" t="s">
        <v>163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171</v>
      </c>
      <c r="BM225" s="231" t="s">
        <v>3996</v>
      </c>
    </row>
    <row r="226" spans="1:65" s="2" customFormat="1" ht="21.75" customHeight="1">
      <c r="A226" s="40"/>
      <c r="B226" s="41"/>
      <c r="C226" s="220" t="s">
        <v>527</v>
      </c>
      <c r="D226" s="220" t="s">
        <v>166</v>
      </c>
      <c r="E226" s="221" t="s">
        <v>410</v>
      </c>
      <c r="F226" s="222" t="s">
        <v>3997</v>
      </c>
      <c r="G226" s="223" t="s">
        <v>394</v>
      </c>
      <c r="H226" s="224">
        <v>1</v>
      </c>
      <c r="I226" s="225"/>
      <c r="J226" s="226">
        <f>ROUND(I226*H226,2)</f>
        <v>0</v>
      </c>
      <c r="K226" s="222" t="s">
        <v>19</v>
      </c>
      <c r="L226" s="46"/>
      <c r="M226" s="227" t="s">
        <v>19</v>
      </c>
      <c r="N226" s="228" t="s">
        <v>43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171</v>
      </c>
      <c r="AT226" s="231" t="s">
        <v>166</v>
      </c>
      <c r="AU226" s="231" t="s">
        <v>106</v>
      </c>
      <c r="AY226" s="19" t="s">
        <v>163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80</v>
      </c>
      <c r="BK226" s="232">
        <f>ROUND(I226*H226,2)</f>
        <v>0</v>
      </c>
      <c r="BL226" s="19" t="s">
        <v>171</v>
      </c>
      <c r="BM226" s="231" t="s">
        <v>3998</v>
      </c>
    </row>
    <row r="227" spans="1:65" s="2" customFormat="1" ht="21.75" customHeight="1">
      <c r="A227" s="40"/>
      <c r="B227" s="41"/>
      <c r="C227" s="220" t="s">
        <v>509</v>
      </c>
      <c r="D227" s="220" t="s">
        <v>166</v>
      </c>
      <c r="E227" s="221" t="s">
        <v>414</v>
      </c>
      <c r="F227" s="222" t="s">
        <v>3999</v>
      </c>
      <c r="G227" s="223" t="s">
        <v>394</v>
      </c>
      <c r="H227" s="224">
        <v>1</v>
      </c>
      <c r="I227" s="225"/>
      <c r="J227" s="226">
        <f>ROUND(I227*H227,2)</f>
        <v>0</v>
      </c>
      <c r="K227" s="222" t="s">
        <v>19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171</v>
      </c>
      <c r="AT227" s="231" t="s">
        <v>166</v>
      </c>
      <c r="AU227" s="231" t="s">
        <v>106</v>
      </c>
      <c r="AY227" s="19" t="s">
        <v>163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171</v>
      </c>
      <c r="BM227" s="231" t="s">
        <v>4000</v>
      </c>
    </row>
    <row r="228" spans="1:65" s="2" customFormat="1" ht="16.5" customHeight="1">
      <c r="A228" s="40"/>
      <c r="B228" s="41"/>
      <c r="C228" s="220" t="s">
        <v>518</v>
      </c>
      <c r="D228" s="220" t="s">
        <v>166</v>
      </c>
      <c r="E228" s="221" t="s">
        <v>418</v>
      </c>
      <c r="F228" s="222" t="s">
        <v>4001</v>
      </c>
      <c r="G228" s="223" t="s">
        <v>394</v>
      </c>
      <c r="H228" s="224">
        <v>1</v>
      </c>
      <c r="I228" s="225"/>
      <c r="J228" s="226">
        <f>ROUND(I228*H228,2)</f>
        <v>0</v>
      </c>
      <c r="K228" s="222" t="s">
        <v>19</v>
      </c>
      <c r="L228" s="46"/>
      <c r="M228" s="227" t="s">
        <v>19</v>
      </c>
      <c r="N228" s="228" t="s">
        <v>43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80</v>
      </c>
      <c r="BK228" s="232">
        <f>ROUND(I228*H228,2)</f>
        <v>0</v>
      </c>
      <c r="BL228" s="19" t="s">
        <v>171</v>
      </c>
      <c r="BM228" s="231" t="s">
        <v>4002</v>
      </c>
    </row>
    <row r="229" spans="1:65" s="2" customFormat="1" ht="21.75" customHeight="1">
      <c r="A229" s="40"/>
      <c r="B229" s="41"/>
      <c r="C229" s="220" t="s">
        <v>522</v>
      </c>
      <c r="D229" s="220" t="s">
        <v>166</v>
      </c>
      <c r="E229" s="221" t="s">
        <v>423</v>
      </c>
      <c r="F229" s="222" t="s">
        <v>4003</v>
      </c>
      <c r="G229" s="223" t="s">
        <v>394</v>
      </c>
      <c r="H229" s="224">
        <v>1</v>
      </c>
      <c r="I229" s="225"/>
      <c r="J229" s="226">
        <f>ROUND(I229*H229,2)</f>
        <v>0</v>
      </c>
      <c r="K229" s="222" t="s">
        <v>19</v>
      </c>
      <c r="L229" s="46"/>
      <c r="M229" s="227" t="s">
        <v>19</v>
      </c>
      <c r="N229" s="228" t="s">
        <v>43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171</v>
      </c>
      <c r="AT229" s="231" t="s">
        <v>166</v>
      </c>
      <c r="AU229" s="231" t="s">
        <v>106</v>
      </c>
      <c r="AY229" s="19" t="s">
        <v>163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9" t="s">
        <v>80</v>
      </c>
      <c r="BK229" s="232">
        <f>ROUND(I229*H229,2)</f>
        <v>0</v>
      </c>
      <c r="BL229" s="19" t="s">
        <v>171</v>
      </c>
      <c r="BM229" s="231" t="s">
        <v>4004</v>
      </c>
    </row>
    <row r="230" spans="1:63" s="12" customFormat="1" ht="22.8" customHeight="1">
      <c r="A230" s="12"/>
      <c r="B230" s="204"/>
      <c r="C230" s="205"/>
      <c r="D230" s="206" t="s">
        <v>71</v>
      </c>
      <c r="E230" s="218" t="s">
        <v>537</v>
      </c>
      <c r="F230" s="218" t="s">
        <v>538</v>
      </c>
      <c r="G230" s="205"/>
      <c r="H230" s="205"/>
      <c r="I230" s="208"/>
      <c r="J230" s="219">
        <f>BK230</f>
        <v>0</v>
      </c>
      <c r="K230" s="205"/>
      <c r="L230" s="210"/>
      <c r="M230" s="211"/>
      <c r="N230" s="212"/>
      <c r="O230" s="212"/>
      <c r="P230" s="213">
        <f>SUM(P231:P246)</f>
        <v>0</v>
      </c>
      <c r="Q230" s="212"/>
      <c r="R230" s="213">
        <f>SUM(R231:R246)</f>
        <v>0</v>
      </c>
      <c r="S230" s="212"/>
      <c r="T230" s="214">
        <f>SUM(T231:T246)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80</v>
      </c>
      <c r="AT230" s="216" t="s">
        <v>71</v>
      </c>
      <c r="AU230" s="216" t="s">
        <v>80</v>
      </c>
      <c r="AY230" s="215" t="s">
        <v>163</v>
      </c>
      <c r="BK230" s="217">
        <f>SUM(BK231:BK246)</f>
        <v>0</v>
      </c>
    </row>
    <row r="231" spans="1:65" s="2" customFormat="1" ht="33" customHeight="1">
      <c r="A231" s="40"/>
      <c r="B231" s="41"/>
      <c r="C231" s="220" t="s">
        <v>478</v>
      </c>
      <c r="D231" s="220" t="s">
        <v>166</v>
      </c>
      <c r="E231" s="221" t="s">
        <v>4005</v>
      </c>
      <c r="F231" s="222" t="s">
        <v>4006</v>
      </c>
      <c r="G231" s="223" t="s">
        <v>262</v>
      </c>
      <c r="H231" s="224">
        <v>1342.935</v>
      </c>
      <c r="I231" s="225"/>
      <c r="J231" s="226">
        <f>ROUND(I231*H231,2)</f>
        <v>0</v>
      </c>
      <c r="K231" s="222" t="s">
        <v>170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171</v>
      </c>
      <c r="AT231" s="231" t="s">
        <v>166</v>
      </c>
      <c r="AU231" s="231" t="s">
        <v>106</v>
      </c>
      <c r="AY231" s="19" t="s">
        <v>163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171</v>
      </c>
      <c r="BM231" s="231" t="s">
        <v>4007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4008</v>
      </c>
      <c r="G232" s="234"/>
      <c r="H232" s="238">
        <v>1342.935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4" customFormat="1" ht="12">
      <c r="A233" s="14"/>
      <c r="B233" s="245"/>
      <c r="C233" s="246"/>
      <c r="D233" s="235" t="s">
        <v>173</v>
      </c>
      <c r="E233" s="247" t="s">
        <v>19</v>
      </c>
      <c r="F233" s="248" t="s">
        <v>175</v>
      </c>
      <c r="G233" s="246"/>
      <c r="H233" s="249">
        <v>1342.935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173</v>
      </c>
      <c r="AU233" s="255" t="s">
        <v>106</v>
      </c>
      <c r="AV233" s="14" t="s">
        <v>171</v>
      </c>
      <c r="AW233" s="14" t="s">
        <v>33</v>
      </c>
      <c r="AX233" s="14" t="s">
        <v>80</v>
      </c>
      <c r="AY233" s="255" t="s">
        <v>163</v>
      </c>
    </row>
    <row r="234" spans="1:65" s="2" customFormat="1" ht="33" customHeight="1">
      <c r="A234" s="40"/>
      <c r="B234" s="41"/>
      <c r="C234" s="220" t="s">
        <v>485</v>
      </c>
      <c r="D234" s="220" t="s">
        <v>166</v>
      </c>
      <c r="E234" s="221" t="s">
        <v>4009</v>
      </c>
      <c r="F234" s="222" t="s">
        <v>4010</v>
      </c>
      <c r="G234" s="223" t="s">
        <v>262</v>
      </c>
      <c r="H234" s="224">
        <v>9400.545</v>
      </c>
      <c r="I234" s="225"/>
      <c r="J234" s="226">
        <f>ROUND(I234*H234,2)</f>
        <v>0</v>
      </c>
      <c r="K234" s="222" t="s">
        <v>170</v>
      </c>
      <c r="L234" s="46"/>
      <c r="M234" s="227" t="s">
        <v>19</v>
      </c>
      <c r="N234" s="228" t="s">
        <v>43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166</v>
      </c>
      <c r="AU234" s="231" t="s">
        <v>106</v>
      </c>
      <c r="AY234" s="19" t="s">
        <v>163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80</v>
      </c>
      <c r="BK234" s="232">
        <f>ROUND(I234*H234,2)</f>
        <v>0</v>
      </c>
      <c r="BL234" s="19" t="s">
        <v>171</v>
      </c>
      <c r="BM234" s="231" t="s">
        <v>4011</v>
      </c>
    </row>
    <row r="235" spans="1:51" s="13" customFormat="1" ht="12">
      <c r="A235" s="13"/>
      <c r="B235" s="233"/>
      <c r="C235" s="234"/>
      <c r="D235" s="235" t="s">
        <v>173</v>
      </c>
      <c r="E235" s="236" t="s">
        <v>19</v>
      </c>
      <c r="F235" s="237" t="s">
        <v>4012</v>
      </c>
      <c r="G235" s="234"/>
      <c r="H235" s="238">
        <v>9400.545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173</v>
      </c>
      <c r="AU235" s="244" t="s">
        <v>106</v>
      </c>
      <c r="AV235" s="13" t="s">
        <v>106</v>
      </c>
      <c r="AW235" s="13" t="s">
        <v>33</v>
      </c>
      <c r="AX235" s="13" t="s">
        <v>80</v>
      </c>
      <c r="AY235" s="244" t="s">
        <v>163</v>
      </c>
    </row>
    <row r="236" spans="1:65" s="2" customFormat="1" ht="33" customHeight="1">
      <c r="A236" s="40"/>
      <c r="B236" s="41"/>
      <c r="C236" s="220" t="s">
        <v>489</v>
      </c>
      <c r="D236" s="220" t="s">
        <v>166</v>
      </c>
      <c r="E236" s="221" t="s">
        <v>4013</v>
      </c>
      <c r="F236" s="222" t="s">
        <v>4014</v>
      </c>
      <c r="G236" s="223" t="s">
        <v>262</v>
      </c>
      <c r="H236" s="224">
        <v>146.35</v>
      </c>
      <c r="I236" s="225"/>
      <c r="J236" s="226">
        <f>ROUND(I236*H236,2)</f>
        <v>0</v>
      </c>
      <c r="K236" s="222" t="s">
        <v>170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171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171</v>
      </c>
      <c r="BM236" s="231" t="s">
        <v>4015</v>
      </c>
    </row>
    <row r="237" spans="1:51" s="13" customFormat="1" ht="12">
      <c r="A237" s="13"/>
      <c r="B237" s="233"/>
      <c r="C237" s="234"/>
      <c r="D237" s="235" t="s">
        <v>173</v>
      </c>
      <c r="E237" s="236" t="s">
        <v>19</v>
      </c>
      <c r="F237" s="237" t="s">
        <v>4016</v>
      </c>
      <c r="G237" s="234"/>
      <c r="H237" s="238">
        <v>146.35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173</v>
      </c>
      <c r="AU237" s="244" t="s">
        <v>106</v>
      </c>
      <c r="AV237" s="13" t="s">
        <v>106</v>
      </c>
      <c r="AW237" s="13" t="s">
        <v>33</v>
      </c>
      <c r="AX237" s="13" t="s">
        <v>72</v>
      </c>
      <c r="AY237" s="244" t="s">
        <v>163</v>
      </c>
    </row>
    <row r="238" spans="1:51" s="14" customFormat="1" ht="12">
      <c r="A238" s="14"/>
      <c r="B238" s="245"/>
      <c r="C238" s="246"/>
      <c r="D238" s="235" t="s">
        <v>173</v>
      </c>
      <c r="E238" s="247" t="s">
        <v>19</v>
      </c>
      <c r="F238" s="248" t="s">
        <v>175</v>
      </c>
      <c r="G238" s="246"/>
      <c r="H238" s="249">
        <v>146.35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173</v>
      </c>
      <c r="AU238" s="255" t="s">
        <v>106</v>
      </c>
      <c r="AV238" s="14" t="s">
        <v>171</v>
      </c>
      <c r="AW238" s="14" t="s">
        <v>33</v>
      </c>
      <c r="AX238" s="14" t="s">
        <v>80</v>
      </c>
      <c r="AY238" s="255" t="s">
        <v>163</v>
      </c>
    </row>
    <row r="239" spans="1:65" s="2" customFormat="1" ht="33" customHeight="1">
      <c r="A239" s="40"/>
      <c r="B239" s="41"/>
      <c r="C239" s="220" t="s">
        <v>493</v>
      </c>
      <c r="D239" s="220" t="s">
        <v>166</v>
      </c>
      <c r="E239" s="221" t="s">
        <v>4017</v>
      </c>
      <c r="F239" s="222" t="s">
        <v>4010</v>
      </c>
      <c r="G239" s="223" t="s">
        <v>262</v>
      </c>
      <c r="H239" s="224">
        <v>1022.245</v>
      </c>
      <c r="I239" s="225"/>
      <c r="J239" s="226">
        <f>ROUND(I239*H239,2)</f>
        <v>0</v>
      </c>
      <c r="K239" s="222" t="s">
        <v>170</v>
      </c>
      <c r="L239" s="46"/>
      <c r="M239" s="227" t="s">
        <v>19</v>
      </c>
      <c r="N239" s="228" t="s">
        <v>43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80</v>
      </c>
      <c r="BK239" s="232">
        <f>ROUND(I239*H239,2)</f>
        <v>0</v>
      </c>
      <c r="BL239" s="19" t="s">
        <v>171</v>
      </c>
      <c r="BM239" s="231" t="s">
        <v>4018</v>
      </c>
    </row>
    <row r="240" spans="1:51" s="13" customFormat="1" ht="12">
      <c r="A240" s="13"/>
      <c r="B240" s="233"/>
      <c r="C240" s="234"/>
      <c r="D240" s="235" t="s">
        <v>173</v>
      </c>
      <c r="E240" s="236" t="s">
        <v>19</v>
      </c>
      <c r="F240" s="237" t="s">
        <v>4019</v>
      </c>
      <c r="G240" s="234"/>
      <c r="H240" s="238">
        <v>1022.245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173</v>
      </c>
      <c r="AU240" s="244" t="s">
        <v>106</v>
      </c>
      <c r="AV240" s="13" t="s">
        <v>106</v>
      </c>
      <c r="AW240" s="13" t="s">
        <v>33</v>
      </c>
      <c r="AX240" s="13" t="s">
        <v>80</v>
      </c>
      <c r="AY240" s="244" t="s">
        <v>163</v>
      </c>
    </row>
    <row r="241" spans="1:65" s="2" customFormat="1" ht="21.75" customHeight="1">
      <c r="A241" s="40"/>
      <c r="B241" s="41"/>
      <c r="C241" s="220" t="s">
        <v>497</v>
      </c>
      <c r="D241" s="220" t="s">
        <v>166</v>
      </c>
      <c r="E241" s="221" t="s">
        <v>4020</v>
      </c>
      <c r="F241" s="222" t="s">
        <v>4021</v>
      </c>
      <c r="G241" s="223" t="s">
        <v>262</v>
      </c>
      <c r="H241" s="224">
        <v>1489.285</v>
      </c>
      <c r="I241" s="225"/>
      <c r="J241" s="226">
        <f>ROUND(I241*H241,2)</f>
        <v>0</v>
      </c>
      <c r="K241" s="222" t="s">
        <v>170</v>
      </c>
      <c r="L241" s="46"/>
      <c r="M241" s="227" t="s">
        <v>19</v>
      </c>
      <c r="N241" s="228" t="s">
        <v>43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171</v>
      </c>
      <c r="AT241" s="231" t="s">
        <v>166</v>
      </c>
      <c r="AU241" s="231" t="s">
        <v>106</v>
      </c>
      <c r="AY241" s="19" t="s">
        <v>163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80</v>
      </c>
      <c r="BK241" s="232">
        <f>ROUND(I241*H241,2)</f>
        <v>0</v>
      </c>
      <c r="BL241" s="19" t="s">
        <v>171</v>
      </c>
      <c r="BM241" s="231" t="s">
        <v>4022</v>
      </c>
    </row>
    <row r="242" spans="1:51" s="13" customFormat="1" ht="12">
      <c r="A242" s="13"/>
      <c r="B242" s="233"/>
      <c r="C242" s="234"/>
      <c r="D242" s="235" t="s">
        <v>173</v>
      </c>
      <c r="E242" s="236" t="s">
        <v>19</v>
      </c>
      <c r="F242" s="237" t="s">
        <v>4023</v>
      </c>
      <c r="G242" s="234"/>
      <c r="H242" s="238">
        <v>1489.285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173</v>
      </c>
      <c r="AU242" s="244" t="s">
        <v>106</v>
      </c>
      <c r="AV242" s="13" t="s">
        <v>106</v>
      </c>
      <c r="AW242" s="13" t="s">
        <v>33</v>
      </c>
      <c r="AX242" s="13" t="s">
        <v>72</v>
      </c>
      <c r="AY242" s="244" t="s">
        <v>163</v>
      </c>
    </row>
    <row r="243" spans="1:51" s="14" customFormat="1" ht="12">
      <c r="A243" s="14"/>
      <c r="B243" s="245"/>
      <c r="C243" s="246"/>
      <c r="D243" s="235" t="s">
        <v>173</v>
      </c>
      <c r="E243" s="247" t="s">
        <v>19</v>
      </c>
      <c r="F243" s="248" t="s">
        <v>175</v>
      </c>
      <c r="G243" s="246"/>
      <c r="H243" s="249">
        <v>1489.285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173</v>
      </c>
      <c r="AU243" s="255" t="s">
        <v>106</v>
      </c>
      <c r="AV243" s="14" t="s">
        <v>171</v>
      </c>
      <c r="AW243" s="14" t="s">
        <v>33</v>
      </c>
      <c r="AX243" s="14" t="s">
        <v>80</v>
      </c>
      <c r="AY243" s="255" t="s">
        <v>163</v>
      </c>
    </row>
    <row r="244" spans="1:65" s="2" customFormat="1" ht="33" customHeight="1">
      <c r="A244" s="40"/>
      <c r="B244" s="41"/>
      <c r="C244" s="220" t="s">
        <v>501</v>
      </c>
      <c r="D244" s="220" t="s">
        <v>166</v>
      </c>
      <c r="E244" s="221" t="s">
        <v>4024</v>
      </c>
      <c r="F244" s="222" t="s">
        <v>607</v>
      </c>
      <c r="G244" s="223" t="s">
        <v>262</v>
      </c>
      <c r="H244" s="224">
        <v>1342.935</v>
      </c>
      <c r="I244" s="225"/>
      <c r="J244" s="226">
        <f>ROUND(I244*H244,2)</f>
        <v>0</v>
      </c>
      <c r="K244" s="222" t="s">
        <v>170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171</v>
      </c>
      <c r="BM244" s="231" t="s">
        <v>4025</v>
      </c>
    </row>
    <row r="245" spans="1:51" s="13" customFormat="1" ht="12">
      <c r="A245" s="13"/>
      <c r="B245" s="233"/>
      <c r="C245" s="234"/>
      <c r="D245" s="235" t="s">
        <v>173</v>
      </c>
      <c r="E245" s="236" t="s">
        <v>19</v>
      </c>
      <c r="F245" s="237" t="s">
        <v>4026</v>
      </c>
      <c r="G245" s="234"/>
      <c r="H245" s="238">
        <v>1342.935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173</v>
      </c>
      <c r="AU245" s="244" t="s">
        <v>106</v>
      </c>
      <c r="AV245" s="13" t="s">
        <v>106</v>
      </c>
      <c r="AW245" s="13" t="s">
        <v>33</v>
      </c>
      <c r="AX245" s="13" t="s">
        <v>72</v>
      </c>
      <c r="AY245" s="244" t="s">
        <v>163</v>
      </c>
    </row>
    <row r="246" spans="1:51" s="14" customFormat="1" ht="12">
      <c r="A246" s="14"/>
      <c r="B246" s="245"/>
      <c r="C246" s="246"/>
      <c r="D246" s="235" t="s">
        <v>173</v>
      </c>
      <c r="E246" s="247" t="s">
        <v>3778</v>
      </c>
      <c r="F246" s="248" t="s">
        <v>175</v>
      </c>
      <c r="G246" s="246"/>
      <c r="H246" s="249">
        <v>1342.935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173</v>
      </c>
      <c r="AU246" s="255" t="s">
        <v>106</v>
      </c>
      <c r="AV246" s="14" t="s">
        <v>171</v>
      </c>
      <c r="AW246" s="14" t="s">
        <v>33</v>
      </c>
      <c r="AX246" s="14" t="s">
        <v>80</v>
      </c>
      <c r="AY246" s="255" t="s">
        <v>163</v>
      </c>
    </row>
    <row r="247" spans="1:63" s="12" customFormat="1" ht="22.8" customHeight="1">
      <c r="A247" s="12"/>
      <c r="B247" s="204"/>
      <c r="C247" s="205"/>
      <c r="D247" s="206" t="s">
        <v>71</v>
      </c>
      <c r="E247" s="218" t="s">
        <v>609</v>
      </c>
      <c r="F247" s="218" t="s">
        <v>610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P248</f>
        <v>0</v>
      </c>
      <c r="Q247" s="212"/>
      <c r="R247" s="213">
        <f>R248</f>
        <v>0</v>
      </c>
      <c r="S247" s="212"/>
      <c r="T247" s="214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80</v>
      </c>
      <c r="AT247" s="216" t="s">
        <v>71</v>
      </c>
      <c r="AU247" s="216" t="s">
        <v>80</v>
      </c>
      <c r="AY247" s="215" t="s">
        <v>163</v>
      </c>
      <c r="BK247" s="217">
        <f>BK248</f>
        <v>0</v>
      </c>
    </row>
    <row r="248" spans="1:65" s="2" customFormat="1" ht="33" customHeight="1">
      <c r="A248" s="40"/>
      <c r="B248" s="41"/>
      <c r="C248" s="220" t="s">
        <v>505</v>
      </c>
      <c r="D248" s="220" t="s">
        <v>166</v>
      </c>
      <c r="E248" s="221" t="s">
        <v>4027</v>
      </c>
      <c r="F248" s="222" t="s">
        <v>4028</v>
      </c>
      <c r="G248" s="223" t="s">
        <v>262</v>
      </c>
      <c r="H248" s="224">
        <v>751.493</v>
      </c>
      <c r="I248" s="225"/>
      <c r="J248" s="226">
        <f>ROUND(I248*H248,2)</f>
        <v>0</v>
      </c>
      <c r="K248" s="222" t="s">
        <v>170</v>
      </c>
      <c r="L248" s="46"/>
      <c r="M248" s="266" t="s">
        <v>19</v>
      </c>
      <c r="N248" s="267" t="s">
        <v>43</v>
      </c>
      <c r="O248" s="268"/>
      <c r="P248" s="269">
        <f>O248*H248</f>
        <v>0</v>
      </c>
      <c r="Q248" s="269">
        <v>0</v>
      </c>
      <c r="R248" s="269">
        <f>Q248*H248</f>
        <v>0</v>
      </c>
      <c r="S248" s="269">
        <v>0</v>
      </c>
      <c r="T248" s="27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80</v>
      </c>
      <c r="BK248" s="232">
        <f>ROUND(I248*H248,2)</f>
        <v>0</v>
      </c>
      <c r="BL248" s="19" t="s">
        <v>171</v>
      </c>
      <c r="BM248" s="231" t="s">
        <v>4029</v>
      </c>
    </row>
    <row r="249" spans="1:31" s="2" customFormat="1" ht="6.95" customHeight="1">
      <c r="A249" s="40"/>
      <c r="B249" s="61"/>
      <c r="C249" s="62"/>
      <c r="D249" s="62"/>
      <c r="E249" s="62"/>
      <c r="F249" s="62"/>
      <c r="G249" s="62"/>
      <c r="H249" s="62"/>
      <c r="I249" s="168"/>
      <c r="J249" s="62"/>
      <c r="K249" s="62"/>
      <c r="L249" s="46"/>
      <c r="M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</sheetData>
  <sheetProtection password="CC35" sheet="1" objects="1" scenarios="1" formatColumns="0" formatRows="0" autoFilter="0"/>
  <autoFilter ref="C86:K2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106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4030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ROUND(J83,2)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ROUND((SUM(BE83:BE117)),2)</f>
        <v>0</v>
      </c>
      <c r="G33" s="40"/>
      <c r="H33" s="40"/>
      <c r="I33" s="157">
        <v>0.21</v>
      </c>
      <c r="J33" s="156">
        <f>ROUND(((SUM(BE83:BE117))*I33),2)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ROUND((SUM(BF83:BF117)),2)</f>
        <v>0</v>
      </c>
      <c r="G34" s="40"/>
      <c r="H34" s="40"/>
      <c r="I34" s="157">
        <v>0.15</v>
      </c>
      <c r="J34" s="156">
        <f>ROUND(((SUM(BF83:BF117))*I34),2)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ROUND((SUM(BG83:BG117)),2)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ROUND((SUM(BH83:BH117)),2)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ROUND((SUM(BI83:BI117)),2)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09 - Sadové úpravy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J83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3782</v>
      </c>
      <c r="E61" s="188"/>
      <c r="F61" s="188"/>
      <c r="G61" s="188"/>
      <c r="H61" s="188"/>
      <c r="I61" s="189"/>
      <c r="J61" s="190">
        <f>J85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124</v>
      </c>
      <c r="E62" s="188"/>
      <c r="F62" s="188"/>
      <c r="G62" s="188"/>
      <c r="H62" s="188"/>
      <c r="I62" s="189"/>
      <c r="J62" s="190">
        <f>J112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126</v>
      </c>
      <c r="E63" s="188"/>
      <c r="F63" s="188"/>
      <c r="G63" s="188"/>
      <c r="H63" s="188"/>
      <c r="I63" s="189"/>
      <c r="J63" s="190">
        <f>J116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138"/>
      <c r="J64" s="42"/>
      <c r="K64" s="4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168"/>
      <c r="J65" s="62"/>
      <c r="K65" s="6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171"/>
      <c r="J69" s="64"/>
      <c r="K69" s="64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148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3.25" customHeight="1">
      <c r="A73" s="40"/>
      <c r="B73" s="41"/>
      <c r="C73" s="42"/>
      <c r="D73" s="42"/>
      <c r="E73" s="172" t="str">
        <f>E7</f>
        <v xml:space="preserve">Pobytové služby pro  seniory v objektu č.p.431  areálu nemocnice Opočno_FINAL</v>
      </c>
      <c r="F73" s="34"/>
      <c r="G73" s="34"/>
      <c r="H73" s="34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117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 xml:space="preserve">09 - Sadové úpravy </v>
      </c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č.p.431, areál nemocnice Opočno </v>
      </c>
      <c r="G77" s="42"/>
      <c r="H77" s="42"/>
      <c r="I77" s="142" t="s">
        <v>23</v>
      </c>
      <c r="J77" s="74" t="str">
        <f>IF(J12="","",J12)</f>
        <v>28. 11. 2019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KÚ Královehradeckého kraje,Pivovarské nám.1245,HK </v>
      </c>
      <c r="G79" s="42"/>
      <c r="H79" s="42"/>
      <c r="I79" s="142" t="s">
        <v>31</v>
      </c>
      <c r="J79" s="38" t="str">
        <f>E21</f>
        <v>Projecticon s.r.o.,A Kopeckého 151,Nový Hrádek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142" t="s">
        <v>34</v>
      </c>
      <c r="J80" s="38" t="str">
        <f>E24</f>
        <v xml:space="preserve">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92"/>
      <c r="B82" s="193"/>
      <c r="C82" s="194" t="s">
        <v>149</v>
      </c>
      <c r="D82" s="195" t="s">
        <v>57</v>
      </c>
      <c r="E82" s="195" t="s">
        <v>53</v>
      </c>
      <c r="F82" s="195" t="s">
        <v>54</v>
      </c>
      <c r="G82" s="195" t="s">
        <v>150</v>
      </c>
      <c r="H82" s="195" t="s">
        <v>151</v>
      </c>
      <c r="I82" s="196" t="s">
        <v>152</v>
      </c>
      <c r="J82" s="195" t="s">
        <v>121</v>
      </c>
      <c r="K82" s="197" t="s">
        <v>153</v>
      </c>
      <c r="L82" s="198"/>
      <c r="M82" s="94" t="s">
        <v>19</v>
      </c>
      <c r="N82" s="95" t="s">
        <v>42</v>
      </c>
      <c r="O82" s="95" t="s">
        <v>154</v>
      </c>
      <c r="P82" s="95" t="s">
        <v>155</v>
      </c>
      <c r="Q82" s="95" t="s">
        <v>156</v>
      </c>
      <c r="R82" s="95" t="s">
        <v>157</v>
      </c>
      <c r="S82" s="95" t="s">
        <v>158</v>
      </c>
      <c r="T82" s="96" t="s">
        <v>159</v>
      </c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</row>
    <row r="83" spans="1:63" s="2" customFormat="1" ht="22.8" customHeight="1">
      <c r="A83" s="40"/>
      <c r="B83" s="41"/>
      <c r="C83" s="101" t="s">
        <v>160</v>
      </c>
      <c r="D83" s="42"/>
      <c r="E83" s="42"/>
      <c r="F83" s="42"/>
      <c r="G83" s="42"/>
      <c r="H83" s="42"/>
      <c r="I83" s="138"/>
      <c r="J83" s="199">
        <f>BK83</f>
        <v>0</v>
      </c>
      <c r="K83" s="42"/>
      <c r="L83" s="46"/>
      <c r="M83" s="97"/>
      <c r="N83" s="200"/>
      <c r="O83" s="98"/>
      <c r="P83" s="201">
        <f>P84</f>
        <v>0</v>
      </c>
      <c r="Q83" s="98"/>
      <c r="R83" s="201">
        <f>R84</f>
        <v>23.742879999999992</v>
      </c>
      <c r="S83" s="98"/>
      <c r="T83" s="202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122</v>
      </c>
      <c r="BK83" s="203">
        <f>BK84</f>
        <v>0</v>
      </c>
    </row>
    <row r="84" spans="1:63" s="12" customFormat="1" ht="25.9" customHeight="1">
      <c r="A84" s="12"/>
      <c r="B84" s="204"/>
      <c r="C84" s="205"/>
      <c r="D84" s="206" t="s">
        <v>71</v>
      </c>
      <c r="E84" s="207" t="s">
        <v>161</v>
      </c>
      <c r="F84" s="207" t="s">
        <v>162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P85+P112+P116</f>
        <v>0</v>
      </c>
      <c r="Q84" s="212"/>
      <c r="R84" s="213">
        <f>R85+R112+R116</f>
        <v>23.742879999999992</v>
      </c>
      <c r="S84" s="212"/>
      <c r="T84" s="214">
        <f>T85+T112+T116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80</v>
      </c>
      <c r="AT84" s="216" t="s">
        <v>71</v>
      </c>
      <c r="AU84" s="216" t="s">
        <v>72</v>
      </c>
      <c r="AY84" s="215" t="s">
        <v>163</v>
      </c>
      <c r="BK84" s="217">
        <f>BK85+BK112+BK116</f>
        <v>0</v>
      </c>
    </row>
    <row r="85" spans="1:63" s="12" customFormat="1" ht="22.8" customHeight="1">
      <c r="A85" s="12"/>
      <c r="B85" s="204"/>
      <c r="C85" s="205"/>
      <c r="D85" s="206" t="s">
        <v>71</v>
      </c>
      <c r="E85" s="218" t="s">
        <v>80</v>
      </c>
      <c r="F85" s="218" t="s">
        <v>3784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SUM(P86:P111)</f>
        <v>0</v>
      </c>
      <c r="Q85" s="212"/>
      <c r="R85" s="213">
        <f>SUM(R86:R111)</f>
        <v>23.211079999999992</v>
      </c>
      <c r="S85" s="212"/>
      <c r="T85" s="214">
        <f>SUM(T86:T111)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80</v>
      </c>
      <c r="AT85" s="216" t="s">
        <v>71</v>
      </c>
      <c r="AU85" s="216" t="s">
        <v>80</v>
      </c>
      <c r="AY85" s="215" t="s">
        <v>163</v>
      </c>
      <c r="BK85" s="217">
        <f>SUM(BK86:BK111)</f>
        <v>0</v>
      </c>
    </row>
    <row r="86" spans="1:65" s="2" customFormat="1" ht="33" customHeight="1">
      <c r="A86" s="40"/>
      <c r="B86" s="41"/>
      <c r="C86" s="220" t="s">
        <v>80</v>
      </c>
      <c r="D86" s="220" t="s">
        <v>166</v>
      </c>
      <c r="E86" s="221" t="s">
        <v>4031</v>
      </c>
      <c r="F86" s="222" t="s">
        <v>4032</v>
      </c>
      <c r="G86" s="223" t="s">
        <v>169</v>
      </c>
      <c r="H86" s="224">
        <v>730</v>
      </c>
      <c r="I86" s="225"/>
      <c r="J86" s="226">
        <f>ROUND(I86*H86,2)</f>
        <v>0</v>
      </c>
      <c r="K86" s="222" t="s">
        <v>170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171</v>
      </c>
      <c r="AT86" s="231" t="s">
        <v>166</v>
      </c>
      <c r="AU86" s="231" t="s">
        <v>106</v>
      </c>
      <c r="AY86" s="19" t="s">
        <v>163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171</v>
      </c>
      <c r="BM86" s="231" t="s">
        <v>4033</v>
      </c>
    </row>
    <row r="87" spans="1:51" s="13" customFormat="1" ht="12">
      <c r="A87" s="13"/>
      <c r="B87" s="233"/>
      <c r="C87" s="234"/>
      <c r="D87" s="235" t="s">
        <v>173</v>
      </c>
      <c r="E87" s="236" t="s">
        <v>19</v>
      </c>
      <c r="F87" s="237" t="s">
        <v>4034</v>
      </c>
      <c r="G87" s="234"/>
      <c r="H87" s="238">
        <v>730</v>
      </c>
      <c r="I87" s="239"/>
      <c r="J87" s="234"/>
      <c r="K87" s="234"/>
      <c r="L87" s="240"/>
      <c r="M87" s="241"/>
      <c r="N87" s="242"/>
      <c r="O87" s="242"/>
      <c r="P87" s="242"/>
      <c r="Q87" s="242"/>
      <c r="R87" s="242"/>
      <c r="S87" s="242"/>
      <c r="T87" s="24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4" t="s">
        <v>173</v>
      </c>
      <c r="AU87" s="244" t="s">
        <v>106</v>
      </c>
      <c r="AV87" s="13" t="s">
        <v>106</v>
      </c>
      <c r="AW87" s="13" t="s">
        <v>33</v>
      </c>
      <c r="AX87" s="13" t="s">
        <v>72</v>
      </c>
      <c r="AY87" s="244" t="s">
        <v>163</v>
      </c>
    </row>
    <row r="88" spans="1:51" s="14" customFormat="1" ht="12">
      <c r="A88" s="14"/>
      <c r="B88" s="245"/>
      <c r="C88" s="246"/>
      <c r="D88" s="235" t="s">
        <v>173</v>
      </c>
      <c r="E88" s="247" t="s">
        <v>4035</v>
      </c>
      <c r="F88" s="248" t="s">
        <v>175</v>
      </c>
      <c r="G88" s="246"/>
      <c r="H88" s="249">
        <v>730</v>
      </c>
      <c r="I88" s="250"/>
      <c r="J88" s="246"/>
      <c r="K88" s="246"/>
      <c r="L88" s="251"/>
      <c r="M88" s="252"/>
      <c r="N88" s="253"/>
      <c r="O88" s="253"/>
      <c r="P88" s="253"/>
      <c r="Q88" s="253"/>
      <c r="R88" s="253"/>
      <c r="S88" s="253"/>
      <c r="T88" s="25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5" t="s">
        <v>173</v>
      </c>
      <c r="AU88" s="255" t="s">
        <v>106</v>
      </c>
      <c r="AV88" s="14" t="s">
        <v>171</v>
      </c>
      <c r="AW88" s="14" t="s">
        <v>33</v>
      </c>
      <c r="AX88" s="14" t="s">
        <v>80</v>
      </c>
      <c r="AY88" s="255" t="s">
        <v>163</v>
      </c>
    </row>
    <row r="89" spans="1:65" s="2" customFormat="1" ht="16.5" customHeight="1">
      <c r="A89" s="40"/>
      <c r="B89" s="41"/>
      <c r="C89" s="283" t="s">
        <v>106</v>
      </c>
      <c r="D89" s="283" t="s">
        <v>1115</v>
      </c>
      <c r="E89" s="284" t="s">
        <v>4036</v>
      </c>
      <c r="F89" s="285" t="s">
        <v>4037</v>
      </c>
      <c r="G89" s="286" t="s">
        <v>178</v>
      </c>
      <c r="H89" s="287">
        <v>109.5</v>
      </c>
      <c r="I89" s="288"/>
      <c r="J89" s="289">
        <f>ROUND(I89*H89,2)</f>
        <v>0</v>
      </c>
      <c r="K89" s="285" t="s">
        <v>170</v>
      </c>
      <c r="L89" s="290"/>
      <c r="M89" s="291" t="s">
        <v>19</v>
      </c>
      <c r="N89" s="292" t="s">
        <v>43</v>
      </c>
      <c r="O89" s="86"/>
      <c r="P89" s="229">
        <f>O89*H89</f>
        <v>0</v>
      </c>
      <c r="Q89" s="229">
        <v>0.21</v>
      </c>
      <c r="R89" s="229">
        <f>Q89*H89</f>
        <v>22.994999999999997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206</v>
      </c>
      <c r="AT89" s="231" t="s">
        <v>1115</v>
      </c>
      <c r="AU89" s="231" t="s">
        <v>106</v>
      </c>
      <c r="AY89" s="19" t="s">
        <v>163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171</v>
      </c>
      <c r="BM89" s="231" t="s">
        <v>4038</v>
      </c>
    </row>
    <row r="90" spans="1:51" s="13" customFormat="1" ht="12">
      <c r="A90" s="13"/>
      <c r="B90" s="233"/>
      <c r="C90" s="234"/>
      <c r="D90" s="235" t="s">
        <v>173</v>
      </c>
      <c r="E90" s="236" t="s">
        <v>19</v>
      </c>
      <c r="F90" s="237" t="s">
        <v>4039</v>
      </c>
      <c r="G90" s="234"/>
      <c r="H90" s="238">
        <v>109.5</v>
      </c>
      <c r="I90" s="239"/>
      <c r="J90" s="234"/>
      <c r="K90" s="234"/>
      <c r="L90" s="240"/>
      <c r="M90" s="241"/>
      <c r="N90" s="242"/>
      <c r="O90" s="242"/>
      <c r="P90" s="242"/>
      <c r="Q90" s="242"/>
      <c r="R90" s="242"/>
      <c r="S90" s="242"/>
      <c r="T90" s="24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4" t="s">
        <v>173</v>
      </c>
      <c r="AU90" s="244" t="s">
        <v>106</v>
      </c>
      <c r="AV90" s="13" t="s">
        <v>106</v>
      </c>
      <c r="AW90" s="13" t="s">
        <v>33</v>
      </c>
      <c r="AX90" s="13" t="s">
        <v>80</v>
      </c>
      <c r="AY90" s="244" t="s">
        <v>163</v>
      </c>
    </row>
    <row r="91" spans="1:65" s="2" customFormat="1" ht="33" customHeight="1">
      <c r="A91" s="40"/>
      <c r="B91" s="41"/>
      <c r="C91" s="220" t="s">
        <v>181</v>
      </c>
      <c r="D91" s="220" t="s">
        <v>166</v>
      </c>
      <c r="E91" s="221" t="s">
        <v>4040</v>
      </c>
      <c r="F91" s="222" t="s">
        <v>4041</v>
      </c>
      <c r="G91" s="223" t="s">
        <v>169</v>
      </c>
      <c r="H91" s="224">
        <v>730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171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171</v>
      </c>
      <c r="BM91" s="231" t="s">
        <v>4042</v>
      </c>
    </row>
    <row r="92" spans="1:65" s="2" customFormat="1" ht="16.5" customHeight="1">
      <c r="A92" s="40"/>
      <c r="B92" s="41"/>
      <c r="C92" s="283" t="s">
        <v>171</v>
      </c>
      <c r="D92" s="283" t="s">
        <v>1115</v>
      </c>
      <c r="E92" s="284" t="s">
        <v>4043</v>
      </c>
      <c r="F92" s="285" t="s">
        <v>4044</v>
      </c>
      <c r="G92" s="286" t="s">
        <v>933</v>
      </c>
      <c r="H92" s="287">
        <v>18.25</v>
      </c>
      <c r="I92" s="288"/>
      <c r="J92" s="289">
        <f>ROUND(I92*H92,2)</f>
        <v>0</v>
      </c>
      <c r="K92" s="285" t="s">
        <v>170</v>
      </c>
      <c r="L92" s="290"/>
      <c r="M92" s="291" t="s">
        <v>19</v>
      </c>
      <c r="N92" s="292" t="s">
        <v>43</v>
      </c>
      <c r="O92" s="86"/>
      <c r="P92" s="229">
        <f>O92*H92</f>
        <v>0</v>
      </c>
      <c r="Q92" s="229">
        <v>0.001</v>
      </c>
      <c r="R92" s="229">
        <f>Q92*H92</f>
        <v>0.01825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206</v>
      </c>
      <c r="AT92" s="231" t="s">
        <v>1115</v>
      </c>
      <c r="AU92" s="231" t="s">
        <v>106</v>
      </c>
      <c r="AY92" s="19" t="s">
        <v>163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171</v>
      </c>
      <c r="BM92" s="231" t="s">
        <v>4045</v>
      </c>
    </row>
    <row r="93" spans="1:51" s="13" customFormat="1" ht="12">
      <c r="A93" s="13"/>
      <c r="B93" s="233"/>
      <c r="C93" s="234"/>
      <c r="D93" s="235" t="s">
        <v>173</v>
      </c>
      <c r="E93" s="236" t="s">
        <v>19</v>
      </c>
      <c r="F93" s="237" t="s">
        <v>4046</v>
      </c>
      <c r="G93" s="234"/>
      <c r="H93" s="238">
        <v>18.25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173</v>
      </c>
      <c r="AU93" s="244" t="s">
        <v>106</v>
      </c>
      <c r="AV93" s="13" t="s">
        <v>106</v>
      </c>
      <c r="AW93" s="13" t="s">
        <v>33</v>
      </c>
      <c r="AX93" s="13" t="s">
        <v>80</v>
      </c>
      <c r="AY93" s="244" t="s">
        <v>163</v>
      </c>
    </row>
    <row r="94" spans="1:65" s="2" customFormat="1" ht="33" customHeight="1">
      <c r="A94" s="40"/>
      <c r="B94" s="41"/>
      <c r="C94" s="220" t="s">
        <v>191</v>
      </c>
      <c r="D94" s="220" t="s">
        <v>166</v>
      </c>
      <c r="E94" s="221" t="s">
        <v>4047</v>
      </c>
      <c r="F94" s="222" t="s">
        <v>4048</v>
      </c>
      <c r="G94" s="223" t="s">
        <v>355</v>
      </c>
      <c r="H94" s="224">
        <v>4</v>
      </c>
      <c r="I94" s="225"/>
      <c r="J94" s="226">
        <f>ROUND(I94*H94,2)</f>
        <v>0</v>
      </c>
      <c r="K94" s="222" t="s">
        <v>170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171</v>
      </c>
      <c r="AT94" s="231" t="s">
        <v>166</v>
      </c>
      <c r="AU94" s="231" t="s">
        <v>106</v>
      </c>
      <c r="AY94" s="19" t="s">
        <v>163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171</v>
      </c>
      <c r="BM94" s="231" t="s">
        <v>4049</v>
      </c>
    </row>
    <row r="95" spans="1:65" s="2" customFormat="1" ht="33" customHeight="1">
      <c r="A95" s="40"/>
      <c r="B95" s="41"/>
      <c r="C95" s="220" t="s">
        <v>196</v>
      </c>
      <c r="D95" s="220" t="s">
        <v>166</v>
      </c>
      <c r="E95" s="221" t="s">
        <v>4050</v>
      </c>
      <c r="F95" s="222" t="s">
        <v>4051</v>
      </c>
      <c r="G95" s="223" t="s">
        <v>355</v>
      </c>
      <c r="H95" s="224">
        <v>5</v>
      </c>
      <c r="I95" s="225"/>
      <c r="J95" s="226">
        <f>ROUND(I95*H95,2)</f>
        <v>0</v>
      </c>
      <c r="K95" s="222" t="s">
        <v>170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171</v>
      </c>
      <c r="AT95" s="231" t="s">
        <v>166</v>
      </c>
      <c r="AU95" s="231" t="s">
        <v>106</v>
      </c>
      <c r="AY95" s="19" t="s">
        <v>163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171</v>
      </c>
      <c r="BM95" s="231" t="s">
        <v>4052</v>
      </c>
    </row>
    <row r="96" spans="1:65" s="2" customFormat="1" ht="33" customHeight="1">
      <c r="A96" s="40"/>
      <c r="B96" s="41"/>
      <c r="C96" s="220" t="s">
        <v>201</v>
      </c>
      <c r="D96" s="220" t="s">
        <v>166</v>
      </c>
      <c r="E96" s="221" t="s">
        <v>4053</v>
      </c>
      <c r="F96" s="222" t="s">
        <v>4054</v>
      </c>
      <c r="G96" s="223" t="s">
        <v>355</v>
      </c>
      <c r="H96" s="224">
        <v>5</v>
      </c>
      <c r="I96" s="225"/>
      <c r="J96" s="226">
        <f>ROUND(I96*H96,2)</f>
        <v>0</v>
      </c>
      <c r="K96" s="222" t="s">
        <v>170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171</v>
      </c>
      <c r="AT96" s="231" t="s">
        <v>166</v>
      </c>
      <c r="AU96" s="231" t="s">
        <v>106</v>
      </c>
      <c r="AY96" s="19" t="s">
        <v>163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171</v>
      </c>
      <c r="BM96" s="231" t="s">
        <v>4055</v>
      </c>
    </row>
    <row r="97" spans="1:65" s="2" customFormat="1" ht="16.5" customHeight="1">
      <c r="A97" s="40"/>
      <c r="B97" s="41"/>
      <c r="C97" s="283" t="s">
        <v>206</v>
      </c>
      <c r="D97" s="283" t="s">
        <v>1115</v>
      </c>
      <c r="E97" s="284" t="s">
        <v>4056</v>
      </c>
      <c r="F97" s="285" t="s">
        <v>4057</v>
      </c>
      <c r="G97" s="286" t="s">
        <v>420</v>
      </c>
      <c r="H97" s="287">
        <v>1</v>
      </c>
      <c r="I97" s="288"/>
      <c r="J97" s="289">
        <f>ROUND(I97*H97,2)</f>
        <v>0</v>
      </c>
      <c r="K97" s="285" t="s">
        <v>19</v>
      </c>
      <c r="L97" s="290"/>
      <c r="M97" s="291" t="s">
        <v>19</v>
      </c>
      <c r="N97" s="292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206</v>
      </c>
      <c r="AT97" s="231" t="s">
        <v>1115</v>
      </c>
      <c r="AU97" s="231" t="s">
        <v>106</v>
      </c>
      <c r="AY97" s="19" t="s">
        <v>163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171</v>
      </c>
      <c r="BM97" s="231" t="s">
        <v>4058</v>
      </c>
    </row>
    <row r="98" spans="1:65" s="2" customFormat="1" ht="16.5" customHeight="1">
      <c r="A98" s="40"/>
      <c r="B98" s="41"/>
      <c r="C98" s="283" t="s">
        <v>164</v>
      </c>
      <c r="D98" s="283" t="s">
        <v>1115</v>
      </c>
      <c r="E98" s="284" t="s">
        <v>4059</v>
      </c>
      <c r="F98" s="285" t="s">
        <v>4060</v>
      </c>
      <c r="G98" s="286" t="s">
        <v>420</v>
      </c>
      <c r="H98" s="287">
        <v>4</v>
      </c>
      <c r="I98" s="288"/>
      <c r="J98" s="289">
        <f>ROUND(I98*H98,2)</f>
        <v>0</v>
      </c>
      <c r="K98" s="285" t="s">
        <v>19</v>
      </c>
      <c r="L98" s="290"/>
      <c r="M98" s="291" t="s">
        <v>19</v>
      </c>
      <c r="N98" s="292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206</v>
      </c>
      <c r="AT98" s="231" t="s">
        <v>1115</v>
      </c>
      <c r="AU98" s="231" t="s">
        <v>106</v>
      </c>
      <c r="AY98" s="19" t="s">
        <v>163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171</v>
      </c>
      <c r="BM98" s="231" t="s">
        <v>4061</v>
      </c>
    </row>
    <row r="99" spans="1:65" s="2" customFormat="1" ht="33" customHeight="1">
      <c r="A99" s="40"/>
      <c r="B99" s="41"/>
      <c r="C99" s="220" t="s">
        <v>221</v>
      </c>
      <c r="D99" s="220" t="s">
        <v>166</v>
      </c>
      <c r="E99" s="221" t="s">
        <v>4062</v>
      </c>
      <c r="F99" s="222" t="s">
        <v>4063</v>
      </c>
      <c r="G99" s="223" t="s">
        <v>355</v>
      </c>
      <c r="H99" s="224">
        <v>4</v>
      </c>
      <c r="I99" s="225"/>
      <c r="J99" s="226">
        <f>ROUND(I99*H99,2)</f>
        <v>0</v>
      </c>
      <c r="K99" s="222" t="s">
        <v>170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171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171</v>
      </c>
      <c r="BM99" s="231" t="s">
        <v>4064</v>
      </c>
    </row>
    <row r="100" spans="1:65" s="2" customFormat="1" ht="21.75" customHeight="1">
      <c r="A100" s="40"/>
      <c r="B100" s="41"/>
      <c r="C100" s="283" t="s">
        <v>110</v>
      </c>
      <c r="D100" s="283" t="s">
        <v>1115</v>
      </c>
      <c r="E100" s="284" t="s">
        <v>4065</v>
      </c>
      <c r="F100" s="285" t="s">
        <v>4066</v>
      </c>
      <c r="G100" s="286" t="s">
        <v>420</v>
      </c>
      <c r="H100" s="287">
        <v>4</v>
      </c>
      <c r="I100" s="288"/>
      <c r="J100" s="289">
        <f>ROUND(I100*H100,2)</f>
        <v>0</v>
      </c>
      <c r="K100" s="285" t="s">
        <v>19</v>
      </c>
      <c r="L100" s="290"/>
      <c r="M100" s="291" t="s">
        <v>19</v>
      </c>
      <c r="N100" s="292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206</v>
      </c>
      <c r="AT100" s="231" t="s">
        <v>1115</v>
      </c>
      <c r="AU100" s="231" t="s">
        <v>106</v>
      </c>
      <c r="AY100" s="19" t="s">
        <v>163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171</v>
      </c>
      <c r="BM100" s="231" t="s">
        <v>4067</v>
      </c>
    </row>
    <row r="101" spans="1:65" s="2" customFormat="1" ht="21.75" customHeight="1">
      <c r="A101" s="40"/>
      <c r="B101" s="41"/>
      <c r="C101" s="220" t="s">
        <v>113</v>
      </c>
      <c r="D101" s="220" t="s">
        <v>166</v>
      </c>
      <c r="E101" s="221" t="s">
        <v>4068</v>
      </c>
      <c r="F101" s="222" t="s">
        <v>4069</v>
      </c>
      <c r="G101" s="223" t="s">
        <v>355</v>
      </c>
      <c r="H101" s="224">
        <v>1</v>
      </c>
      <c r="I101" s="225"/>
      <c r="J101" s="226">
        <f>ROUND(I101*H101,2)</f>
        <v>0</v>
      </c>
      <c r="K101" s="222" t="s">
        <v>170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0.12052</v>
      </c>
      <c r="R101" s="229">
        <f>Q101*H101</f>
        <v>0.12052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171</v>
      </c>
      <c r="AT101" s="231" t="s">
        <v>166</v>
      </c>
      <c r="AU101" s="231" t="s">
        <v>106</v>
      </c>
      <c r="AY101" s="19" t="s">
        <v>163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171</v>
      </c>
      <c r="BM101" s="231" t="s">
        <v>4070</v>
      </c>
    </row>
    <row r="102" spans="1:65" s="2" customFormat="1" ht="33" customHeight="1">
      <c r="A102" s="40"/>
      <c r="B102" s="41"/>
      <c r="C102" s="220" t="s">
        <v>237</v>
      </c>
      <c r="D102" s="220" t="s">
        <v>166</v>
      </c>
      <c r="E102" s="221" t="s">
        <v>4071</v>
      </c>
      <c r="F102" s="222" t="s">
        <v>4072</v>
      </c>
      <c r="G102" s="223" t="s">
        <v>355</v>
      </c>
      <c r="H102" s="224">
        <v>1</v>
      </c>
      <c r="I102" s="225"/>
      <c r="J102" s="226">
        <f>ROUND(I102*H102,2)</f>
        <v>0</v>
      </c>
      <c r="K102" s="222" t="s">
        <v>170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171</v>
      </c>
      <c r="AT102" s="231" t="s">
        <v>166</v>
      </c>
      <c r="AU102" s="231" t="s">
        <v>106</v>
      </c>
      <c r="AY102" s="19" t="s">
        <v>163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171</v>
      </c>
      <c r="BM102" s="231" t="s">
        <v>4073</v>
      </c>
    </row>
    <row r="103" spans="1:65" s="2" customFormat="1" ht="16.5" customHeight="1">
      <c r="A103" s="40"/>
      <c r="B103" s="41"/>
      <c r="C103" s="283" t="s">
        <v>242</v>
      </c>
      <c r="D103" s="283" t="s">
        <v>1115</v>
      </c>
      <c r="E103" s="284" t="s">
        <v>4074</v>
      </c>
      <c r="F103" s="285" t="s">
        <v>4075</v>
      </c>
      <c r="G103" s="286" t="s">
        <v>420</v>
      </c>
      <c r="H103" s="287">
        <v>10</v>
      </c>
      <c r="I103" s="288"/>
      <c r="J103" s="289">
        <f>ROUND(I103*H103,2)</f>
        <v>0</v>
      </c>
      <c r="K103" s="285" t="s">
        <v>19</v>
      </c>
      <c r="L103" s="290"/>
      <c r="M103" s="291" t="s">
        <v>19</v>
      </c>
      <c r="N103" s="292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206</v>
      </c>
      <c r="AT103" s="231" t="s">
        <v>1115</v>
      </c>
      <c r="AU103" s="231" t="s">
        <v>106</v>
      </c>
      <c r="AY103" s="19" t="s">
        <v>163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171</v>
      </c>
      <c r="BM103" s="231" t="s">
        <v>4076</v>
      </c>
    </row>
    <row r="104" spans="1:65" s="2" customFormat="1" ht="16.5" customHeight="1">
      <c r="A104" s="40"/>
      <c r="B104" s="41"/>
      <c r="C104" s="220" t="s">
        <v>8</v>
      </c>
      <c r="D104" s="220" t="s">
        <v>166</v>
      </c>
      <c r="E104" s="221" t="s">
        <v>4077</v>
      </c>
      <c r="F104" s="222" t="s">
        <v>4078</v>
      </c>
      <c r="G104" s="223" t="s">
        <v>355</v>
      </c>
      <c r="H104" s="224">
        <v>15</v>
      </c>
      <c r="I104" s="225"/>
      <c r="J104" s="226">
        <f>ROUND(I104*H104,2)</f>
        <v>0</v>
      </c>
      <c r="K104" s="222" t="s">
        <v>170</v>
      </c>
      <c r="L104" s="46"/>
      <c r="M104" s="227" t="s">
        <v>19</v>
      </c>
      <c r="N104" s="228" t="s">
        <v>43</v>
      </c>
      <c r="O104" s="86"/>
      <c r="P104" s="229">
        <f>O104*H104</f>
        <v>0</v>
      </c>
      <c r="Q104" s="229">
        <v>5E-05</v>
      </c>
      <c r="R104" s="229">
        <f>Q104*H104</f>
        <v>0.00075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171</v>
      </c>
      <c r="AT104" s="231" t="s">
        <v>166</v>
      </c>
      <c r="AU104" s="231" t="s">
        <v>106</v>
      </c>
      <c r="AY104" s="19" t="s">
        <v>163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171</v>
      </c>
      <c r="BM104" s="231" t="s">
        <v>4079</v>
      </c>
    </row>
    <row r="105" spans="1:65" s="2" customFormat="1" ht="16.5" customHeight="1">
      <c r="A105" s="40"/>
      <c r="B105" s="41"/>
      <c r="C105" s="283" t="s">
        <v>255</v>
      </c>
      <c r="D105" s="283" t="s">
        <v>1115</v>
      </c>
      <c r="E105" s="284" t="s">
        <v>4080</v>
      </c>
      <c r="F105" s="285" t="s">
        <v>4081</v>
      </c>
      <c r="G105" s="286" t="s">
        <v>355</v>
      </c>
      <c r="H105" s="287">
        <v>15</v>
      </c>
      <c r="I105" s="288"/>
      <c r="J105" s="289">
        <f>ROUND(I105*H105,2)</f>
        <v>0</v>
      </c>
      <c r="K105" s="285" t="s">
        <v>170</v>
      </c>
      <c r="L105" s="290"/>
      <c r="M105" s="291" t="s">
        <v>19</v>
      </c>
      <c r="N105" s="292" t="s">
        <v>43</v>
      </c>
      <c r="O105" s="86"/>
      <c r="P105" s="229">
        <f>O105*H105</f>
        <v>0</v>
      </c>
      <c r="Q105" s="229">
        <v>0.00472</v>
      </c>
      <c r="R105" s="229">
        <f>Q105*H105</f>
        <v>0.0708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206</v>
      </c>
      <c r="AT105" s="231" t="s">
        <v>1115</v>
      </c>
      <c r="AU105" s="231" t="s">
        <v>106</v>
      </c>
      <c r="AY105" s="19" t="s">
        <v>163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171</v>
      </c>
      <c r="BM105" s="231" t="s">
        <v>4082</v>
      </c>
    </row>
    <row r="106" spans="1:65" s="2" customFormat="1" ht="16.5" customHeight="1">
      <c r="A106" s="40"/>
      <c r="B106" s="41"/>
      <c r="C106" s="283" t="s">
        <v>259</v>
      </c>
      <c r="D106" s="283" t="s">
        <v>1115</v>
      </c>
      <c r="E106" s="284" t="s">
        <v>4083</v>
      </c>
      <c r="F106" s="285" t="s">
        <v>4084</v>
      </c>
      <c r="G106" s="286" t="s">
        <v>420</v>
      </c>
      <c r="H106" s="287">
        <v>3</v>
      </c>
      <c r="I106" s="288"/>
      <c r="J106" s="289">
        <f>ROUND(I106*H106,2)</f>
        <v>0</v>
      </c>
      <c r="K106" s="285" t="s">
        <v>19</v>
      </c>
      <c r="L106" s="290"/>
      <c r="M106" s="291" t="s">
        <v>19</v>
      </c>
      <c r="N106" s="292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206</v>
      </c>
      <c r="AT106" s="231" t="s">
        <v>1115</v>
      </c>
      <c r="AU106" s="231" t="s">
        <v>106</v>
      </c>
      <c r="AY106" s="19" t="s">
        <v>163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171</v>
      </c>
      <c r="BM106" s="231" t="s">
        <v>4085</v>
      </c>
    </row>
    <row r="107" spans="1:65" s="2" customFormat="1" ht="21.75" customHeight="1">
      <c r="A107" s="40"/>
      <c r="B107" s="41"/>
      <c r="C107" s="220" t="s">
        <v>264</v>
      </c>
      <c r="D107" s="220" t="s">
        <v>166</v>
      </c>
      <c r="E107" s="221" t="s">
        <v>4086</v>
      </c>
      <c r="F107" s="222" t="s">
        <v>4087</v>
      </c>
      <c r="G107" s="223" t="s">
        <v>169</v>
      </c>
      <c r="H107" s="224">
        <v>12</v>
      </c>
      <c r="I107" s="225"/>
      <c r="J107" s="226">
        <f>ROUND(I107*H107,2)</f>
        <v>0</v>
      </c>
      <c r="K107" s="222" t="s">
        <v>170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0.00036</v>
      </c>
      <c r="R107" s="229">
        <f>Q107*H107</f>
        <v>0.00432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171</v>
      </c>
      <c r="AT107" s="231" t="s">
        <v>166</v>
      </c>
      <c r="AU107" s="231" t="s">
        <v>106</v>
      </c>
      <c r="AY107" s="19" t="s">
        <v>163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171</v>
      </c>
      <c r="BM107" s="231" t="s">
        <v>4088</v>
      </c>
    </row>
    <row r="108" spans="1:65" s="2" customFormat="1" ht="16.5" customHeight="1">
      <c r="A108" s="40"/>
      <c r="B108" s="41"/>
      <c r="C108" s="283" t="s">
        <v>268</v>
      </c>
      <c r="D108" s="283" t="s">
        <v>1115</v>
      </c>
      <c r="E108" s="284" t="s">
        <v>4089</v>
      </c>
      <c r="F108" s="285" t="s">
        <v>4090</v>
      </c>
      <c r="G108" s="286" t="s">
        <v>169</v>
      </c>
      <c r="H108" s="287">
        <v>12</v>
      </c>
      <c r="I108" s="288"/>
      <c r="J108" s="289">
        <f>ROUND(I108*H108,2)</f>
        <v>0</v>
      </c>
      <c r="K108" s="285" t="s">
        <v>170</v>
      </c>
      <c r="L108" s="290"/>
      <c r="M108" s="291" t="s">
        <v>19</v>
      </c>
      <c r="N108" s="292" t="s">
        <v>43</v>
      </c>
      <c r="O108" s="86"/>
      <c r="P108" s="229">
        <f>O108*H108</f>
        <v>0</v>
      </c>
      <c r="Q108" s="229">
        <v>0.00012</v>
      </c>
      <c r="R108" s="229">
        <f>Q108*H108</f>
        <v>0.00144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206</v>
      </c>
      <c r="AT108" s="231" t="s">
        <v>1115</v>
      </c>
      <c r="AU108" s="231" t="s">
        <v>106</v>
      </c>
      <c r="AY108" s="19" t="s">
        <v>163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80</v>
      </c>
      <c r="BK108" s="232">
        <f>ROUND(I108*H108,2)</f>
        <v>0</v>
      </c>
      <c r="BL108" s="19" t="s">
        <v>171</v>
      </c>
      <c r="BM108" s="231" t="s">
        <v>4091</v>
      </c>
    </row>
    <row r="109" spans="1:65" s="2" customFormat="1" ht="16.5" customHeight="1">
      <c r="A109" s="40"/>
      <c r="B109" s="41"/>
      <c r="C109" s="220" t="s">
        <v>273</v>
      </c>
      <c r="D109" s="220" t="s">
        <v>166</v>
      </c>
      <c r="E109" s="221" t="s">
        <v>4092</v>
      </c>
      <c r="F109" s="222" t="s">
        <v>4093</v>
      </c>
      <c r="G109" s="223" t="s">
        <v>178</v>
      </c>
      <c r="H109" s="224">
        <v>15</v>
      </c>
      <c r="I109" s="225"/>
      <c r="J109" s="226">
        <f>ROUND(I109*H109,2)</f>
        <v>0</v>
      </c>
      <c r="K109" s="222" t="s">
        <v>19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171</v>
      </c>
      <c r="BM109" s="231" t="s">
        <v>4094</v>
      </c>
    </row>
    <row r="110" spans="1:65" s="2" customFormat="1" ht="16.5" customHeight="1">
      <c r="A110" s="40"/>
      <c r="B110" s="41"/>
      <c r="C110" s="220" t="s">
        <v>7</v>
      </c>
      <c r="D110" s="220" t="s">
        <v>166</v>
      </c>
      <c r="E110" s="221" t="s">
        <v>4095</v>
      </c>
      <c r="F110" s="222" t="s">
        <v>4096</v>
      </c>
      <c r="G110" s="223" t="s">
        <v>178</v>
      </c>
      <c r="H110" s="224">
        <v>97.5</v>
      </c>
      <c r="I110" s="225"/>
      <c r="J110" s="226">
        <f>ROUND(I110*H110,2)</f>
        <v>0</v>
      </c>
      <c r="K110" s="222" t="s">
        <v>19</v>
      </c>
      <c r="L110" s="46"/>
      <c r="M110" s="227" t="s">
        <v>19</v>
      </c>
      <c r="N110" s="228" t="s">
        <v>43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171</v>
      </c>
      <c r="AT110" s="231" t="s">
        <v>166</v>
      </c>
      <c r="AU110" s="231" t="s">
        <v>106</v>
      </c>
      <c r="AY110" s="19" t="s">
        <v>163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171</v>
      </c>
      <c r="BM110" s="231" t="s">
        <v>4097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4098</v>
      </c>
      <c r="G111" s="234"/>
      <c r="H111" s="238">
        <v>97.5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80</v>
      </c>
      <c r="AY111" s="244" t="s">
        <v>163</v>
      </c>
    </row>
    <row r="112" spans="1:63" s="12" customFormat="1" ht="22.8" customHeight="1">
      <c r="A112" s="12"/>
      <c r="B112" s="204"/>
      <c r="C112" s="205"/>
      <c r="D112" s="206" t="s">
        <v>71</v>
      </c>
      <c r="E112" s="218" t="s">
        <v>164</v>
      </c>
      <c r="F112" s="218" t="s">
        <v>165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SUM(P113:P115)</f>
        <v>0</v>
      </c>
      <c r="Q112" s="212"/>
      <c r="R112" s="213">
        <f>SUM(R113:R115)</f>
        <v>0.5318</v>
      </c>
      <c r="S112" s="212"/>
      <c r="T112" s="214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80</v>
      </c>
      <c r="AT112" s="216" t="s">
        <v>71</v>
      </c>
      <c r="AU112" s="216" t="s">
        <v>80</v>
      </c>
      <c r="AY112" s="215" t="s">
        <v>163</v>
      </c>
      <c r="BK112" s="217">
        <f>SUM(BK113:BK115)</f>
        <v>0</v>
      </c>
    </row>
    <row r="113" spans="1:65" s="2" customFormat="1" ht="21.75" customHeight="1">
      <c r="A113" s="40"/>
      <c r="B113" s="41"/>
      <c r="C113" s="220" t="s">
        <v>281</v>
      </c>
      <c r="D113" s="220" t="s">
        <v>166</v>
      </c>
      <c r="E113" s="221" t="s">
        <v>4099</v>
      </c>
      <c r="F113" s="222" t="s">
        <v>4100</v>
      </c>
      <c r="G113" s="223" t="s">
        <v>355</v>
      </c>
      <c r="H113" s="224">
        <v>5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43</v>
      </c>
      <c r="O113" s="86"/>
      <c r="P113" s="229">
        <f>O113*H113</f>
        <v>0</v>
      </c>
      <c r="Q113" s="229">
        <v>0.00116</v>
      </c>
      <c r="R113" s="229">
        <f>Q113*H113</f>
        <v>0.0058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171</v>
      </c>
      <c r="BM113" s="231" t="s">
        <v>4101</v>
      </c>
    </row>
    <row r="114" spans="1:65" s="2" customFormat="1" ht="21.75" customHeight="1">
      <c r="A114" s="40"/>
      <c r="B114" s="41"/>
      <c r="C114" s="283" t="s">
        <v>285</v>
      </c>
      <c r="D114" s="283" t="s">
        <v>1115</v>
      </c>
      <c r="E114" s="284" t="s">
        <v>4102</v>
      </c>
      <c r="F114" s="285" t="s">
        <v>4103</v>
      </c>
      <c r="G114" s="286" t="s">
        <v>355</v>
      </c>
      <c r="H114" s="287">
        <v>5</v>
      </c>
      <c r="I114" s="288"/>
      <c r="J114" s="289">
        <f>ROUND(I114*H114,2)</f>
        <v>0</v>
      </c>
      <c r="K114" s="285" t="s">
        <v>170</v>
      </c>
      <c r="L114" s="290"/>
      <c r="M114" s="291" t="s">
        <v>19</v>
      </c>
      <c r="N114" s="292" t="s">
        <v>43</v>
      </c>
      <c r="O114" s="86"/>
      <c r="P114" s="229">
        <f>O114*H114</f>
        <v>0</v>
      </c>
      <c r="Q114" s="229">
        <v>0.07</v>
      </c>
      <c r="R114" s="229">
        <f>Q114*H114</f>
        <v>0.35000000000000003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206</v>
      </c>
      <c r="AT114" s="231" t="s">
        <v>1115</v>
      </c>
      <c r="AU114" s="231" t="s">
        <v>106</v>
      </c>
      <c r="AY114" s="19" t="s">
        <v>163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171</v>
      </c>
      <c r="BM114" s="231" t="s">
        <v>4104</v>
      </c>
    </row>
    <row r="115" spans="1:65" s="2" customFormat="1" ht="16.5" customHeight="1">
      <c r="A115" s="40"/>
      <c r="B115" s="41"/>
      <c r="C115" s="283" t="s">
        <v>289</v>
      </c>
      <c r="D115" s="283" t="s">
        <v>1115</v>
      </c>
      <c r="E115" s="284" t="s">
        <v>4105</v>
      </c>
      <c r="F115" s="285" t="s">
        <v>4106</v>
      </c>
      <c r="G115" s="286" t="s">
        <v>355</v>
      </c>
      <c r="H115" s="287">
        <v>1</v>
      </c>
      <c r="I115" s="288"/>
      <c r="J115" s="289">
        <f>ROUND(I115*H115,2)</f>
        <v>0</v>
      </c>
      <c r="K115" s="285" t="s">
        <v>170</v>
      </c>
      <c r="L115" s="290"/>
      <c r="M115" s="291" t="s">
        <v>19</v>
      </c>
      <c r="N115" s="292" t="s">
        <v>43</v>
      </c>
      <c r="O115" s="86"/>
      <c r="P115" s="229">
        <f>O115*H115</f>
        <v>0</v>
      </c>
      <c r="Q115" s="229">
        <v>0.176</v>
      </c>
      <c r="R115" s="229">
        <f>Q115*H115</f>
        <v>0.176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206</v>
      </c>
      <c r="AT115" s="231" t="s">
        <v>1115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171</v>
      </c>
      <c r="BM115" s="231" t="s">
        <v>4107</v>
      </c>
    </row>
    <row r="116" spans="1:63" s="12" customFormat="1" ht="22.8" customHeight="1">
      <c r="A116" s="12"/>
      <c r="B116" s="204"/>
      <c r="C116" s="205"/>
      <c r="D116" s="206" t="s">
        <v>71</v>
      </c>
      <c r="E116" s="218" t="s">
        <v>609</v>
      </c>
      <c r="F116" s="218" t="s">
        <v>610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0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80</v>
      </c>
      <c r="AT116" s="216" t="s">
        <v>71</v>
      </c>
      <c r="AU116" s="216" t="s">
        <v>80</v>
      </c>
      <c r="AY116" s="215" t="s">
        <v>163</v>
      </c>
      <c r="BK116" s="217">
        <f>BK117</f>
        <v>0</v>
      </c>
    </row>
    <row r="117" spans="1:65" s="2" customFormat="1" ht="21.75" customHeight="1">
      <c r="A117" s="40"/>
      <c r="B117" s="41"/>
      <c r="C117" s="220" t="s">
        <v>294</v>
      </c>
      <c r="D117" s="220" t="s">
        <v>166</v>
      </c>
      <c r="E117" s="221" t="s">
        <v>4108</v>
      </c>
      <c r="F117" s="222" t="s">
        <v>4109</v>
      </c>
      <c r="G117" s="223" t="s">
        <v>262</v>
      </c>
      <c r="H117" s="224">
        <v>23.743</v>
      </c>
      <c r="I117" s="225"/>
      <c r="J117" s="226">
        <f>ROUND(I117*H117,2)</f>
        <v>0</v>
      </c>
      <c r="K117" s="222" t="s">
        <v>170</v>
      </c>
      <c r="L117" s="46"/>
      <c r="M117" s="266" t="s">
        <v>19</v>
      </c>
      <c r="N117" s="267" t="s">
        <v>43</v>
      </c>
      <c r="O117" s="268"/>
      <c r="P117" s="269">
        <f>O117*H117</f>
        <v>0</v>
      </c>
      <c r="Q117" s="269">
        <v>0</v>
      </c>
      <c r="R117" s="269">
        <f>Q117*H117</f>
        <v>0</v>
      </c>
      <c r="S117" s="269">
        <v>0</v>
      </c>
      <c r="T117" s="27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171</v>
      </c>
      <c r="BM117" s="231" t="s">
        <v>4110</v>
      </c>
    </row>
    <row r="118" spans="1:31" s="2" customFormat="1" ht="6.95" customHeight="1">
      <c r="A118" s="40"/>
      <c r="B118" s="61"/>
      <c r="C118" s="62"/>
      <c r="D118" s="62"/>
      <c r="E118" s="62"/>
      <c r="F118" s="62"/>
      <c r="G118" s="62"/>
      <c r="H118" s="62"/>
      <c r="I118" s="168"/>
      <c r="J118" s="62"/>
      <c r="K118" s="62"/>
      <c r="L118" s="46"/>
      <c r="M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</sheetData>
  <sheetProtection password="CC35" sheet="1" objects="1" scenarios="1" formatColumns="0" formatRows="0" autoFilter="0"/>
  <autoFilter ref="C82:K1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4111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11 - Kolejnicový systém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11 - Kolejnicový systém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16.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4112</v>
      </c>
      <c r="G80" s="223" t="s">
        <v>530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4113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4114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ROUND((SUM(BE84:BE100)),2)</f>
        <v>0</v>
      </c>
      <c r="G33" s="40"/>
      <c r="H33" s="40"/>
      <c r="I33" s="157">
        <v>0.21</v>
      </c>
      <c r="J33" s="156">
        <f>ROUND(((SUM(BE84:BE100))*I33),2)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ROUND((SUM(BF84:BF100)),2)</f>
        <v>0</v>
      </c>
      <c r="G34" s="40"/>
      <c r="H34" s="40"/>
      <c r="I34" s="157">
        <v>0.15</v>
      </c>
      <c r="J34" s="156">
        <f>ROUND(((SUM(BF84:BF100))*I34),2)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ROUND((SUM(BG84:BG100)),2)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ROUND((SUM(BH84:BH100)),2)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ROUND((SUM(BI84:BI100)),2)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12 - Ostatní a vedlejší náklady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4115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4116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4117</v>
      </c>
      <c r="E62" s="188"/>
      <c r="F62" s="188"/>
      <c r="G62" s="188"/>
      <c r="H62" s="188"/>
      <c r="I62" s="189"/>
      <c r="J62" s="190">
        <f>J88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4118</v>
      </c>
      <c r="E63" s="188"/>
      <c r="F63" s="188"/>
      <c r="G63" s="188"/>
      <c r="H63" s="188"/>
      <c r="I63" s="189"/>
      <c r="J63" s="190">
        <f>J96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4119</v>
      </c>
      <c r="E64" s="188"/>
      <c r="F64" s="188"/>
      <c r="G64" s="188"/>
      <c r="H64" s="188"/>
      <c r="I64" s="189"/>
      <c r="J64" s="190">
        <f>J98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148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3.25" customHeight="1">
      <c r="A74" s="40"/>
      <c r="B74" s="41"/>
      <c r="C74" s="42"/>
      <c r="D74" s="42"/>
      <c r="E74" s="172" t="str">
        <f>E7</f>
        <v xml:space="preserve">Pobytové služby pro  seniory v objektu č.p.431  areálu nemocnice Opočno_FINAL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117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12 - Ostatní a vedlejší náklady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č.p.431, areál nemocnice Opočno </v>
      </c>
      <c r="G78" s="42"/>
      <c r="H78" s="42"/>
      <c r="I78" s="142" t="s">
        <v>23</v>
      </c>
      <c r="J78" s="74" t="str">
        <f>IF(J12="","",J12)</f>
        <v>28. 11. 2019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 xml:space="preserve">KÚ Královehradeckého kraje,Pivovarské nám.1245,HK </v>
      </c>
      <c r="G80" s="42"/>
      <c r="H80" s="42"/>
      <c r="I80" s="142" t="s">
        <v>31</v>
      </c>
      <c r="J80" s="38" t="str">
        <f>E21</f>
        <v>Projecticon s.r.o.,A Kopeckého 151,Nový Hrádek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149</v>
      </c>
      <c r="D83" s="195" t="s">
        <v>57</v>
      </c>
      <c r="E83" s="195" t="s">
        <v>53</v>
      </c>
      <c r="F83" s="195" t="s">
        <v>54</v>
      </c>
      <c r="G83" s="195" t="s">
        <v>150</v>
      </c>
      <c r="H83" s="195" t="s">
        <v>151</v>
      </c>
      <c r="I83" s="196" t="s">
        <v>152</v>
      </c>
      <c r="J83" s="195" t="s">
        <v>121</v>
      </c>
      <c r="K83" s="197" t="s">
        <v>153</v>
      </c>
      <c r="L83" s="198"/>
      <c r="M83" s="94" t="s">
        <v>19</v>
      </c>
      <c r="N83" s="95" t="s">
        <v>42</v>
      </c>
      <c r="O83" s="95" t="s">
        <v>154</v>
      </c>
      <c r="P83" s="95" t="s">
        <v>155</v>
      </c>
      <c r="Q83" s="95" t="s">
        <v>156</v>
      </c>
      <c r="R83" s="95" t="s">
        <v>157</v>
      </c>
      <c r="S83" s="95" t="s">
        <v>158</v>
      </c>
      <c r="T83" s="96" t="s">
        <v>159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160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0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122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4120</v>
      </c>
      <c r="F85" s="207" t="s">
        <v>4121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P86+P88+P96+P98</f>
        <v>0</v>
      </c>
      <c r="Q85" s="212"/>
      <c r="R85" s="213">
        <f>R86+R88+R96+R98</f>
        <v>0</v>
      </c>
      <c r="S85" s="212"/>
      <c r="T85" s="214">
        <f>T86+T88+T96+T98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191</v>
      </c>
      <c r="AT85" s="216" t="s">
        <v>71</v>
      </c>
      <c r="AU85" s="216" t="s">
        <v>72</v>
      </c>
      <c r="AY85" s="215" t="s">
        <v>163</v>
      </c>
      <c r="BK85" s="217">
        <f>BK86+BK88+BK96+BK98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4122</v>
      </c>
      <c r="F86" s="218" t="s">
        <v>4123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191</v>
      </c>
      <c r="AT86" s="216" t="s">
        <v>71</v>
      </c>
      <c r="AU86" s="216" t="s">
        <v>80</v>
      </c>
      <c r="AY86" s="215" t="s">
        <v>163</v>
      </c>
      <c r="BK86" s="217">
        <f>BK87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166</v>
      </c>
      <c r="E87" s="221" t="s">
        <v>4124</v>
      </c>
      <c r="F87" s="222" t="s">
        <v>4125</v>
      </c>
      <c r="G87" s="223" t="s">
        <v>394</v>
      </c>
      <c r="H87" s="224">
        <v>1</v>
      </c>
      <c r="I87" s="225"/>
      <c r="J87" s="226">
        <f>ROUND(I87*H87,2)</f>
        <v>0</v>
      </c>
      <c r="K87" s="222" t="s">
        <v>170</v>
      </c>
      <c r="L87" s="46"/>
      <c r="M87" s="227" t="s">
        <v>19</v>
      </c>
      <c r="N87" s="228" t="s">
        <v>44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4126</v>
      </c>
      <c r="AT87" s="231" t="s">
        <v>166</v>
      </c>
      <c r="AU87" s="231" t="s">
        <v>106</v>
      </c>
      <c r="AY87" s="19" t="s">
        <v>163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106</v>
      </c>
      <c r="BK87" s="232">
        <f>ROUND(I87*H87,2)</f>
        <v>0</v>
      </c>
      <c r="BL87" s="19" t="s">
        <v>4126</v>
      </c>
      <c r="BM87" s="231" t="s">
        <v>4127</v>
      </c>
    </row>
    <row r="88" spans="1:63" s="12" customFormat="1" ht="22.8" customHeight="1">
      <c r="A88" s="12"/>
      <c r="B88" s="204"/>
      <c r="C88" s="205"/>
      <c r="D88" s="206" t="s">
        <v>71</v>
      </c>
      <c r="E88" s="218" t="s">
        <v>4128</v>
      </c>
      <c r="F88" s="218" t="s">
        <v>4129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SUM(P89:P95)</f>
        <v>0</v>
      </c>
      <c r="Q88" s="212"/>
      <c r="R88" s="213">
        <f>SUM(R89:R95)</f>
        <v>0</v>
      </c>
      <c r="S88" s="212"/>
      <c r="T88" s="214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191</v>
      </c>
      <c r="AT88" s="216" t="s">
        <v>71</v>
      </c>
      <c r="AU88" s="216" t="s">
        <v>80</v>
      </c>
      <c r="AY88" s="215" t="s">
        <v>163</v>
      </c>
      <c r="BK88" s="217">
        <f>SUM(BK89:BK95)</f>
        <v>0</v>
      </c>
    </row>
    <row r="89" spans="1:65" s="2" customFormat="1" ht="16.5" customHeight="1">
      <c r="A89" s="40"/>
      <c r="B89" s="41"/>
      <c r="C89" s="220" t="s">
        <v>106</v>
      </c>
      <c r="D89" s="220" t="s">
        <v>166</v>
      </c>
      <c r="E89" s="221" t="s">
        <v>4130</v>
      </c>
      <c r="F89" s="222" t="s">
        <v>4129</v>
      </c>
      <c r="G89" s="223" t="s">
        <v>394</v>
      </c>
      <c r="H89" s="224">
        <v>1</v>
      </c>
      <c r="I89" s="225"/>
      <c r="J89" s="226">
        <f>ROUND(I89*H89,2)</f>
        <v>0</v>
      </c>
      <c r="K89" s="222" t="s">
        <v>170</v>
      </c>
      <c r="L89" s="46"/>
      <c r="M89" s="227" t="s">
        <v>19</v>
      </c>
      <c r="N89" s="228" t="s">
        <v>44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4126</v>
      </c>
      <c r="AT89" s="231" t="s">
        <v>166</v>
      </c>
      <c r="AU89" s="231" t="s">
        <v>106</v>
      </c>
      <c r="AY89" s="19" t="s">
        <v>163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106</v>
      </c>
      <c r="BK89" s="232">
        <f>ROUND(I89*H89,2)</f>
        <v>0</v>
      </c>
      <c r="BL89" s="19" t="s">
        <v>4126</v>
      </c>
      <c r="BM89" s="231" t="s">
        <v>4131</v>
      </c>
    </row>
    <row r="90" spans="1:65" s="2" customFormat="1" ht="16.5" customHeight="1">
      <c r="A90" s="40"/>
      <c r="B90" s="41"/>
      <c r="C90" s="220" t="s">
        <v>181</v>
      </c>
      <c r="D90" s="220" t="s">
        <v>166</v>
      </c>
      <c r="E90" s="221" t="s">
        <v>4132</v>
      </c>
      <c r="F90" s="222" t="s">
        <v>4133</v>
      </c>
      <c r="G90" s="223" t="s">
        <v>394</v>
      </c>
      <c r="H90" s="224">
        <v>1</v>
      </c>
      <c r="I90" s="225"/>
      <c r="J90" s="226">
        <f>ROUND(I90*H90,2)</f>
        <v>0</v>
      </c>
      <c r="K90" s="222" t="s">
        <v>170</v>
      </c>
      <c r="L90" s="46"/>
      <c r="M90" s="227" t="s">
        <v>19</v>
      </c>
      <c r="N90" s="228" t="s">
        <v>44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4126</v>
      </c>
      <c r="AT90" s="231" t="s">
        <v>166</v>
      </c>
      <c r="AU90" s="231" t="s">
        <v>106</v>
      </c>
      <c r="AY90" s="19" t="s">
        <v>163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106</v>
      </c>
      <c r="BK90" s="232">
        <f>ROUND(I90*H90,2)</f>
        <v>0</v>
      </c>
      <c r="BL90" s="19" t="s">
        <v>4126</v>
      </c>
      <c r="BM90" s="231" t="s">
        <v>4134</v>
      </c>
    </row>
    <row r="91" spans="1:65" s="2" customFormat="1" ht="16.5" customHeight="1">
      <c r="A91" s="40"/>
      <c r="B91" s="41"/>
      <c r="C91" s="220" t="s">
        <v>171</v>
      </c>
      <c r="D91" s="220" t="s">
        <v>166</v>
      </c>
      <c r="E91" s="221" t="s">
        <v>4135</v>
      </c>
      <c r="F91" s="222" t="s">
        <v>4136</v>
      </c>
      <c r="G91" s="223" t="s">
        <v>394</v>
      </c>
      <c r="H91" s="224">
        <v>1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44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4126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106</v>
      </c>
      <c r="BK91" s="232">
        <f>ROUND(I91*H91,2)</f>
        <v>0</v>
      </c>
      <c r="BL91" s="19" t="s">
        <v>4126</v>
      </c>
      <c r="BM91" s="231" t="s">
        <v>4137</v>
      </c>
    </row>
    <row r="92" spans="1:65" s="2" customFormat="1" ht="16.5" customHeight="1">
      <c r="A92" s="40"/>
      <c r="B92" s="41"/>
      <c r="C92" s="220" t="s">
        <v>191</v>
      </c>
      <c r="D92" s="220" t="s">
        <v>166</v>
      </c>
      <c r="E92" s="221" t="s">
        <v>4138</v>
      </c>
      <c r="F92" s="222" t="s">
        <v>4139</v>
      </c>
      <c r="G92" s="223" t="s">
        <v>394</v>
      </c>
      <c r="H92" s="224">
        <v>1</v>
      </c>
      <c r="I92" s="225"/>
      <c r="J92" s="226">
        <f>ROUND(I92*H92,2)</f>
        <v>0</v>
      </c>
      <c r="K92" s="222" t="s">
        <v>170</v>
      </c>
      <c r="L92" s="46"/>
      <c r="M92" s="227" t="s">
        <v>19</v>
      </c>
      <c r="N92" s="228" t="s">
        <v>44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4126</v>
      </c>
      <c r="AT92" s="231" t="s">
        <v>166</v>
      </c>
      <c r="AU92" s="231" t="s">
        <v>106</v>
      </c>
      <c r="AY92" s="19" t="s">
        <v>163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106</v>
      </c>
      <c r="BK92" s="232">
        <f>ROUND(I92*H92,2)</f>
        <v>0</v>
      </c>
      <c r="BL92" s="19" t="s">
        <v>4126</v>
      </c>
      <c r="BM92" s="231" t="s">
        <v>4140</v>
      </c>
    </row>
    <row r="93" spans="1:65" s="2" customFormat="1" ht="21.75" customHeight="1">
      <c r="A93" s="40"/>
      <c r="B93" s="41"/>
      <c r="C93" s="220" t="s">
        <v>196</v>
      </c>
      <c r="D93" s="220" t="s">
        <v>166</v>
      </c>
      <c r="E93" s="221" t="s">
        <v>4141</v>
      </c>
      <c r="F93" s="222" t="s">
        <v>4142</v>
      </c>
      <c r="G93" s="223" t="s">
        <v>394</v>
      </c>
      <c r="H93" s="224">
        <v>1</v>
      </c>
      <c r="I93" s="225"/>
      <c r="J93" s="226">
        <f>ROUND(I93*H93,2)</f>
        <v>0</v>
      </c>
      <c r="K93" s="222" t="s">
        <v>170</v>
      </c>
      <c r="L93" s="46"/>
      <c r="M93" s="227" t="s">
        <v>19</v>
      </c>
      <c r="N93" s="228" t="s">
        <v>44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4126</v>
      </c>
      <c r="AT93" s="231" t="s">
        <v>166</v>
      </c>
      <c r="AU93" s="231" t="s">
        <v>106</v>
      </c>
      <c r="AY93" s="19" t="s">
        <v>163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106</v>
      </c>
      <c r="BK93" s="232">
        <f>ROUND(I93*H93,2)</f>
        <v>0</v>
      </c>
      <c r="BL93" s="19" t="s">
        <v>4126</v>
      </c>
      <c r="BM93" s="231" t="s">
        <v>4143</v>
      </c>
    </row>
    <row r="94" spans="1:65" s="2" customFormat="1" ht="16.5" customHeight="1">
      <c r="A94" s="40"/>
      <c r="B94" s="41"/>
      <c r="C94" s="220" t="s">
        <v>201</v>
      </c>
      <c r="D94" s="220" t="s">
        <v>166</v>
      </c>
      <c r="E94" s="221" t="s">
        <v>4144</v>
      </c>
      <c r="F94" s="222" t="s">
        <v>4145</v>
      </c>
      <c r="G94" s="223" t="s">
        <v>420</v>
      </c>
      <c r="H94" s="224">
        <v>1</v>
      </c>
      <c r="I94" s="225"/>
      <c r="J94" s="226">
        <f>ROUND(I94*H94,2)</f>
        <v>0</v>
      </c>
      <c r="K94" s="222" t="s">
        <v>170</v>
      </c>
      <c r="L94" s="46"/>
      <c r="M94" s="227" t="s">
        <v>19</v>
      </c>
      <c r="N94" s="228" t="s">
        <v>44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4126</v>
      </c>
      <c r="AT94" s="231" t="s">
        <v>166</v>
      </c>
      <c r="AU94" s="231" t="s">
        <v>106</v>
      </c>
      <c r="AY94" s="19" t="s">
        <v>163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106</v>
      </c>
      <c r="BK94" s="232">
        <f>ROUND(I94*H94,2)</f>
        <v>0</v>
      </c>
      <c r="BL94" s="19" t="s">
        <v>4126</v>
      </c>
      <c r="BM94" s="231" t="s">
        <v>4146</v>
      </c>
    </row>
    <row r="95" spans="1:65" s="2" customFormat="1" ht="16.5" customHeight="1">
      <c r="A95" s="40"/>
      <c r="B95" s="41"/>
      <c r="C95" s="220" t="s">
        <v>206</v>
      </c>
      <c r="D95" s="220" t="s">
        <v>166</v>
      </c>
      <c r="E95" s="221" t="s">
        <v>4147</v>
      </c>
      <c r="F95" s="222" t="s">
        <v>4148</v>
      </c>
      <c r="G95" s="223" t="s">
        <v>394</v>
      </c>
      <c r="H95" s="224">
        <v>1</v>
      </c>
      <c r="I95" s="225"/>
      <c r="J95" s="226">
        <f>ROUND(I95*H95,2)</f>
        <v>0</v>
      </c>
      <c r="K95" s="222" t="s">
        <v>170</v>
      </c>
      <c r="L95" s="46"/>
      <c r="M95" s="227" t="s">
        <v>19</v>
      </c>
      <c r="N95" s="228" t="s">
        <v>44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4126</v>
      </c>
      <c r="AT95" s="231" t="s">
        <v>166</v>
      </c>
      <c r="AU95" s="231" t="s">
        <v>106</v>
      </c>
      <c r="AY95" s="19" t="s">
        <v>163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106</v>
      </c>
      <c r="BK95" s="232">
        <f>ROUND(I95*H95,2)</f>
        <v>0</v>
      </c>
      <c r="BL95" s="19" t="s">
        <v>4126</v>
      </c>
      <c r="BM95" s="231" t="s">
        <v>4149</v>
      </c>
    </row>
    <row r="96" spans="1:63" s="12" customFormat="1" ht="22.8" customHeight="1">
      <c r="A96" s="12"/>
      <c r="B96" s="204"/>
      <c r="C96" s="205"/>
      <c r="D96" s="206" t="s">
        <v>71</v>
      </c>
      <c r="E96" s="218" t="s">
        <v>4150</v>
      </c>
      <c r="F96" s="218" t="s">
        <v>4151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P97</f>
        <v>0</v>
      </c>
      <c r="Q96" s="212"/>
      <c r="R96" s="213">
        <f>R97</f>
        <v>0</v>
      </c>
      <c r="S96" s="212"/>
      <c r="T96" s="214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5" t="s">
        <v>191</v>
      </c>
      <c r="AT96" s="216" t="s">
        <v>71</v>
      </c>
      <c r="AU96" s="216" t="s">
        <v>80</v>
      </c>
      <c r="AY96" s="215" t="s">
        <v>163</v>
      </c>
      <c r="BK96" s="217">
        <f>BK97</f>
        <v>0</v>
      </c>
    </row>
    <row r="97" spans="1:65" s="2" customFormat="1" ht="16.5" customHeight="1">
      <c r="A97" s="40"/>
      <c r="B97" s="41"/>
      <c r="C97" s="220" t="s">
        <v>164</v>
      </c>
      <c r="D97" s="220" t="s">
        <v>166</v>
      </c>
      <c r="E97" s="221" t="s">
        <v>4152</v>
      </c>
      <c r="F97" s="222" t="s">
        <v>4153</v>
      </c>
      <c r="G97" s="223" t="s">
        <v>394</v>
      </c>
      <c r="H97" s="224">
        <v>1</v>
      </c>
      <c r="I97" s="225"/>
      <c r="J97" s="226">
        <f>ROUND(I97*H97,2)</f>
        <v>0</v>
      </c>
      <c r="K97" s="222" t="s">
        <v>170</v>
      </c>
      <c r="L97" s="46"/>
      <c r="M97" s="227" t="s">
        <v>19</v>
      </c>
      <c r="N97" s="228" t="s">
        <v>44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4126</v>
      </c>
      <c r="AT97" s="231" t="s">
        <v>166</v>
      </c>
      <c r="AU97" s="231" t="s">
        <v>106</v>
      </c>
      <c r="AY97" s="19" t="s">
        <v>163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106</v>
      </c>
      <c r="BK97" s="232">
        <f>ROUND(I97*H97,2)</f>
        <v>0</v>
      </c>
      <c r="BL97" s="19" t="s">
        <v>4126</v>
      </c>
      <c r="BM97" s="231" t="s">
        <v>4154</v>
      </c>
    </row>
    <row r="98" spans="1:63" s="12" customFormat="1" ht="22.8" customHeight="1">
      <c r="A98" s="12"/>
      <c r="B98" s="204"/>
      <c r="C98" s="205"/>
      <c r="D98" s="206" t="s">
        <v>71</v>
      </c>
      <c r="E98" s="218" t="s">
        <v>4155</v>
      </c>
      <c r="F98" s="218" t="s">
        <v>4156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SUM(P99:P100)</f>
        <v>0</v>
      </c>
      <c r="Q98" s="212"/>
      <c r="R98" s="213">
        <f>SUM(R99:R100)</f>
        <v>0</v>
      </c>
      <c r="S98" s="212"/>
      <c r="T98" s="214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191</v>
      </c>
      <c r="AT98" s="216" t="s">
        <v>71</v>
      </c>
      <c r="AU98" s="216" t="s">
        <v>80</v>
      </c>
      <c r="AY98" s="215" t="s">
        <v>163</v>
      </c>
      <c r="BK98" s="217">
        <f>SUM(BK99:BK100)</f>
        <v>0</v>
      </c>
    </row>
    <row r="99" spans="1:65" s="2" customFormat="1" ht="21.75" customHeight="1">
      <c r="A99" s="40"/>
      <c r="B99" s="41"/>
      <c r="C99" s="220" t="s">
        <v>221</v>
      </c>
      <c r="D99" s="220" t="s">
        <v>166</v>
      </c>
      <c r="E99" s="221" t="s">
        <v>4157</v>
      </c>
      <c r="F99" s="222" t="s">
        <v>4158</v>
      </c>
      <c r="G99" s="223" t="s">
        <v>4159</v>
      </c>
      <c r="H99" s="224">
        <v>365</v>
      </c>
      <c r="I99" s="225"/>
      <c r="J99" s="226">
        <f>ROUND(I99*H99,2)</f>
        <v>0</v>
      </c>
      <c r="K99" s="222" t="s">
        <v>19</v>
      </c>
      <c r="L99" s="46"/>
      <c r="M99" s="227" t="s">
        <v>19</v>
      </c>
      <c r="N99" s="228" t="s">
        <v>44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4160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106</v>
      </c>
      <c r="BK99" s="232">
        <f>ROUND(I99*H99,2)</f>
        <v>0</v>
      </c>
      <c r="BL99" s="19" t="s">
        <v>4160</v>
      </c>
      <c r="BM99" s="231" t="s">
        <v>4161</v>
      </c>
    </row>
    <row r="100" spans="1:51" s="13" customFormat="1" ht="12">
      <c r="A100" s="13"/>
      <c r="B100" s="233"/>
      <c r="C100" s="234"/>
      <c r="D100" s="235" t="s">
        <v>173</v>
      </c>
      <c r="E100" s="236" t="s">
        <v>19</v>
      </c>
      <c r="F100" s="237" t="s">
        <v>4162</v>
      </c>
      <c r="G100" s="234"/>
      <c r="H100" s="238">
        <v>365</v>
      </c>
      <c r="I100" s="239"/>
      <c r="J100" s="234"/>
      <c r="K100" s="234"/>
      <c r="L100" s="240"/>
      <c r="M100" s="293"/>
      <c r="N100" s="294"/>
      <c r="O100" s="294"/>
      <c r="P100" s="294"/>
      <c r="Q100" s="294"/>
      <c r="R100" s="294"/>
      <c r="S100" s="294"/>
      <c r="T100" s="29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173</v>
      </c>
      <c r="AU100" s="244" t="s">
        <v>106</v>
      </c>
      <c r="AV100" s="13" t="s">
        <v>106</v>
      </c>
      <c r="AW100" s="13" t="s">
        <v>33</v>
      </c>
      <c r="AX100" s="13" t="s">
        <v>80</v>
      </c>
      <c r="AY100" s="244" t="s">
        <v>163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168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4" t="s">
        <v>4163</v>
      </c>
      <c r="H4" s="22"/>
    </row>
    <row r="5" spans="2:8" s="1" customFormat="1" ht="12" customHeight="1">
      <c r="B5" s="22"/>
      <c r="C5" s="296" t="s">
        <v>13</v>
      </c>
      <c r="D5" s="146" t="s">
        <v>14</v>
      </c>
      <c r="E5" s="1"/>
      <c r="F5" s="1"/>
      <c r="H5" s="22"/>
    </row>
    <row r="6" spans="2:8" s="1" customFormat="1" ht="36.95" customHeight="1">
      <c r="B6" s="22"/>
      <c r="C6" s="297" t="s">
        <v>16</v>
      </c>
      <c r="D6" s="298" t="s">
        <v>17</v>
      </c>
      <c r="E6" s="1"/>
      <c r="F6" s="1"/>
      <c r="H6" s="22"/>
    </row>
    <row r="7" spans="2:8" s="1" customFormat="1" ht="16.5" customHeight="1">
      <c r="B7" s="22"/>
      <c r="C7" s="136" t="s">
        <v>23</v>
      </c>
      <c r="D7" s="143" t="str">
        <f>'Rekapitulace stavby'!AN8</f>
        <v>28. 11. 2019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2"/>
      <c r="B9" s="299"/>
      <c r="C9" s="300" t="s">
        <v>53</v>
      </c>
      <c r="D9" s="301" t="s">
        <v>54</v>
      </c>
      <c r="E9" s="301" t="s">
        <v>150</v>
      </c>
      <c r="F9" s="302" t="s">
        <v>4164</v>
      </c>
      <c r="G9" s="192"/>
      <c r="H9" s="299"/>
    </row>
    <row r="10" spans="1:8" s="2" customFormat="1" ht="26.4" customHeight="1">
      <c r="A10" s="40"/>
      <c r="B10" s="46"/>
      <c r="C10" s="303" t="s">
        <v>4165</v>
      </c>
      <c r="D10" s="303" t="s">
        <v>83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4" t="s">
        <v>4166</v>
      </c>
      <c r="D11" s="305" t="s">
        <v>4167</v>
      </c>
      <c r="E11" s="306" t="s">
        <v>19</v>
      </c>
      <c r="F11" s="307">
        <v>45.06</v>
      </c>
      <c r="G11" s="40"/>
      <c r="H11" s="46"/>
    </row>
    <row r="12" spans="1:8" s="2" customFormat="1" ht="16.8" customHeight="1">
      <c r="A12" s="40"/>
      <c r="B12" s="46"/>
      <c r="C12" s="304" t="s">
        <v>4168</v>
      </c>
      <c r="D12" s="305" t="s">
        <v>4169</v>
      </c>
      <c r="E12" s="306" t="s">
        <v>19</v>
      </c>
      <c r="F12" s="307">
        <v>24.2</v>
      </c>
      <c r="G12" s="40"/>
      <c r="H12" s="46"/>
    </row>
    <row r="13" spans="1:8" s="2" customFormat="1" ht="16.8" customHeight="1">
      <c r="A13" s="40"/>
      <c r="B13" s="46"/>
      <c r="C13" s="304" t="s">
        <v>987</v>
      </c>
      <c r="D13" s="305" t="s">
        <v>988</v>
      </c>
      <c r="E13" s="306" t="s">
        <v>19</v>
      </c>
      <c r="F13" s="307">
        <v>2754.5</v>
      </c>
      <c r="G13" s="40"/>
      <c r="H13" s="46"/>
    </row>
    <row r="14" spans="1:8" s="2" customFormat="1" ht="16.8" customHeight="1">
      <c r="A14" s="40"/>
      <c r="B14" s="46"/>
      <c r="C14" s="308" t="s">
        <v>19</v>
      </c>
      <c r="D14" s="308" t="s">
        <v>1892</v>
      </c>
      <c r="E14" s="19" t="s">
        <v>19</v>
      </c>
      <c r="F14" s="309">
        <v>2754.5</v>
      </c>
      <c r="G14" s="40"/>
      <c r="H14" s="46"/>
    </row>
    <row r="15" spans="1:8" s="2" customFormat="1" ht="16.8" customHeight="1">
      <c r="A15" s="40"/>
      <c r="B15" s="46"/>
      <c r="C15" s="308" t="s">
        <v>987</v>
      </c>
      <c r="D15" s="308" t="s">
        <v>175</v>
      </c>
      <c r="E15" s="19" t="s">
        <v>19</v>
      </c>
      <c r="F15" s="309">
        <v>2754.5</v>
      </c>
      <c r="G15" s="40"/>
      <c r="H15" s="46"/>
    </row>
    <row r="16" spans="1:8" s="2" customFormat="1" ht="16.8" customHeight="1">
      <c r="A16" s="40"/>
      <c r="B16" s="46"/>
      <c r="C16" s="310" t="s">
        <v>4170</v>
      </c>
      <c r="D16" s="40"/>
      <c r="E16" s="40"/>
      <c r="F16" s="40"/>
      <c r="G16" s="40"/>
      <c r="H16" s="46"/>
    </row>
    <row r="17" spans="1:8" s="2" customFormat="1" ht="12">
      <c r="A17" s="40"/>
      <c r="B17" s="46"/>
      <c r="C17" s="308" t="s">
        <v>1889</v>
      </c>
      <c r="D17" s="308" t="s">
        <v>4171</v>
      </c>
      <c r="E17" s="19" t="s">
        <v>169</v>
      </c>
      <c r="F17" s="309">
        <v>2754.5</v>
      </c>
      <c r="G17" s="40"/>
      <c r="H17" s="46"/>
    </row>
    <row r="18" spans="1:8" s="2" customFormat="1" ht="12">
      <c r="A18" s="40"/>
      <c r="B18" s="46"/>
      <c r="C18" s="308" t="s">
        <v>1894</v>
      </c>
      <c r="D18" s="308" t="s">
        <v>4172</v>
      </c>
      <c r="E18" s="19" t="s">
        <v>169</v>
      </c>
      <c r="F18" s="309">
        <v>605990</v>
      </c>
      <c r="G18" s="40"/>
      <c r="H18" s="46"/>
    </row>
    <row r="19" spans="1:8" s="2" customFormat="1" ht="12">
      <c r="A19" s="40"/>
      <c r="B19" s="46"/>
      <c r="C19" s="308" t="s">
        <v>1899</v>
      </c>
      <c r="D19" s="308" t="s">
        <v>4173</v>
      </c>
      <c r="E19" s="19" t="s">
        <v>169</v>
      </c>
      <c r="F19" s="309">
        <v>2754.5</v>
      </c>
      <c r="G19" s="40"/>
      <c r="H19" s="46"/>
    </row>
    <row r="20" spans="1:8" s="2" customFormat="1" ht="16.8" customHeight="1">
      <c r="A20" s="40"/>
      <c r="B20" s="46"/>
      <c r="C20" s="308" t="s">
        <v>1903</v>
      </c>
      <c r="D20" s="308" t="s">
        <v>4174</v>
      </c>
      <c r="E20" s="19" t="s">
        <v>169</v>
      </c>
      <c r="F20" s="309">
        <v>2754.5</v>
      </c>
      <c r="G20" s="40"/>
      <c r="H20" s="46"/>
    </row>
    <row r="21" spans="1:8" s="2" customFormat="1" ht="16.8" customHeight="1">
      <c r="A21" s="40"/>
      <c r="B21" s="46"/>
      <c r="C21" s="308" t="s">
        <v>1907</v>
      </c>
      <c r="D21" s="308" t="s">
        <v>4175</v>
      </c>
      <c r="E21" s="19" t="s">
        <v>169</v>
      </c>
      <c r="F21" s="309">
        <v>605990</v>
      </c>
      <c r="G21" s="40"/>
      <c r="H21" s="46"/>
    </row>
    <row r="22" spans="1:8" s="2" customFormat="1" ht="16.8" customHeight="1">
      <c r="A22" s="40"/>
      <c r="B22" s="46"/>
      <c r="C22" s="308" t="s">
        <v>1911</v>
      </c>
      <c r="D22" s="308" t="s">
        <v>4176</v>
      </c>
      <c r="E22" s="19" t="s">
        <v>169</v>
      </c>
      <c r="F22" s="309">
        <v>2754.5</v>
      </c>
      <c r="G22" s="40"/>
      <c r="H22" s="46"/>
    </row>
    <row r="23" spans="1:8" s="2" customFormat="1" ht="16.8" customHeight="1">
      <c r="A23" s="40"/>
      <c r="B23" s="46"/>
      <c r="C23" s="304" t="s">
        <v>990</v>
      </c>
      <c r="D23" s="305" t="s">
        <v>991</v>
      </c>
      <c r="E23" s="306" t="s">
        <v>19</v>
      </c>
      <c r="F23" s="307">
        <v>9730</v>
      </c>
      <c r="G23" s="40"/>
      <c r="H23" s="46"/>
    </row>
    <row r="24" spans="1:8" s="2" customFormat="1" ht="16.8" customHeight="1">
      <c r="A24" s="40"/>
      <c r="B24" s="46"/>
      <c r="C24" s="308" t="s">
        <v>19</v>
      </c>
      <c r="D24" s="308" t="s">
        <v>3730</v>
      </c>
      <c r="E24" s="19" t="s">
        <v>19</v>
      </c>
      <c r="F24" s="309">
        <v>9730</v>
      </c>
      <c r="G24" s="40"/>
      <c r="H24" s="46"/>
    </row>
    <row r="25" spans="1:8" s="2" customFormat="1" ht="16.8" customHeight="1">
      <c r="A25" s="40"/>
      <c r="B25" s="46"/>
      <c r="C25" s="308" t="s">
        <v>990</v>
      </c>
      <c r="D25" s="308" t="s">
        <v>175</v>
      </c>
      <c r="E25" s="19" t="s">
        <v>19</v>
      </c>
      <c r="F25" s="309">
        <v>9730</v>
      </c>
      <c r="G25" s="40"/>
      <c r="H25" s="46"/>
    </row>
    <row r="26" spans="1:8" s="2" customFormat="1" ht="16.8" customHeight="1">
      <c r="A26" s="40"/>
      <c r="B26" s="46"/>
      <c r="C26" s="310" t="s">
        <v>4170</v>
      </c>
      <c r="D26" s="40"/>
      <c r="E26" s="40"/>
      <c r="F26" s="40"/>
      <c r="G26" s="40"/>
      <c r="H26" s="46"/>
    </row>
    <row r="27" spans="1:8" s="2" customFormat="1" ht="12">
      <c r="A27" s="40"/>
      <c r="B27" s="46"/>
      <c r="C27" s="308" t="s">
        <v>3727</v>
      </c>
      <c r="D27" s="308" t="s">
        <v>3728</v>
      </c>
      <c r="E27" s="19" t="s">
        <v>169</v>
      </c>
      <c r="F27" s="309">
        <v>9730</v>
      </c>
      <c r="G27" s="40"/>
      <c r="H27" s="46"/>
    </row>
    <row r="28" spans="1:8" s="2" customFormat="1" ht="16.8" customHeight="1">
      <c r="A28" s="40"/>
      <c r="B28" s="46"/>
      <c r="C28" s="308" t="s">
        <v>3723</v>
      </c>
      <c r="D28" s="308" t="s">
        <v>4177</v>
      </c>
      <c r="E28" s="19" t="s">
        <v>169</v>
      </c>
      <c r="F28" s="309">
        <v>9730</v>
      </c>
      <c r="G28" s="40"/>
      <c r="H28" s="46"/>
    </row>
    <row r="29" spans="1:8" s="2" customFormat="1" ht="12">
      <c r="A29" s="40"/>
      <c r="B29" s="46"/>
      <c r="C29" s="308" t="s">
        <v>3732</v>
      </c>
      <c r="D29" s="308" t="s">
        <v>4178</v>
      </c>
      <c r="E29" s="19" t="s">
        <v>169</v>
      </c>
      <c r="F29" s="309">
        <v>9730</v>
      </c>
      <c r="G29" s="40"/>
      <c r="H29" s="46"/>
    </row>
    <row r="30" spans="1:8" s="2" customFormat="1" ht="16.8" customHeight="1">
      <c r="A30" s="40"/>
      <c r="B30" s="46"/>
      <c r="C30" s="304" t="s">
        <v>993</v>
      </c>
      <c r="D30" s="305" t="s">
        <v>994</v>
      </c>
      <c r="E30" s="306" t="s">
        <v>19</v>
      </c>
      <c r="F30" s="307">
        <v>1218.9</v>
      </c>
      <c r="G30" s="40"/>
      <c r="H30" s="46"/>
    </row>
    <row r="31" spans="1:8" s="2" customFormat="1" ht="16.8" customHeight="1">
      <c r="A31" s="40"/>
      <c r="B31" s="46"/>
      <c r="C31" s="308" t="s">
        <v>19</v>
      </c>
      <c r="D31" s="308" t="s">
        <v>3615</v>
      </c>
      <c r="E31" s="19" t="s">
        <v>19</v>
      </c>
      <c r="F31" s="309">
        <v>0</v>
      </c>
      <c r="G31" s="40"/>
      <c r="H31" s="46"/>
    </row>
    <row r="32" spans="1:8" s="2" customFormat="1" ht="16.8" customHeight="1">
      <c r="A32" s="40"/>
      <c r="B32" s="46"/>
      <c r="C32" s="308" t="s">
        <v>19</v>
      </c>
      <c r="D32" s="308" t="s">
        <v>3616</v>
      </c>
      <c r="E32" s="19" t="s">
        <v>19</v>
      </c>
      <c r="F32" s="309">
        <v>28.4</v>
      </c>
      <c r="G32" s="40"/>
      <c r="H32" s="46"/>
    </row>
    <row r="33" spans="1:8" s="2" customFormat="1" ht="16.8" customHeight="1">
      <c r="A33" s="40"/>
      <c r="B33" s="46"/>
      <c r="C33" s="308" t="s">
        <v>19</v>
      </c>
      <c r="D33" s="308" t="s">
        <v>3617</v>
      </c>
      <c r="E33" s="19" t="s">
        <v>19</v>
      </c>
      <c r="F33" s="309">
        <v>33.6</v>
      </c>
      <c r="G33" s="40"/>
      <c r="H33" s="46"/>
    </row>
    <row r="34" spans="1:8" s="2" customFormat="1" ht="16.8" customHeight="1">
      <c r="A34" s="40"/>
      <c r="B34" s="46"/>
      <c r="C34" s="308" t="s">
        <v>19</v>
      </c>
      <c r="D34" s="308" t="s">
        <v>3618</v>
      </c>
      <c r="E34" s="19" t="s">
        <v>19</v>
      </c>
      <c r="F34" s="309">
        <v>11.2</v>
      </c>
      <c r="G34" s="40"/>
      <c r="H34" s="46"/>
    </row>
    <row r="35" spans="1:8" s="2" customFormat="1" ht="16.8" customHeight="1">
      <c r="A35" s="40"/>
      <c r="B35" s="46"/>
      <c r="C35" s="308" t="s">
        <v>19</v>
      </c>
      <c r="D35" s="308" t="s">
        <v>3619</v>
      </c>
      <c r="E35" s="19" t="s">
        <v>19</v>
      </c>
      <c r="F35" s="309">
        <v>5</v>
      </c>
      <c r="G35" s="40"/>
      <c r="H35" s="46"/>
    </row>
    <row r="36" spans="1:8" s="2" customFormat="1" ht="16.8" customHeight="1">
      <c r="A36" s="40"/>
      <c r="B36" s="46"/>
      <c r="C36" s="308" t="s">
        <v>19</v>
      </c>
      <c r="D36" s="308" t="s">
        <v>3620</v>
      </c>
      <c r="E36" s="19" t="s">
        <v>19</v>
      </c>
      <c r="F36" s="309">
        <v>9</v>
      </c>
      <c r="G36" s="40"/>
      <c r="H36" s="46"/>
    </row>
    <row r="37" spans="1:8" s="2" customFormat="1" ht="16.8" customHeight="1">
      <c r="A37" s="40"/>
      <c r="B37" s="46"/>
      <c r="C37" s="308" t="s">
        <v>19</v>
      </c>
      <c r="D37" s="308" t="s">
        <v>3621</v>
      </c>
      <c r="E37" s="19" t="s">
        <v>19</v>
      </c>
      <c r="F37" s="309">
        <v>5</v>
      </c>
      <c r="G37" s="40"/>
      <c r="H37" s="46"/>
    </row>
    <row r="38" spans="1:8" s="2" customFormat="1" ht="16.8" customHeight="1">
      <c r="A38" s="40"/>
      <c r="B38" s="46"/>
      <c r="C38" s="308" t="s">
        <v>19</v>
      </c>
      <c r="D38" s="308" t="s">
        <v>3622</v>
      </c>
      <c r="E38" s="19" t="s">
        <v>19</v>
      </c>
      <c r="F38" s="309">
        <v>8</v>
      </c>
      <c r="G38" s="40"/>
      <c r="H38" s="46"/>
    </row>
    <row r="39" spans="1:8" s="2" customFormat="1" ht="16.8" customHeight="1">
      <c r="A39" s="40"/>
      <c r="B39" s="46"/>
      <c r="C39" s="308" t="s">
        <v>19</v>
      </c>
      <c r="D39" s="308" t="s">
        <v>3623</v>
      </c>
      <c r="E39" s="19" t="s">
        <v>19</v>
      </c>
      <c r="F39" s="309">
        <v>9</v>
      </c>
      <c r="G39" s="40"/>
      <c r="H39" s="46"/>
    </row>
    <row r="40" spans="1:8" s="2" customFormat="1" ht="16.8" customHeight="1">
      <c r="A40" s="40"/>
      <c r="B40" s="46"/>
      <c r="C40" s="308" t="s">
        <v>19</v>
      </c>
      <c r="D40" s="308" t="s">
        <v>3624</v>
      </c>
      <c r="E40" s="19" t="s">
        <v>19</v>
      </c>
      <c r="F40" s="309">
        <v>45.36</v>
      </c>
      <c r="G40" s="40"/>
      <c r="H40" s="46"/>
    </row>
    <row r="41" spans="1:8" s="2" customFormat="1" ht="16.8" customHeight="1">
      <c r="A41" s="40"/>
      <c r="B41" s="46"/>
      <c r="C41" s="308" t="s">
        <v>19</v>
      </c>
      <c r="D41" s="308" t="s">
        <v>3625</v>
      </c>
      <c r="E41" s="19" t="s">
        <v>19</v>
      </c>
      <c r="F41" s="309">
        <v>22.48</v>
      </c>
      <c r="G41" s="40"/>
      <c r="H41" s="46"/>
    </row>
    <row r="42" spans="1:8" s="2" customFormat="1" ht="16.8" customHeight="1">
      <c r="A42" s="40"/>
      <c r="B42" s="46"/>
      <c r="C42" s="308" t="s">
        <v>19</v>
      </c>
      <c r="D42" s="308" t="s">
        <v>3626</v>
      </c>
      <c r="E42" s="19" t="s">
        <v>19</v>
      </c>
      <c r="F42" s="309">
        <v>50.96</v>
      </c>
      <c r="G42" s="40"/>
      <c r="H42" s="46"/>
    </row>
    <row r="43" spans="1:8" s="2" customFormat="1" ht="16.8" customHeight="1">
      <c r="A43" s="40"/>
      <c r="B43" s="46"/>
      <c r="C43" s="308" t="s">
        <v>19</v>
      </c>
      <c r="D43" s="308" t="s">
        <v>3627</v>
      </c>
      <c r="E43" s="19" t="s">
        <v>19</v>
      </c>
      <c r="F43" s="309">
        <v>35.6</v>
      </c>
      <c r="G43" s="40"/>
      <c r="H43" s="46"/>
    </row>
    <row r="44" spans="1:8" s="2" customFormat="1" ht="16.8" customHeight="1">
      <c r="A44" s="40"/>
      <c r="B44" s="46"/>
      <c r="C44" s="308" t="s">
        <v>19</v>
      </c>
      <c r="D44" s="308" t="s">
        <v>3628</v>
      </c>
      <c r="E44" s="19" t="s">
        <v>19</v>
      </c>
      <c r="F44" s="309">
        <v>15.6</v>
      </c>
      <c r="G44" s="40"/>
      <c r="H44" s="46"/>
    </row>
    <row r="45" spans="1:8" s="2" customFormat="1" ht="16.8" customHeight="1">
      <c r="A45" s="40"/>
      <c r="B45" s="46"/>
      <c r="C45" s="308" t="s">
        <v>19</v>
      </c>
      <c r="D45" s="308" t="s">
        <v>3629</v>
      </c>
      <c r="E45" s="19" t="s">
        <v>19</v>
      </c>
      <c r="F45" s="309">
        <v>20</v>
      </c>
      <c r="G45" s="40"/>
      <c r="H45" s="46"/>
    </row>
    <row r="46" spans="1:8" s="2" customFormat="1" ht="16.8" customHeight="1">
      <c r="A46" s="40"/>
      <c r="B46" s="46"/>
      <c r="C46" s="308" t="s">
        <v>19</v>
      </c>
      <c r="D46" s="308" t="s">
        <v>3630</v>
      </c>
      <c r="E46" s="19" t="s">
        <v>19</v>
      </c>
      <c r="F46" s="309">
        <v>19.4</v>
      </c>
      <c r="G46" s="40"/>
      <c r="H46" s="46"/>
    </row>
    <row r="47" spans="1:8" s="2" customFormat="1" ht="16.8" customHeight="1">
      <c r="A47" s="40"/>
      <c r="B47" s="46"/>
      <c r="C47" s="308" t="s">
        <v>19</v>
      </c>
      <c r="D47" s="308" t="s">
        <v>3631</v>
      </c>
      <c r="E47" s="19" t="s">
        <v>19</v>
      </c>
      <c r="F47" s="309">
        <v>11.6</v>
      </c>
      <c r="G47" s="40"/>
      <c r="H47" s="46"/>
    </row>
    <row r="48" spans="1:8" s="2" customFormat="1" ht="16.8" customHeight="1">
      <c r="A48" s="40"/>
      <c r="B48" s="46"/>
      <c r="C48" s="308" t="s">
        <v>19</v>
      </c>
      <c r="D48" s="308" t="s">
        <v>3632</v>
      </c>
      <c r="E48" s="19" t="s">
        <v>19</v>
      </c>
      <c r="F48" s="309">
        <v>0</v>
      </c>
      <c r="G48" s="40"/>
      <c r="H48" s="46"/>
    </row>
    <row r="49" spans="1:8" s="2" customFormat="1" ht="16.8" customHeight="1">
      <c r="A49" s="40"/>
      <c r="B49" s="46"/>
      <c r="C49" s="308" t="s">
        <v>19</v>
      </c>
      <c r="D49" s="308" t="s">
        <v>3633</v>
      </c>
      <c r="E49" s="19" t="s">
        <v>19</v>
      </c>
      <c r="F49" s="309">
        <v>19.8</v>
      </c>
      <c r="G49" s="40"/>
      <c r="H49" s="46"/>
    </row>
    <row r="50" spans="1:8" s="2" customFormat="1" ht="16.8" customHeight="1">
      <c r="A50" s="40"/>
      <c r="B50" s="46"/>
      <c r="C50" s="308" t="s">
        <v>19</v>
      </c>
      <c r="D50" s="308" t="s">
        <v>3634</v>
      </c>
      <c r="E50" s="19" t="s">
        <v>19</v>
      </c>
      <c r="F50" s="309">
        <v>8.2</v>
      </c>
      <c r="G50" s="40"/>
      <c r="H50" s="46"/>
    </row>
    <row r="51" spans="1:8" s="2" customFormat="1" ht="16.8" customHeight="1">
      <c r="A51" s="40"/>
      <c r="B51" s="46"/>
      <c r="C51" s="308" t="s">
        <v>19</v>
      </c>
      <c r="D51" s="308" t="s">
        <v>3635</v>
      </c>
      <c r="E51" s="19" t="s">
        <v>19</v>
      </c>
      <c r="F51" s="309">
        <v>10.8</v>
      </c>
      <c r="G51" s="40"/>
      <c r="H51" s="46"/>
    </row>
    <row r="52" spans="1:8" s="2" customFormat="1" ht="16.8" customHeight="1">
      <c r="A52" s="40"/>
      <c r="B52" s="46"/>
      <c r="C52" s="308" t="s">
        <v>19</v>
      </c>
      <c r="D52" s="308" t="s">
        <v>3636</v>
      </c>
      <c r="E52" s="19" t="s">
        <v>19</v>
      </c>
      <c r="F52" s="309">
        <v>16.6</v>
      </c>
      <c r="G52" s="40"/>
      <c r="H52" s="46"/>
    </row>
    <row r="53" spans="1:8" s="2" customFormat="1" ht="16.8" customHeight="1">
      <c r="A53" s="40"/>
      <c r="B53" s="46"/>
      <c r="C53" s="308" t="s">
        <v>19</v>
      </c>
      <c r="D53" s="308" t="s">
        <v>3637</v>
      </c>
      <c r="E53" s="19" t="s">
        <v>19</v>
      </c>
      <c r="F53" s="309">
        <v>16.6</v>
      </c>
      <c r="G53" s="40"/>
      <c r="H53" s="46"/>
    </row>
    <row r="54" spans="1:8" s="2" customFormat="1" ht="16.8" customHeight="1">
      <c r="A54" s="40"/>
      <c r="B54" s="46"/>
      <c r="C54" s="308" t="s">
        <v>19</v>
      </c>
      <c r="D54" s="308" t="s">
        <v>3638</v>
      </c>
      <c r="E54" s="19" t="s">
        <v>19</v>
      </c>
      <c r="F54" s="309">
        <v>15.4</v>
      </c>
      <c r="G54" s="40"/>
      <c r="H54" s="46"/>
    </row>
    <row r="55" spans="1:8" s="2" customFormat="1" ht="16.8" customHeight="1">
      <c r="A55" s="40"/>
      <c r="B55" s="46"/>
      <c r="C55" s="308" t="s">
        <v>19</v>
      </c>
      <c r="D55" s="308" t="s">
        <v>3639</v>
      </c>
      <c r="E55" s="19" t="s">
        <v>19</v>
      </c>
      <c r="F55" s="309">
        <v>2.4</v>
      </c>
      <c r="G55" s="40"/>
      <c r="H55" s="46"/>
    </row>
    <row r="56" spans="1:8" s="2" customFormat="1" ht="16.8" customHeight="1">
      <c r="A56" s="40"/>
      <c r="B56" s="46"/>
      <c r="C56" s="308" t="s">
        <v>19</v>
      </c>
      <c r="D56" s="308" t="s">
        <v>3640</v>
      </c>
      <c r="E56" s="19" t="s">
        <v>19</v>
      </c>
      <c r="F56" s="309">
        <v>7</v>
      </c>
      <c r="G56" s="40"/>
      <c r="H56" s="46"/>
    </row>
    <row r="57" spans="1:8" s="2" customFormat="1" ht="16.8" customHeight="1">
      <c r="A57" s="40"/>
      <c r="B57" s="46"/>
      <c r="C57" s="308" t="s">
        <v>19</v>
      </c>
      <c r="D57" s="308" t="s">
        <v>3641</v>
      </c>
      <c r="E57" s="19" t="s">
        <v>19</v>
      </c>
      <c r="F57" s="309">
        <v>19.04</v>
      </c>
      <c r="G57" s="40"/>
      <c r="H57" s="46"/>
    </row>
    <row r="58" spans="1:8" s="2" customFormat="1" ht="16.8" customHeight="1">
      <c r="A58" s="40"/>
      <c r="B58" s="46"/>
      <c r="C58" s="308" t="s">
        <v>19</v>
      </c>
      <c r="D58" s="308" t="s">
        <v>3642</v>
      </c>
      <c r="E58" s="19" t="s">
        <v>19</v>
      </c>
      <c r="F58" s="309">
        <v>19.4</v>
      </c>
      <c r="G58" s="40"/>
      <c r="H58" s="46"/>
    </row>
    <row r="59" spans="1:8" s="2" customFormat="1" ht="16.8" customHeight="1">
      <c r="A59" s="40"/>
      <c r="B59" s="46"/>
      <c r="C59" s="308" t="s">
        <v>19</v>
      </c>
      <c r="D59" s="308" t="s">
        <v>3643</v>
      </c>
      <c r="E59" s="19" t="s">
        <v>19</v>
      </c>
      <c r="F59" s="309">
        <v>19.4</v>
      </c>
      <c r="G59" s="40"/>
      <c r="H59" s="46"/>
    </row>
    <row r="60" spans="1:8" s="2" customFormat="1" ht="16.8" customHeight="1">
      <c r="A60" s="40"/>
      <c r="B60" s="46"/>
      <c r="C60" s="308" t="s">
        <v>19</v>
      </c>
      <c r="D60" s="308" t="s">
        <v>3644</v>
      </c>
      <c r="E60" s="19" t="s">
        <v>19</v>
      </c>
      <c r="F60" s="309">
        <v>19.4</v>
      </c>
      <c r="G60" s="40"/>
      <c r="H60" s="46"/>
    </row>
    <row r="61" spans="1:8" s="2" customFormat="1" ht="16.8" customHeight="1">
      <c r="A61" s="40"/>
      <c r="B61" s="46"/>
      <c r="C61" s="308" t="s">
        <v>19</v>
      </c>
      <c r="D61" s="308" t="s">
        <v>3645</v>
      </c>
      <c r="E61" s="19" t="s">
        <v>19</v>
      </c>
      <c r="F61" s="309">
        <v>19.4</v>
      </c>
      <c r="G61" s="40"/>
      <c r="H61" s="46"/>
    </row>
    <row r="62" spans="1:8" s="2" customFormat="1" ht="16.8" customHeight="1">
      <c r="A62" s="40"/>
      <c r="B62" s="46"/>
      <c r="C62" s="308" t="s">
        <v>19</v>
      </c>
      <c r="D62" s="308" t="s">
        <v>3646</v>
      </c>
      <c r="E62" s="19" t="s">
        <v>19</v>
      </c>
      <c r="F62" s="309">
        <v>19.4</v>
      </c>
      <c r="G62" s="40"/>
      <c r="H62" s="46"/>
    </row>
    <row r="63" spans="1:8" s="2" customFormat="1" ht="16.8" customHeight="1">
      <c r="A63" s="40"/>
      <c r="B63" s="46"/>
      <c r="C63" s="308" t="s">
        <v>19</v>
      </c>
      <c r="D63" s="308" t="s">
        <v>3647</v>
      </c>
      <c r="E63" s="19" t="s">
        <v>19</v>
      </c>
      <c r="F63" s="309">
        <v>24</v>
      </c>
      <c r="G63" s="40"/>
      <c r="H63" s="46"/>
    </row>
    <row r="64" spans="1:8" s="2" customFormat="1" ht="16.8" customHeight="1">
      <c r="A64" s="40"/>
      <c r="B64" s="46"/>
      <c r="C64" s="308" t="s">
        <v>19</v>
      </c>
      <c r="D64" s="308" t="s">
        <v>3648</v>
      </c>
      <c r="E64" s="19" t="s">
        <v>19</v>
      </c>
      <c r="F64" s="309">
        <v>22.52</v>
      </c>
      <c r="G64" s="40"/>
      <c r="H64" s="46"/>
    </row>
    <row r="65" spans="1:8" s="2" customFormat="1" ht="16.8" customHeight="1">
      <c r="A65" s="40"/>
      <c r="B65" s="46"/>
      <c r="C65" s="308" t="s">
        <v>19</v>
      </c>
      <c r="D65" s="308" t="s">
        <v>3649</v>
      </c>
      <c r="E65" s="19" t="s">
        <v>19</v>
      </c>
      <c r="F65" s="309">
        <v>0</v>
      </c>
      <c r="G65" s="40"/>
      <c r="H65" s="46"/>
    </row>
    <row r="66" spans="1:8" s="2" customFormat="1" ht="16.8" customHeight="1">
      <c r="A66" s="40"/>
      <c r="B66" s="46"/>
      <c r="C66" s="308" t="s">
        <v>19</v>
      </c>
      <c r="D66" s="308" t="s">
        <v>3650</v>
      </c>
      <c r="E66" s="19" t="s">
        <v>19</v>
      </c>
      <c r="F66" s="309">
        <v>19.8</v>
      </c>
      <c r="G66" s="40"/>
      <c r="H66" s="46"/>
    </row>
    <row r="67" spans="1:8" s="2" customFormat="1" ht="16.8" customHeight="1">
      <c r="A67" s="40"/>
      <c r="B67" s="46"/>
      <c r="C67" s="308" t="s">
        <v>19</v>
      </c>
      <c r="D67" s="308" t="s">
        <v>3651</v>
      </c>
      <c r="E67" s="19" t="s">
        <v>19</v>
      </c>
      <c r="F67" s="309">
        <v>8.2</v>
      </c>
      <c r="G67" s="40"/>
      <c r="H67" s="46"/>
    </row>
    <row r="68" spans="1:8" s="2" customFormat="1" ht="16.8" customHeight="1">
      <c r="A68" s="40"/>
      <c r="B68" s="46"/>
      <c r="C68" s="308" t="s">
        <v>19</v>
      </c>
      <c r="D68" s="308" t="s">
        <v>3652</v>
      </c>
      <c r="E68" s="19" t="s">
        <v>19</v>
      </c>
      <c r="F68" s="309">
        <v>10.8</v>
      </c>
      <c r="G68" s="40"/>
      <c r="H68" s="46"/>
    </row>
    <row r="69" spans="1:8" s="2" customFormat="1" ht="16.8" customHeight="1">
      <c r="A69" s="40"/>
      <c r="B69" s="46"/>
      <c r="C69" s="308" t="s">
        <v>19</v>
      </c>
      <c r="D69" s="308" t="s">
        <v>3653</v>
      </c>
      <c r="E69" s="19" t="s">
        <v>19</v>
      </c>
      <c r="F69" s="309">
        <v>16.6</v>
      </c>
      <c r="G69" s="40"/>
      <c r="H69" s="46"/>
    </row>
    <row r="70" spans="1:8" s="2" customFormat="1" ht="16.8" customHeight="1">
      <c r="A70" s="40"/>
      <c r="B70" s="46"/>
      <c r="C70" s="308" t="s">
        <v>19</v>
      </c>
      <c r="D70" s="308" t="s">
        <v>3654</v>
      </c>
      <c r="E70" s="19" t="s">
        <v>19</v>
      </c>
      <c r="F70" s="309">
        <v>16.6</v>
      </c>
      <c r="G70" s="40"/>
      <c r="H70" s="46"/>
    </row>
    <row r="71" spans="1:8" s="2" customFormat="1" ht="16.8" customHeight="1">
      <c r="A71" s="40"/>
      <c r="B71" s="46"/>
      <c r="C71" s="308" t="s">
        <v>19</v>
      </c>
      <c r="D71" s="308" t="s">
        <v>3655</v>
      </c>
      <c r="E71" s="19" t="s">
        <v>19</v>
      </c>
      <c r="F71" s="309">
        <v>15.4</v>
      </c>
      <c r="G71" s="40"/>
      <c r="H71" s="46"/>
    </row>
    <row r="72" spans="1:8" s="2" customFormat="1" ht="16.8" customHeight="1">
      <c r="A72" s="40"/>
      <c r="B72" s="46"/>
      <c r="C72" s="308" t="s">
        <v>19</v>
      </c>
      <c r="D72" s="308" t="s">
        <v>3656</v>
      </c>
      <c r="E72" s="19" t="s">
        <v>19</v>
      </c>
      <c r="F72" s="309">
        <v>2.4</v>
      </c>
      <c r="G72" s="40"/>
      <c r="H72" s="46"/>
    </row>
    <row r="73" spans="1:8" s="2" customFormat="1" ht="16.8" customHeight="1">
      <c r="A73" s="40"/>
      <c r="B73" s="46"/>
      <c r="C73" s="308" t="s">
        <v>19</v>
      </c>
      <c r="D73" s="308" t="s">
        <v>3657</v>
      </c>
      <c r="E73" s="19" t="s">
        <v>19</v>
      </c>
      <c r="F73" s="309">
        <v>7</v>
      </c>
      <c r="G73" s="40"/>
      <c r="H73" s="46"/>
    </row>
    <row r="74" spans="1:8" s="2" customFormat="1" ht="16.8" customHeight="1">
      <c r="A74" s="40"/>
      <c r="B74" s="46"/>
      <c r="C74" s="308" t="s">
        <v>19</v>
      </c>
      <c r="D74" s="308" t="s">
        <v>3658</v>
      </c>
      <c r="E74" s="19" t="s">
        <v>19</v>
      </c>
      <c r="F74" s="309">
        <v>19.04</v>
      </c>
      <c r="G74" s="40"/>
      <c r="H74" s="46"/>
    </row>
    <row r="75" spans="1:8" s="2" customFormat="1" ht="16.8" customHeight="1">
      <c r="A75" s="40"/>
      <c r="B75" s="46"/>
      <c r="C75" s="308" t="s">
        <v>19</v>
      </c>
      <c r="D75" s="308" t="s">
        <v>3659</v>
      </c>
      <c r="E75" s="19" t="s">
        <v>19</v>
      </c>
      <c r="F75" s="309">
        <v>19.4</v>
      </c>
      <c r="G75" s="40"/>
      <c r="H75" s="46"/>
    </row>
    <row r="76" spans="1:8" s="2" customFormat="1" ht="16.8" customHeight="1">
      <c r="A76" s="40"/>
      <c r="B76" s="46"/>
      <c r="C76" s="308" t="s">
        <v>19</v>
      </c>
      <c r="D76" s="308" t="s">
        <v>3660</v>
      </c>
      <c r="E76" s="19" t="s">
        <v>19</v>
      </c>
      <c r="F76" s="309">
        <v>19.4</v>
      </c>
      <c r="G76" s="40"/>
      <c r="H76" s="46"/>
    </row>
    <row r="77" spans="1:8" s="2" customFormat="1" ht="16.8" customHeight="1">
      <c r="A77" s="40"/>
      <c r="B77" s="46"/>
      <c r="C77" s="308" t="s">
        <v>19</v>
      </c>
      <c r="D77" s="308" t="s">
        <v>3661</v>
      </c>
      <c r="E77" s="19" t="s">
        <v>19</v>
      </c>
      <c r="F77" s="309">
        <v>19.4</v>
      </c>
      <c r="G77" s="40"/>
      <c r="H77" s="46"/>
    </row>
    <row r="78" spans="1:8" s="2" customFormat="1" ht="16.8" customHeight="1">
      <c r="A78" s="40"/>
      <c r="B78" s="46"/>
      <c r="C78" s="308" t="s">
        <v>19</v>
      </c>
      <c r="D78" s="308" t="s">
        <v>3662</v>
      </c>
      <c r="E78" s="19" t="s">
        <v>19</v>
      </c>
      <c r="F78" s="309">
        <v>19.4</v>
      </c>
      <c r="G78" s="40"/>
      <c r="H78" s="46"/>
    </row>
    <row r="79" spans="1:8" s="2" customFormat="1" ht="16.8" customHeight="1">
      <c r="A79" s="40"/>
      <c r="B79" s="46"/>
      <c r="C79" s="308" t="s">
        <v>19</v>
      </c>
      <c r="D79" s="308" t="s">
        <v>3663</v>
      </c>
      <c r="E79" s="19" t="s">
        <v>19</v>
      </c>
      <c r="F79" s="309">
        <v>19.4</v>
      </c>
      <c r="G79" s="40"/>
      <c r="H79" s="46"/>
    </row>
    <row r="80" spans="1:8" s="2" customFormat="1" ht="16.8" customHeight="1">
      <c r="A80" s="40"/>
      <c r="B80" s="46"/>
      <c r="C80" s="308" t="s">
        <v>19</v>
      </c>
      <c r="D80" s="308" t="s">
        <v>3664</v>
      </c>
      <c r="E80" s="19" t="s">
        <v>19</v>
      </c>
      <c r="F80" s="309">
        <v>24</v>
      </c>
      <c r="G80" s="40"/>
      <c r="H80" s="46"/>
    </row>
    <row r="81" spans="1:8" s="2" customFormat="1" ht="16.8" customHeight="1">
      <c r="A81" s="40"/>
      <c r="B81" s="46"/>
      <c r="C81" s="308" t="s">
        <v>19</v>
      </c>
      <c r="D81" s="308" t="s">
        <v>3665</v>
      </c>
      <c r="E81" s="19" t="s">
        <v>19</v>
      </c>
      <c r="F81" s="309">
        <v>23.56</v>
      </c>
      <c r="G81" s="40"/>
      <c r="H81" s="46"/>
    </row>
    <row r="82" spans="1:8" s="2" customFormat="1" ht="16.8" customHeight="1">
      <c r="A82" s="40"/>
      <c r="B82" s="46"/>
      <c r="C82" s="308" t="s">
        <v>19</v>
      </c>
      <c r="D82" s="308" t="s">
        <v>3666</v>
      </c>
      <c r="E82" s="19" t="s">
        <v>19</v>
      </c>
      <c r="F82" s="309">
        <v>0</v>
      </c>
      <c r="G82" s="40"/>
      <c r="H82" s="46"/>
    </row>
    <row r="83" spans="1:8" s="2" customFormat="1" ht="16.8" customHeight="1">
      <c r="A83" s="40"/>
      <c r="B83" s="46"/>
      <c r="C83" s="308" t="s">
        <v>19</v>
      </c>
      <c r="D83" s="308" t="s">
        <v>3667</v>
      </c>
      <c r="E83" s="19" t="s">
        <v>19</v>
      </c>
      <c r="F83" s="309">
        <v>22.72</v>
      </c>
      <c r="G83" s="40"/>
      <c r="H83" s="46"/>
    </row>
    <row r="84" spans="1:8" s="2" customFormat="1" ht="16.8" customHeight="1">
      <c r="A84" s="40"/>
      <c r="B84" s="46"/>
      <c r="C84" s="308" t="s">
        <v>19</v>
      </c>
      <c r="D84" s="308" t="s">
        <v>3668</v>
      </c>
      <c r="E84" s="19" t="s">
        <v>19</v>
      </c>
      <c r="F84" s="309">
        <v>8.16</v>
      </c>
      <c r="G84" s="40"/>
      <c r="H84" s="46"/>
    </row>
    <row r="85" spans="1:8" s="2" customFormat="1" ht="16.8" customHeight="1">
      <c r="A85" s="40"/>
      <c r="B85" s="46"/>
      <c r="C85" s="308" t="s">
        <v>19</v>
      </c>
      <c r="D85" s="308" t="s">
        <v>3669</v>
      </c>
      <c r="E85" s="19" t="s">
        <v>19</v>
      </c>
      <c r="F85" s="309">
        <v>9.2</v>
      </c>
      <c r="G85" s="40"/>
      <c r="H85" s="46"/>
    </row>
    <row r="86" spans="1:8" s="2" customFormat="1" ht="16.8" customHeight="1">
      <c r="A86" s="40"/>
      <c r="B86" s="46"/>
      <c r="C86" s="308" t="s">
        <v>19</v>
      </c>
      <c r="D86" s="308" t="s">
        <v>3670</v>
      </c>
      <c r="E86" s="19" t="s">
        <v>19</v>
      </c>
      <c r="F86" s="309">
        <v>16.64</v>
      </c>
      <c r="G86" s="40"/>
      <c r="H86" s="46"/>
    </row>
    <row r="87" spans="1:8" s="2" customFormat="1" ht="16.8" customHeight="1">
      <c r="A87" s="40"/>
      <c r="B87" s="46"/>
      <c r="C87" s="308" t="s">
        <v>19</v>
      </c>
      <c r="D87" s="308" t="s">
        <v>3671</v>
      </c>
      <c r="E87" s="19" t="s">
        <v>19</v>
      </c>
      <c r="F87" s="309">
        <v>16.64</v>
      </c>
      <c r="G87" s="40"/>
      <c r="H87" s="46"/>
    </row>
    <row r="88" spans="1:8" s="2" customFormat="1" ht="16.8" customHeight="1">
      <c r="A88" s="40"/>
      <c r="B88" s="46"/>
      <c r="C88" s="308" t="s">
        <v>19</v>
      </c>
      <c r="D88" s="308" t="s">
        <v>3672</v>
      </c>
      <c r="E88" s="19" t="s">
        <v>19</v>
      </c>
      <c r="F88" s="309">
        <v>2.4</v>
      </c>
      <c r="G88" s="40"/>
      <c r="H88" s="46"/>
    </row>
    <row r="89" spans="1:8" s="2" customFormat="1" ht="16.8" customHeight="1">
      <c r="A89" s="40"/>
      <c r="B89" s="46"/>
      <c r="C89" s="308" t="s">
        <v>19</v>
      </c>
      <c r="D89" s="308" t="s">
        <v>3673</v>
      </c>
      <c r="E89" s="19" t="s">
        <v>19</v>
      </c>
      <c r="F89" s="309">
        <v>7</v>
      </c>
      <c r="G89" s="40"/>
      <c r="H89" s="46"/>
    </row>
    <row r="90" spans="1:8" s="2" customFormat="1" ht="16.8" customHeight="1">
      <c r="A90" s="40"/>
      <c r="B90" s="46"/>
      <c r="C90" s="308" t="s">
        <v>19</v>
      </c>
      <c r="D90" s="308" t="s">
        <v>3674</v>
      </c>
      <c r="E90" s="19" t="s">
        <v>19</v>
      </c>
      <c r="F90" s="309">
        <v>20.4</v>
      </c>
      <c r="G90" s="40"/>
      <c r="H90" s="46"/>
    </row>
    <row r="91" spans="1:8" s="2" customFormat="1" ht="16.8" customHeight="1">
      <c r="A91" s="40"/>
      <c r="B91" s="46"/>
      <c r="C91" s="308" t="s">
        <v>19</v>
      </c>
      <c r="D91" s="308" t="s">
        <v>3675</v>
      </c>
      <c r="E91" s="19" t="s">
        <v>19</v>
      </c>
      <c r="F91" s="309">
        <v>20.68</v>
      </c>
      <c r="G91" s="40"/>
      <c r="H91" s="46"/>
    </row>
    <row r="92" spans="1:8" s="2" customFormat="1" ht="16.8" customHeight="1">
      <c r="A92" s="40"/>
      <c r="B92" s="46"/>
      <c r="C92" s="308" t="s">
        <v>19</v>
      </c>
      <c r="D92" s="308" t="s">
        <v>3676</v>
      </c>
      <c r="E92" s="19" t="s">
        <v>19</v>
      </c>
      <c r="F92" s="309">
        <v>20.68</v>
      </c>
      <c r="G92" s="40"/>
      <c r="H92" s="46"/>
    </row>
    <row r="93" spans="1:8" s="2" customFormat="1" ht="16.8" customHeight="1">
      <c r="A93" s="40"/>
      <c r="B93" s="46"/>
      <c r="C93" s="308" t="s">
        <v>19</v>
      </c>
      <c r="D93" s="308" t="s">
        <v>3677</v>
      </c>
      <c r="E93" s="19" t="s">
        <v>19</v>
      </c>
      <c r="F93" s="309">
        <v>20.68</v>
      </c>
      <c r="G93" s="40"/>
      <c r="H93" s="46"/>
    </row>
    <row r="94" spans="1:8" s="2" customFormat="1" ht="16.8" customHeight="1">
      <c r="A94" s="40"/>
      <c r="B94" s="46"/>
      <c r="C94" s="308" t="s">
        <v>19</v>
      </c>
      <c r="D94" s="308" t="s">
        <v>3678</v>
      </c>
      <c r="E94" s="19" t="s">
        <v>19</v>
      </c>
      <c r="F94" s="309">
        <v>20.68</v>
      </c>
      <c r="G94" s="40"/>
      <c r="H94" s="46"/>
    </row>
    <row r="95" spans="1:8" s="2" customFormat="1" ht="16.8" customHeight="1">
      <c r="A95" s="40"/>
      <c r="B95" s="46"/>
      <c r="C95" s="308" t="s">
        <v>19</v>
      </c>
      <c r="D95" s="308" t="s">
        <v>3679</v>
      </c>
      <c r="E95" s="19" t="s">
        <v>19</v>
      </c>
      <c r="F95" s="309">
        <v>20.68</v>
      </c>
      <c r="G95" s="40"/>
      <c r="H95" s="46"/>
    </row>
    <row r="96" spans="1:8" s="2" customFormat="1" ht="16.8" customHeight="1">
      <c r="A96" s="40"/>
      <c r="B96" s="46"/>
      <c r="C96" s="308" t="s">
        <v>19</v>
      </c>
      <c r="D96" s="308" t="s">
        <v>3680</v>
      </c>
      <c r="E96" s="19" t="s">
        <v>19</v>
      </c>
      <c r="F96" s="309">
        <v>41.12</v>
      </c>
      <c r="G96" s="40"/>
      <c r="H96" s="46"/>
    </row>
    <row r="97" spans="1:8" s="2" customFormat="1" ht="16.8" customHeight="1">
      <c r="A97" s="40"/>
      <c r="B97" s="46"/>
      <c r="C97" s="308" t="s">
        <v>19</v>
      </c>
      <c r="D97" s="308" t="s">
        <v>3681</v>
      </c>
      <c r="E97" s="19" t="s">
        <v>19</v>
      </c>
      <c r="F97" s="309">
        <v>18.7</v>
      </c>
      <c r="G97" s="40"/>
      <c r="H97" s="46"/>
    </row>
    <row r="98" spans="1:8" s="2" customFormat="1" ht="16.8" customHeight="1">
      <c r="A98" s="40"/>
      <c r="B98" s="46"/>
      <c r="C98" s="308" t="s">
        <v>19</v>
      </c>
      <c r="D98" s="308" t="s">
        <v>3682</v>
      </c>
      <c r="E98" s="19" t="s">
        <v>19</v>
      </c>
      <c r="F98" s="309">
        <v>41.12</v>
      </c>
      <c r="G98" s="40"/>
      <c r="H98" s="46"/>
    </row>
    <row r="99" spans="1:8" s="2" customFormat="1" ht="16.8" customHeight="1">
      <c r="A99" s="40"/>
      <c r="B99" s="46"/>
      <c r="C99" s="308" t="s">
        <v>19</v>
      </c>
      <c r="D99" s="308" t="s">
        <v>3683</v>
      </c>
      <c r="E99" s="19" t="s">
        <v>19</v>
      </c>
      <c r="F99" s="309">
        <v>19.2</v>
      </c>
      <c r="G99" s="40"/>
      <c r="H99" s="46"/>
    </row>
    <row r="100" spans="1:8" s="2" customFormat="1" ht="16.8" customHeight="1">
      <c r="A100" s="40"/>
      <c r="B100" s="46"/>
      <c r="C100" s="308" t="s">
        <v>19</v>
      </c>
      <c r="D100" s="308" t="s">
        <v>3684</v>
      </c>
      <c r="E100" s="19" t="s">
        <v>19</v>
      </c>
      <c r="F100" s="309">
        <v>42.24</v>
      </c>
      <c r="G100" s="40"/>
      <c r="H100" s="46"/>
    </row>
    <row r="101" spans="1:8" s="2" customFormat="1" ht="16.8" customHeight="1">
      <c r="A101" s="40"/>
      <c r="B101" s="46"/>
      <c r="C101" s="308" t="s">
        <v>993</v>
      </c>
      <c r="D101" s="308" t="s">
        <v>175</v>
      </c>
      <c r="E101" s="19" t="s">
        <v>19</v>
      </c>
      <c r="F101" s="309">
        <v>1218.9</v>
      </c>
      <c r="G101" s="40"/>
      <c r="H101" s="46"/>
    </row>
    <row r="102" spans="1:8" s="2" customFormat="1" ht="16.8" customHeight="1">
      <c r="A102" s="40"/>
      <c r="B102" s="46"/>
      <c r="C102" s="310" t="s">
        <v>4170</v>
      </c>
      <c r="D102" s="40"/>
      <c r="E102" s="40"/>
      <c r="F102" s="40"/>
      <c r="G102" s="40"/>
      <c r="H102" s="46"/>
    </row>
    <row r="103" spans="1:8" s="2" customFormat="1" ht="12">
      <c r="A103" s="40"/>
      <c r="B103" s="46"/>
      <c r="C103" s="308" t="s">
        <v>3612</v>
      </c>
      <c r="D103" s="308" t="s">
        <v>4179</v>
      </c>
      <c r="E103" s="19" t="s">
        <v>169</v>
      </c>
      <c r="F103" s="309">
        <v>1218.9</v>
      </c>
      <c r="G103" s="40"/>
      <c r="H103" s="46"/>
    </row>
    <row r="104" spans="1:8" s="2" customFormat="1" ht="16.8" customHeight="1">
      <c r="A104" s="40"/>
      <c r="B104" s="46"/>
      <c r="C104" s="308" t="s">
        <v>1625</v>
      </c>
      <c r="D104" s="308" t="s">
        <v>4180</v>
      </c>
      <c r="E104" s="19" t="s">
        <v>169</v>
      </c>
      <c r="F104" s="309">
        <v>1218.9</v>
      </c>
      <c r="G104" s="40"/>
      <c r="H104" s="46"/>
    </row>
    <row r="105" spans="1:8" s="2" customFormat="1" ht="16.8" customHeight="1">
      <c r="A105" s="40"/>
      <c r="B105" s="46"/>
      <c r="C105" s="308" t="s">
        <v>3607</v>
      </c>
      <c r="D105" s="308" t="s">
        <v>4181</v>
      </c>
      <c r="E105" s="19" t="s">
        <v>169</v>
      </c>
      <c r="F105" s="309">
        <v>2437.8</v>
      </c>
      <c r="G105" s="40"/>
      <c r="H105" s="46"/>
    </row>
    <row r="106" spans="1:8" s="2" customFormat="1" ht="12">
      <c r="A106" s="40"/>
      <c r="B106" s="46"/>
      <c r="C106" s="308" t="s">
        <v>3692</v>
      </c>
      <c r="D106" s="308" t="s">
        <v>4182</v>
      </c>
      <c r="E106" s="19" t="s">
        <v>169</v>
      </c>
      <c r="F106" s="309">
        <v>1218.9</v>
      </c>
      <c r="G106" s="40"/>
      <c r="H106" s="46"/>
    </row>
    <row r="107" spans="1:8" s="2" customFormat="1" ht="16.8" customHeight="1">
      <c r="A107" s="40"/>
      <c r="B107" s="46"/>
      <c r="C107" s="308" t="s">
        <v>3686</v>
      </c>
      <c r="D107" s="308" t="s">
        <v>3687</v>
      </c>
      <c r="E107" s="19" t="s">
        <v>169</v>
      </c>
      <c r="F107" s="309">
        <v>1682.082</v>
      </c>
      <c r="G107" s="40"/>
      <c r="H107" s="46"/>
    </row>
    <row r="108" spans="1:8" s="2" customFormat="1" ht="16.8" customHeight="1">
      <c r="A108" s="40"/>
      <c r="B108" s="46"/>
      <c r="C108" s="304" t="s">
        <v>4183</v>
      </c>
      <c r="D108" s="305" t="s">
        <v>4184</v>
      </c>
      <c r="E108" s="306" t="s">
        <v>19</v>
      </c>
      <c r="F108" s="307">
        <v>214.158</v>
      </c>
      <c r="G108" s="40"/>
      <c r="H108" s="46"/>
    </row>
    <row r="109" spans="1:8" s="2" customFormat="1" ht="16.8" customHeight="1">
      <c r="A109" s="40"/>
      <c r="B109" s="46"/>
      <c r="C109" s="304" t="s">
        <v>4185</v>
      </c>
      <c r="D109" s="305" t="s">
        <v>4186</v>
      </c>
      <c r="E109" s="306" t="s">
        <v>19</v>
      </c>
      <c r="F109" s="307">
        <v>270.087</v>
      </c>
      <c r="G109" s="40"/>
      <c r="H109" s="46"/>
    </row>
    <row r="110" spans="1:8" s="2" customFormat="1" ht="16.8" customHeight="1">
      <c r="A110" s="40"/>
      <c r="B110" s="46"/>
      <c r="C110" s="304" t="s">
        <v>4187</v>
      </c>
      <c r="D110" s="305" t="s">
        <v>4188</v>
      </c>
      <c r="E110" s="306" t="s">
        <v>19</v>
      </c>
      <c r="F110" s="307">
        <v>1380.376</v>
      </c>
      <c r="G110" s="40"/>
      <c r="H110" s="46"/>
    </row>
    <row r="111" spans="1:8" s="2" customFormat="1" ht="16.8" customHeight="1">
      <c r="A111" s="40"/>
      <c r="B111" s="46"/>
      <c r="C111" s="304" t="s">
        <v>4189</v>
      </c>
      <c r="D111" s="305" t="s">
        <v>4190</v>
      </c>
      <c r="E111" s="306" t="s">
        <v>19</v>
      </c>
      <c r="F111" s="307">
        <v>1180.127</v>
      </c>
      <c r="G111" s="40"/>
      <c r="H111" s="46"/>
    </row>
    <row r="112" spans="1:8" s="2" customFormat="1" ht="16.8" customHeight="1">
      <c r="A112" s="40"/>
      <c r="B112" s="46"/>
      <c r="C112" s="304" t="s">
        <v>996</v>
      </c>
      <c r="D112" s="305" t="s">
        <v>997</v>
      </c>
      <c r="E112" s="306" t="s">
        <v>19</v>
      </c>
      <c r="F112" s="307">
        <v>12</v>
      </c>
      <c r="G112" s="40"/>
      <c r="H112" s="46"/>
    </row>
    <row r="113" spans="1:8" s="2" customFormat="1" ht="16.8" customHeight="1">
      <c r="A113" s="40"/>
      <c r="B113" s="46"/>
      <c r="C113" s="308" t="s">
        <v>19</v>
      </c>
      <c r="D113" s="308" t="s">
        <v>1822</v>
      </c>
      <c r="E113" s="19" t="s">
        <v>19</v>
      </c>
      <c r="F113" s="309">
        <v>12</v>
      </c>
      <c r="G113" s="40"/>
      <c r="H113" s="46"/>
    </row>
    <row r="114" spans="1:8" s="2" customFormat="1" ht="16.8" customHeight="1">
      <c r="A114" s="40"/>
      <c r="B114" s="46"/>
      <c r="C114" s="308" t="s">
        <v>996</v>
      </c>
      <c r="D114" s="308" t="s">
        <v>175</v>
      </c>
      <c r="E114" s="19" t="s">
        <v>19</v>
      </c>
      <c r="F114" s="309">
        <v>12</v>
      </c>
      <c r="G114" s="40"/>
      <c r="H114" s="46"/>
    </row>
    <row r="115" spans="1:8" s="2" customFormat="1" ht="16.8" customHeight="1">
      <c r="A115" s="40"/>
      <c r="B115" s="46"/>
      <c r="C115" s="310" t="s">
        <v>4170</v>
      </c>
      <c r="D115" s="40"/>
      <c r="E115" s="40"/>
      <c r="F115" s="40"/>
      <c r="G115" s="40"/>
      <c r="H115" s="46"/>
    </row>
    <row r="116" spans="1:8" s="2" customFormat="1" ht="16.8" customHeight="1">
      <c r="A116" s="40"/>
      <c r="B116" s="46"/>
      <c r="C116" s="308" t="s">
        <v>1819</v>
      </c>
      <c r="D116" s="308" t="s">
        <v>4191</v>
      </c>
      <c r="E116" s="19" t="s">
        <v>169</v>
      </c>
      <c r="F116" s="309">
        <v>12</v>
      </c>
      <c r="G116" s="40"/>
      <c r="H116" s="46"/>
    </row>
    <row r="117" spans="1:8" s="2" customFormat="1" ht="16.8" customHeight="1">
      <c r="A117" s="40"/>
      <c r="B117" s="46"/>
      <c r="C117" s="308" t="s">
        <v>1811</v>
      </c>
      <c r="D117" s="308" t="s">
        <v>4192</v>
      </c>
      <c r="E117" s="19" t="s">
        <v>169</v>
      </c>
      <c r="F117" s="309">
        <v>2650.5</v>
      </c>
      <c r="G117" s="40"/>
      <c r="H117" s="46"/>
    </row>
    <row r="118" spans="1:8" s="2" customFormat="1" ht="16.8" customHeight="1">
      <c r="A118" s="40"/>
      <c r="B118" s="46"/>
      <c r="C118" s="308" t="s">
        <v>1807</v>
      </c>
      <c r="D118" s="308" t="s">
        <v>4193</v>
      </c>
      <c r="E118" s="19" t="s">
        <v>169</v>
      </c>
      <c r="F118" s="309">
        <v>2650.5</v>
      </c>
      <c r="G118" s="40"/>
      <c r="H118" s="46"/>
    </row>
    <row r="119" spans="1:8" s="2" customFormat="1" ht="16.8" customHeight="1">
      <c r="A119" s="40"/>
      <c r="B119" s="46"/>
      <c r="C119" s="304" t="s">
        <v>998</v>
      </c>
      <c r="D119" s="305" t="s">
        <v>999</v>
      </c>
      <c r="E119" s="306" t="s">
        <v>19</v>
      </c>
      <c r="F119" s="307">
        <v>300</v>
      </c>
      <c r="G119" s="40"/>
      <c r="H119" s="46"/>
    </row>
    <row r="120" spans="1:8" s="2" customFormat="1" ht="16.8" customHeight="1">
      <c r="A120" s="40"/>
      <c r="B120" s="46"/>
      <c r="C120" s="308" t="s">
        <v>19</v>
      </c>
      <c r="D120" s="308" t="s">
        <v>1000</v>
      </c>
      <c r="E120" s="19" t="s">
        <v>19</v>
      </c>
      <c r="F120" s="309">
        <v>300</v>
      </c>
      <c r="G120" s="40"/>
      <c r="H120" s="46"/>
    </row>
    <row r="121" spans="1:8" s="2" customFormat="1" ht="16.8" customHeight="1">
      <c r="A121" s="40"/>
      <c r="B121" s="46"/>
      <c r="C121" s="308" t="s">
        <v>998</v>
      </c>
      <c r="D121" s="308" t="s">
        <v>175</v>
      </c>
      <c r="E121" s="19" t="s">
        <v>19</v>
      </c>
      <c r="F121" s="309">
        <v>300</v>
      </c>
      <c r="G121" s="40"/>
      <c r="H121" s="46"/>
    </row>
    <row r="122" spans="1:8" s="2" customFormat="1" ht="16.8" customHeight="1">
      <c r="A122" s="40"/>
      <c r="B122" s="46"/>
      <c r="C122" s="310" t="s">
        <v>4170</v>
      </c>
      <c r="D122" s="40"/>
      <c r="E122" s="40"/>
      <c r="F122" s="40"/>
      <c r="G122" s="40"/>
      <c r="H122" s="46"/>
    </row>
    <row r="123" spans="1:8" s="2" customFormat="1" ht="12">
      <c r="A123" s="40"/>
      <c r="B123" s="46"/>
      <c r="C123" s="308" t="s">
        <v>1647</v>
      </c>
      <c r="D123" s="308" t="s">
        <v>4194</v>
      </c>
      <c r="E123" s="19" t="s">
        <v>169</v>
      </c>
      <c r="F123" s="309">
        <v>300</v>
      </c>
      <c r="G123" s="40"/>
      <c r="H123" s="46"/>
    </row>
    <row r="124" spans="1:8" s="2" customFormat="1" ht="16.8" customHeight="1">
      <c r="A124" s="40"/>
      <c r="B124" s="46"/>
      <c r="C124" s="308" t="s">
        <v>1644</v>
      </c>
      <c r="D124" s="308" t="s">
        <v>4195</v>
      </c>
      <c r="E124" s="19" t="s">
        <v>169</v>
      </c>
      <c r="F124" s="309">
        <v>300</v>
      </c>
      <c r="G124" s="40"/>
      <c r="H124" s="46"/>
    </row>
    <row r="125" spans="1:8" s="2" customFormat="1" ht="12">
      <c r="A125" s="40"/>
      <c r="B125" s="46"/>
      <c r="C125" s="308" t="s">
        <v>1650</v>
      </c>
      <c r="D125" s="308" t="s">
        <v>4196</v>
      </c>
      <c r="E125" s="19" t="s">
        <v>169</v>
      </c>
      <c r="F125" s="309">
        <v>900</v>
      </c>
      <c r="G125" s="40"/>
      <c r="H125" s="46"/>
    </row>
    <row r="126" spans="1:8" s="2" customFormat="1" ht="12">
      <c r="A126" s="40"/>
      <c r="B126" s="46"/>
      <c r="C126" s="308" t="s">
        <v>3727</v>
      </c>
      <c r="D126" s="308" t="s">
        <v>3728</v>
      </c>
      <c r="E126" s="19" t="s">
        <v>169</v>
      </c>
      <c r="F126" s="309">
        <v>9730</v>
      </c>
      <c r="G126" s="40"/>
      <c r="H126" s="46"/>
    </row>
    <row r="127" spans="1:8" s="2" customFormat="1" ht="16.8" customHeight="1">
      <c r="A127" s="40"/>
      <c r="B127" s="46"/>
      <c r="C127" s="304" t="s">
        <v>1001</v>
      </c>
      <c r="D127" s="305" t="s">
        <v>1002</v>
      </c>
      <c r="E127" s="306" t="s">
        <v>19</v>
      </c>
      <c r="F127" s="307">
        <v>7210</v>
      </c>
      <c r="G127" s="40"/>
      <c r="H127" s="46"/>
    </row>
    <row r="128" spans="1:8" s="2" customFormat="1" ht="16.8" customHeight="1">
      <c r="A128" s="40"/>
      <c r="B128" s="46"/>
      <c r="C128" s="308" t="s">
        <v>19</v>
      </c>
      <c r="D128" s="308" t="s">
        <v>1637</v>
      </c>
      <c r="E128" s="19" t="s">
        <v>19</v>
      </c>
      <c r="F128" s="309">
        <v>1700</v>
      </c>
      <c r="G128" s="40"/>
      <c r="H128" s="46"/>
    </row>
    <row r="129" spans="1:8" s="2" customFormat="1" ht="16.8" customHeight="1">
      <c r="A129" s="40"/>
      <c r="B129" s="46"/>
      <c r="C129" s="308" t="s">
        <v>19</v>
      </c>
      <c r="D129" s="308" t="s">
        <v>1638</v>
      </c>
      <c r="E129" s="19" t="s">
        <v>19</v>
      </c>
      <c r="F129" s="309">
        <v>1930</v>
      </c>
      <c r="G129" s="40"/>
      <c r="H129" s="46"/>
    </row>
    <row r="130" spans="1:8" s="2" customFormat="1" ht="16.8" customHeight="1">
      <c r="A130" s="40"/>
      <c r="B130" s="46"/>
      <c r="C130" s="308" t="s">
        <v>19</v>
      </c>
      <c r="D130" s="308" t="s">
        <v>1639</v>
      </c>
      <c r="E130" s="19" t="s">
        <v>19</v>
      </c>
      <c r="F130" s="309">
        <v>1930</v>
      </c>
      <c r="G130" s="40"/>
      <c r="H130" s="46"/>
    </row>
    <row r="131" spans="1:8" s="2" customFormat="1" ht="16.8" customHeight="1">
      <c r="A131" s="40"/>
      <c r="B131" s="46"/>
      <c r="C131" s="308" t="s">
        <v>19</v>
      </c>
      <c r="D131" s="308" t="s">
        <v>1640</v>
      </c>
      <c r="E131" s="19" t="s">
        <v>19</v>
      </c>
      <c r="F131" s="309">
        <v>1650</v>
      </c>
      <c r="G131" s="40"/>
      <c r="H131" s="46"/>
    </row>
    <row r="132" spans="1:8" s="2" customFormat="1" ht="16.8" customHeight="1">
      <c r="A132" s="40"/>
      <c r="B132" s="46"/>
      <c r="C132" s="308" t="s">
        <v>1001</v>
      </c>
      <c r="D132" s="308" t="s">
        <v>175</v>
      </c>
      <c r="E132" s="19" t="s">
        <v>19</v>
      </c>
      <c r="F132" s="309">
        <v>7210</v>
      </c>
      <c r="G132" s="40"/>
      <c r="H132" s="46"/>
    </row>
    <row r="133" spans="1:8" s="2" customFormat="1" ht="16.8" customHeight="1">
      <c r="A133" s="40"/>
      <c r="B133" s="46"/>
      <c r="C133" s="310" t="s">
        <v>4170</v>
      </c>
      <c r="D133" s="40"/>
      <c r="E133" s="40"/>
      <c r="F133" s="40"/>
      <c r="G133" s="40"/>
      <c r="H133" s="46"/>
    </row>
    <row r="134" spans="1:8" s="2" customFormat="1" ht="16.8" customHeight="1">
      <c r="A134" s="40"/>
      <c r="B134" s="46"/>
      <c r="C134" s="308" t="s">
        <v>1634</v>
      </c>
      <c r="D134" s="308" t="s">
        <v>4197</v>
      </c>
      <c r="E134" s="19" t="s">
        <v>169</v>
      </c>
      <c r="F134" s="309">
        <v>7210</v>
      </c>
      <c r="G134" s="40"/>
      <c r="H134" s="46"/>
    </row>
    <row r="135" spans="1:8" s="2" customFormat="1" ht="16.8" customHeight="1">
      <c r="A135" s="40"/>
      <c r="B135" s="46"/>
      <c r="C135" s="308" t="s">
        <v>1631</v>
      </c>
      <c r="D135" s="308" t="s">
        <v>4198</v>
      </c>
      <c r="E135" s="19" t="s">
        <v>169</v>
      </c>
      <c r="F135" s="309">
        <v>7210</v>
      </c>
      <c r="G135" s="40"/>
      <c r="H135" s="46"/>
    </row>
    <row r="136" spans="1:8" s="2" customFormat="1" ht="16.8" customHeight="1">
      <c r="A136" s="40"/>
      <c r="B136" s="46"/>
      <c r="C136" s="308" t="s">
        <v>1598</v>
      </c>
      <c r="D136" s="308" t="s">
        <v>4199</v>
      </c>
      <c r="E136" s="19" t="s">
        <v>169</v>
      </c>
      <c r="F136" s="309">
        <v>7210</v>
      </c>
      <c r="G136" s="40"/>
      <c r="H136" s="46"/>
    </row>
    <row r="137" spans="1:8" s="2" customFormat="1" ht="16.8" customHeight="1">
      <c r="A137" s="40"/>
      <c r="B137" s="46"/>
      <c r="C137" s="308" t="s">
        <v>1601</v>
      </c>
      <c r="D137" s="308" t="s">
        <v>4200</v>
      </c>
      <c r="E137" s="19" t="s">
        <v>169</v>
      </c>
      <c r="F137" s="309">
        <v>21630</v>
      </c>
      <c r="G137" s="40"/>
      <c r="H137" s="46"/>
    </row>
    <row r="138" spans="1:8" s="2" customFormat="1" ht="16.8" customHeight="1">
      <c r="A138" s="40"/>
      <c r="B138" s="46"/>
      <c r="C138" s="308" t="s">
        <v>1628</v>
      </c>
      <c r="D138" s="308" t="s">
        <v>4201</v>
      </c>
      <c r="E138" s="19" t="s">
        <v>169</v>
      </c>
      <c r="F138" s="309">
        <v>7210</v>
      </c>
      <c r="G138" s="40"/>
      <c r="H138" s="46"/>
    </row>
    <row r="139" spans="1:8" s="2" customFormat="1" ht="16.8" customHeight="1">
      <c r="A139" s="40"/>
      <c r="B139" s="46"/>
      <c r="C139" s="308" t="s">
        <v>1641</v>
      </c>
      <c r="D139" s="308" t="s">
        <v>4202</v>
      </c>
      <c r="E139" s="19" t="s">
        <v>169</v>
      </c>
      <c r="F139" s="309">
        <v>21630</v>
      </c>
      <c r="G139" s="40"/>
      <c r="H139" s="46"/>
    </row>
    <row r="140" spans="1:8" s="2" customFormat="1" ht="12">
      <c r="A140" s="40"/>
      <c r="B140" s="46"/>
      <c r="C140" s="308" t="s">
        <v>3727</v>
      </c>
      <c r="D140" s="308" t="s">
        <v>3728</v>
      </c>
      <c r="E140" s="19" t="s">
        <v>169</v>
      </c>
      <c r="F140" s="309">
        <v>9730</v>
      </c>
      <c r="G140" s="40"/>
      <c r="H140" s="46"/>
    </row>
    <row r="141" spans="1:8" s="2" customFormat="1" ht="16.8" customHeight="1">
      <c r="A141" s="40"/>
      <c r="B141" s="46"/>
      <c r="C141" s="304" t="s">
        <v>1004</v>
      </c>
      <c r="D141" s="305" t="s">
        <v>1005</v>
      </c>
      <c r="E141" s="306" t="s">
        <v>19</v>
      </c>
      <c r="F141" s="307">
        <v>890</v>
      </c>
      <c r="G141" s="40"/>
      <c r="H141" s="46"/>
    </row>
    <row r="142" spans="1:8" s="2" customFormat="1" ht="16.8" customHeight="1">
      <c r="A142" s="40"/>
      <c r="B142" s="46"/>
      <c r="C142" s="308" t="s">
        <v>19</v>
      </c>
      <c r="D142" s="308" t="s">
        <v>1617</v>
      </c>
      <c r="E142" s="19" t="s">
        <v>19</v>
      </c>
      <c r="F142" s="309">
        <v>230</v>
      </c>
      <c r="G142" s="40"/>
      <c r="H142" s="46"/>
    </row>
    <row r="143" spans="1:8" s="2" customFormat="1" ht="16.8" customHeight="1">
      <c r="A143" s="40"/>
      <c r="B143" s="46"/>
      <c r="C143" s="308" t="s">
        <v>19</v>
      </c>
      <c r="D143" s="308" t="s">
        <v>1618</v>
      </c>
      <c r="E143" s="19" t="s">
        <v>19</v>
      </c>
      <c r="F143" s="309">
        <v>160</v>
      </c>
      <c r="G143" s="40"/>
      <c r="H143" s="46"/>
    </row>
    <row r="144" spans="1:8" s="2" customFormat="1" ht="16.8" customHeight="1">
      <c r="A144" s="40"/>
      <c r="B144" s="46"/>
      <c r="C144" s="308" t="s">
        <v>19</v>
      </c>
      <c r="D144" s="308" t="s">
        <v>1619</v>
      </c>
      <c r="E144" s="19" t="s">
        <v>19</v>
      </c>
      <c r="F144" s="309">
        <v>150</v>
      </c>
      <c r="G144" s="40"/>
      <c r="H144" s="46"/>
    </row>
    <row r="145" spans="1:8" s="2" customFormat="1" ht="16.8" customHeight="1">
      <c r="A145" s="40"/>
      <c r="B145" s="46"/>
      <c r="C145" s="308" t="s">
        <v>19</v>
      </c>
      <c r="D145" s="308" t="s">
        <v>1620</v>
      </c>
      <c r="E145" s="19" t="s">
        <v>19</v>
      </c>
      <c r="F145" s="309">
        <v>350</v>
      </c>
      <c r="G145" s="40"/>
      <c r="H145" s="46"/>
    </row>
    <row r="146" spans="1:8" s="2" customFormat="1" ht="16.8" customHeight="1">
      <c r="A146" s="40"/>
      <c r="B146" s="46"/>
      <c r="C146" s="308" t="s">
        <v>1004</v>
      </c>
      <c r="D146" s="308" t="s">
        <v>175</v>
      </c>
      <c r="E146" s="19" t="s">
        <v>19</v>
      </c>
      <c r="F146" s="309">
        <v>890</v>
      </c>
      <c r="G146" s="40"/>
      <c r="H146" s="46"/>
    </row>
    <row r="147" spans="1:8" s="2" customFormat="1" ht="16.8" customHeight="1">
      <c r="A147" s="40"/>
      <c r="B147" s="46"/>
      <c r="C147" s="310" t="s">
        <v>4170</v>
      </c>
      <c r="D147" s="40"/>
      <c r="E147" s="40"/>
      <c r="F147" s="40"/>
      <c r="G147" s="40"/>
      <c r="H147" s="46"/>
    </row>
    <row r="148" spans="1:8" s="2" customFormat="1" ht="16.8" customHeight="1">
      <c r="A148" s="40"/>
      <c r="B148" s="46"/>
      <c r="C148" s="308" t="s">
        <v>1614</v>
      </c>
      <c r="D148" s="308" t="s">
        <v>4203</v>
      </c>
      <c r="E148" s="19" t="s">
        <v>169</v>
      </c>
      <c r="F148" s="309">
        <v>890</v>
      </c>
      <c r="G148" s="40"/>
      <c r="H148" s="46"/>
    </row>
    <row r="149" spans="1:8" s="2" customFormat="1" ht="16.8" customHeight="1">
      <c r="A149" s="40"/>
      <c r="B149" s="46"/>
      <c r="C149" s="308" t="s">
        <v>1608</v>
      </c>
      <c r="D149" s="308" t="s">
        <v>4204</v>
      </c>
      <c r="E149" s="19" t="s">
        <v>169</v>
      </c>
      <c r="F149" s="309">
        <v>890</v>
      </c>
      <c r="G149" s="40"/>
      <c r="H149" s="46"/>
    </row>
    <row r="150" spans="1:8" s="2" customFormat="1" ht="16.8" customHeight="1">
      <c r="A150" s="40"/>
      <c r="B150" s="46"/>
      <c r="C150" s="308" t="s">
        <v>1611</v>
      </c>
      <c r="D150" s="308" t="s">
        <v>4205</v>
      </c>
      <c r="E150" s="19" t="s">
        <v>169</v>
      </c>
      <c r="F150" s="309">
        <v>890</v>
      </c>
      <c r="G150" s="40"/>
      <c r="H150" s="46"/>
    </row>
    <row r="151" spans="1:8" s="2" customFormat="1" ht="12">
      <c r="A151" s="40"/>
      <c r="B151" s="46"/>
      <c r="C151" s="308" t="s">
        <v>3727</v>
      </c>
      <c r="D151" s="308" t="s">
        <v>3728</v>
      </c>
      <c r="E151" s="19" t="s">
        <v>169</v>
      </c>
      <c r="F151" s="309">
        <v>9730</v>
      </c>
      <c r="G151" s="40"/>
      <c r="H151" s="46"/>
    </row>
    <row r="152" spans="1:8" s="2" customFormat="1" ht="16.8" customHeight="1">
      <c r="A152" s="40"/>
      <c r="B152" s="46"/>
      <c r="C152" s="304" t="s">
        <v>4206</v>
      </c>
      <c r="D152" s="305" t="s">
        <v>1009</v>
      </c>
      <c r="E152" s="306" t="s">
        <v>19</v>
      </c>
      <c r="F152" s="307">
        <v>592.81</v>
      </c>
      <c r="G152" s="40"/>
      <c r="H152" s="46"/>
    </row>
    <row r="153" spans="1:8" s="2" customFormat="1" ht="16.8" customHeight="1">
      <c r="A153" s="40"/>
      <c r="B153" s="46"/>
      <c r="C153" s="304" t="s">
        <v>1008</v>
      </c>
      <c r="D153" s="305" t="s">
        <v>1009</v>
      </c>
      <c r="E153" s="306" t="s">
        <v>19</v>
      </c>
      <c r="F153" s="307">
        <v>1000.57</v>
      </c>
      <c r="G153" s="40"/>
      <c r="H153" s="46"/>
    </row>
    <row r="154" spans="1:8" s="2" customFormat="1" ht="12">
      <c r="A154" s="40"/>
      <c r="B154" s="46"/>
      <c r="C154" s="308" t="s">
        <v>19</v>
      </c>
      <c r="D154" s="308" t="s">
        <v>1716</v>
      </c>
      <c r="E154" s="19" t="s">
        <v>19</v>
      </c>
      <c r="F154" s="309">
        <v>127.92</v>
      </c>
      <c r="G154" s="40"/>
      <c r="H154" s="46"/>
    </row>
    <row r="155" spans="1:8" s="2" customFormat="1" ht="12">
      <c r="A155" s="40"/>
      <c r="B155" s="46"/>
      <c r="C155" s="308" t="s">
        <v>19</v>
      </c>
      <c r="D155" s="308" t="s">
        <v>1717</v>
      </c>
      <c r="E155" s="19" t="s">
        <v>19</v>
      </c>
      <c r="F155" s="309">
        <v>284.2</v>
      </c>
      <c r="G155" s="40"/>
      <c r="H155" s="46"/>
    </row>
    <row r="156" spans="1:8" s="2" customFormat="1" ht="12">
      <c r="A156" s="40"/>
      <c r="B156" s="46"/>
      <c r="C156" s="308" t="s">
        <v>19</v>
      </c>
      <c r="D156" s="308" t="s">
        <v>1718</v>
      </c>
      <c r="E156" s="19" t="s">
        <v>19</v>
      </c>
      <c r="F156" s="309">
        <v>296.22</v>
      </c>
      <c r="G156" s="40"/>
      <c r="H156" s="46"/>
    </row>
    <row r="157" spans="1:8" s="2" customFormat="1" ht="12">
      <c r="A157" s="40"/>
      <c r="B157" s="46"/>
      <c r="C157" s="308" t="s">
        <v>19</v>
      </c>
      <c r="D157" s="308" t="s">
        <v>1719</v>
      </c>
      <c r="E157" s="19" t="s">
        <v>19</v>
      </c>
      <c r="F157" s="309">
        <v>292.23</v>
      </c>
      <c r="G157" s="40"/>
      <c r="H157" s="46"/>
    </row>
    <row r="158" spans="1:8" s="2" customFormat="1" ht="16.8" customHeight="1">
      <c r="A158" s="40"/>
      <c r="B158" s="46"/>
      <c r="C158" s="308" t="s">
        <v>1008</v>
      </c>
      <c r="D158" s="308" t="s">
        <v>175</v>
      </c>
      <c r="E158" s="19" t="s">
        <v>19</v>
      </c>
      <c r="F158" s="309">
        <v>1000.57</v>
      </c>
      <c r="G158" s="40"/>
      <c r="H158" s="46"/>
    </row>
    <row r="159" spans="1:8" s="2" customFormat="1" ht="16.8" customHeight="1">
      <c r="A159" s="40"/>
      <c r="B159" s="46"/>
      <c r="C159" s="310" t="s">
        <v>4170</v>
      </c>
      <c r="D159" s="40"/>
      <c r="E159" s="40"/>
      <c r="F159" s="40"/>
      <c r="G159" s="40"/>
      <c r="H159" s="46"/>
    </row>
    <row r="160" spans="1:8" s="2" customFormat="1" ht="16.8" customHeight="1">
      <c r="A160" s="40"/>
      <c r="B160" s="46"/>
      <c r="C160" s="308" t="s">
        <v>1713</v>
      </c>
      <c r="D160" s="308" t="s">
        <v>4207</v>
      </c>
      <c r="E160" s="19" t="s">
        <v>279</v>
      </c>
      <c r="F160" s="309">
        <v>2001.14</v>
      </c>
      <c r="G160" s="40"/>
      <c r="H160" s="46"/>
    </row>
    <row r="161" spans="1:8" s="2" customFormat="1" ht="16.8" customHeight="1">
      <c r="A161" s="40"/>
      <c r="B161" s="46"/>
      <c r="C161" s="308" t="s">
        <v>1725</v>
      </c>
      <c r="D161" s="308" t="s">
        <v>4208</v>
      </c>
      <c r="E161" s="19" t="s">
        <v>279</v>
      </c>
      <c r="F161" s="309">
        <v>1100.627</v>
      </c>
      <c r="G161" s="40"/>
      <c r="H161" s="46"/>
    </row>
    <row r="162" spans="1:8" s="2" customFormat="1" ht="16.8" customHeight="1">
      <c r="A162" s="40"/>
      <c r="B162" s="46"/>
      <c r="C162" s="308" t="s">
        <v>1721</v>
      </c>
      <c r="D162" s="308" t="s">
        <v>1722</v>
      </c>
      <c r="E162" s="19" t="s">
        <v>279</v>
      </c>
      <c r="F162" s="309">
        <v>1100.627</v>
      </c>
      <c r="G162" s="40"/>
      <c r="H162" s="46"/>
    </row>
    <row r="163" spans="1:8" s="2" customFormat="1" ht="16.8" customHeight="1">
      <c r="A163" s="40"/>
      <c r="B163" s="46"/>
      <c r="C163" s="304" t="s">
        <v>1011</v>
      </c>
      <c r="D163" s="305" t="s">
        <v>1012</v>
      </c>
      <c r="E163" s="306" t="s">
        <v>19</v>
      </c>
      <c r="F163" s="307">
        <v>2400</v>
      </c>
      <c r="G163" s="40"/>
      <c r="H163" s="46"/>
    </row>
    <row r="164" spans="1:8" s="2" customFormat="1" ht="16.8" customHeight="1">
      <c r="A164" s="40"/>
      <c r="B164" s="46"/>
      <c r="C164" s="308" t="s">
        <v>19</v>
      </c>
      <c r="D164" s="308" t="s">
        <v>1013</v>
      </c>
      <c r="E164" s="19" t="s">
        <v>19</v>
      </c>
      <c r="F164" s="309">
        <v>2400</v>
      </c>
      <c r="G164" s="40"/>
      <c r="H164" s="46"/>
    </row>
    <row r="165" spans="1:8" s="2" customFormat="1" ht="16.8" customHeight="1">
      <c r="A165" s="40"/>
      <c r="B165" s="46"/>
      <c r="C165" s="308" t="s">
        <v>1011</v>
      </c>
      <c r="D165" s="308" t="s">
        <v>175</v>
      </c>
      <c r="E165" s="19" t="s">
        <v>19</v>
      </c>
      <c r="F165" s="309">
        <v>2400</v>
      </c>
      <c r="G165" s="40"/>
      <c r="H165" s="46"/>
    </row>
    <row r="166" spans="1:8" s="2" customFormat="1" ht="16.8" customHeight="1">
      <c r="A166" s="40"/>
      <c r="B166" s="46"/>
      <c r="C166" s="310" t="s">
        <v>4170</v>
      </c>
      <c r="D166" s="40"/>
      <c r="E166" s="40"/>
      <c r="F166" s="40"/>
      <c r="G166" s="40"/>
      <c r="H166" s="46"/>
    </row>
    <row r="167" spans="1:8" s="2" customFormat="1" ht="12">
      <c r="A167" s="40"/>
      <c r="B167" s="46"/>
      <c r="C167" s="308" t="s">
        <v>1915</v>
      </c>
      <c r="D167" s="308" t="s">
        <v>4209</v>
      </c>
      <c r="E167" s="19" t="s">
        <v>169</v>
      </c>
      <c r="F167" s="309">
        <v>2400</v>
      </c>
      <c r="G167" s="40"/>
      <c r="H167" s="46"/>
    </row>
    <row r="168" spans="1:8" s="2" customFormat="1" ht="12">
      <c r="A168" s="40"/>
      <c r="B168" s="46"/>
      <c r="C168" s="308" t="s">
        <v>384</v>
      </c>
      <c r="D168" s="308" t="s">
        <v>4210</v>
      </c>
      <c r="E168" s="19" t="s">
        <v>169</v>
      </c>
      <c r="F168" s="309">
        <v>4800</v>
      </c>
      <c r="G168" s="40"/>
      <c r="H168" s="46"/>
    </row>
    <row r="169" spans="1:8" s="2" customFormat="1" ht="16.8" customHeight="1">
      <c r="A169" s="40"/>
      <c r="B169" s="46"/>
      <c r="C169" s="304" t="s">
        <v>1014</v>
      </c>
      <c r="D169" s="305" t="s">
        <v>1015</v>
      </c>
      <c r="E169" s="306" t="s">
        <v>19</v>
      </c>
      <c r="F169" s="307">
        <v>698</v>
      </c>
      <c r="G169" s="40"/>
      <c r="H169" s="46"/>
    </row>
    <row r="170" spans="1:8" s="2" customFormat="1" ht="16.8" customHeight="1">
      <c r="A170" s="40"/>
      <c r="B170" s="46"/>
      <c r="C170" s="308" t="s">
        <v>19</v>
      </c>
      <c r="D170" s="308" t="s">
        <v>2314</v>
      </c>
      <c r="E170" s="19" t="s">
        <v>19</v>
      </c>
      <c r="F170" s="309">
        <v>180</v>
      </c>
      <c r="G170" s="40"/>
      <c r="H170" s="46"/>
    </row>
    <row r="171" spans="1:8" s="2" customFormat="1" ht="16.8" customHeight="1">
      <c r="A171" s="40"/>
      <c r="B171" s="46"/>
      <c r="C171" s="308" t="s">
        <v>19</v>
      </c>
      <c r="D171" s="308" t="s">
        <v>2315</v>
      </c>
      <c r="E171" s="19" t="s">
        <v>19</v>
      </c>
      <c r="F171" s="309">
        <v>235</v>
      </c>
      <c r="G171" s="40"/>
      <c r="H171" s="46"/>
    </row>
    <row r="172" spans="1:8" s="2" customFormat="1" ht="16.8" customHeight="1">
      <c r="A172" s="40"/>
      <c r="B172" s="46"/>
      <c r="C172" s="308" t="s">
        <v>19</v>
      </c>
      <c r="D172" s="308" t="s">
        <v>2316</v>
      </c>
      <c r="E172" s="19" t="s">
        <v>19</v>
      </c>
      <c r="F172" s="309">
        <v>242</v>
      </c>
      <c r="G172" s="40"/>
      <c r="H172" s="46"/>
    </row>
    <row r="173" spans="1:8" s="2" customFormat="1" ht="16.8" customHeight="1">
      <c r="A173" s="40"/>
      <c r="B173" s="46"/>
      <c r="C173" s="308" t="s">
        <v>19</v>
      </c>
      <c r="D173" s="308" t="s">
        <v>2317</v>
      </c>
      <c r="E173" s="19" t="s">
        <v>19</v>
      </c>
      <c r="F173" s="309">
        <v>41</v>
      </c>
      <c r="G173" s="40"/>
      <c r="H173" s="46"/>
    </row>
    <row r="174" spans="1:8" s="2" customFormat="1" ht="16.8" customHeight="1">
      <c r="A174" s="40"/>
      <c r="B174" s="46"/>
      <c r="C174" s="308" t="s">
        <v>1014</v>
      </c>
      <c r="D174" s="308" t="s">
        <v>175</v>
      </c>
      <c r="E174" s="19" t="s">
        <v>19</v>
      </c>
      <c r="F174" s="309">
        <v>698</v>
      </c>
      <c r="G174" s="40"/>
      <c r="H174" s="46"/>
    </row>
    <row r="175" spans="1:8" s="2" customFormat="1" ht="16.8" customHeight="1">
      <c r="A175" s="40"/>
      <c r="B175" s="46"/>
      <c r="C175" s="310" t="s">
        <v>4170</v>
      </c>
      <c r="D175" s="40"/>
      <c r="E175" s="40"/>
      <c r="F175" s="40"/>
      <c r="G175" s="40"/>
      <c r="H175" s="46"/>
    </row>
    <row r="176" spans="1:8" s="2" customFormat="1" ht="16.8" customHeight="1">
      <c r="A176" s="40"/>
      <c r="B176" s="46"/>
      <c r="C176" s="308" t="s">
        <v>2311</v>
      </c>
      <c r="D176" s="308" t="s">
        <v>4211</v>
      </c>
      <c r="E176" s="19" t="s">
        <v>169</v>
      </c>
      <c r="F176" s="309">
        <v>698</v>
      </c>
      <c r="G176" s="40"/>
      <c r="H176" s="46"/>
    </row>
    <row r="177" spans="1:8" s="2" customFormat="1" ht="16.8" customHeight="1">
      <c r="A177" s="40"/>
      <c r="B177" s="46"/>
      <c r="C177" s="308" t="s">
        <v>2327</v>
      </c>
      <c r="D177" s="308" t="s">
        <v>4212</v>
      </c>
      <c r="E177" s="19" t="s">
        <v>169</v>
      </c>
      <c r="F177" s="309">
        <v>1040</v>
      </c>
      <c r="G177" s="40"/>
      <c r="H177" s="46"/>
    </row>
    <row r="178" spans="1:8" s="2" customFormat="1" ht="16.8" customHeight="1">
      <c r="A178" s="40"/>
      <c r="B178" s="46"/>
      <c r="C178" s="304" t="s">
        <v>1017</v>
      </c>
      <c r="D178" s="305" t="s">
        <v>1018</v>
      </c>
      <c r="E178" s="306" t="s">
        <v>19</v>
      </c>
      <c r="F178" s="307">
        <v>291</v>
      </c>
      <c r="G178" s="40"/>
      <c r="H178" s="46"/>
    </row>
    <row r="179" spans="1:8" s="2" customFormat="1" ht="16.8" customHeight="1">
      <c r="A179" s="40"/>
      <c r="B179" s="46"/>
      <c r="C179" s="308" t="s">
        <v>19</v>
      </c>
      <c r="D179" s="308" t="s">
        <v>2322</v>
      </c>
      <c r="E179" s="19" t="s">
        <v>19</v>
      </c>
      <c r="F179" s="309">
        <v>48</v>
      </c>
      <c r="G179" s="40"/>
      <c r="H179" s="46"/>
    </row>
    <row r="180" spans="1:8" s="2" customFormat="1" ht="16.8" customHeight="1">
      <c r="A180" s="40"/>
      <c r="B180" s="46"/>
      <c r="C180" s="308" t="s">
        <v>19</v>
      </c>
      <c r="D180" s="308" t="s">
        <v>2323</v>
      </c>
      <c r="E180" s="19" t="s">
        <v>19</v>
      </c>
      <c r="F180" s="309">
        <v>70</v>
      </c>
      <c r="G180" s="40"/>
      <c r="H180" s="46"/>
    </row>
    <row r="181" spans="1:8" s="2" customFormat="1" ht="16.8" customHeight="1">
      <c r="A181" s="40"/>
      <c r="B181" s="46"/>
      <c r="C181" s="308" t="s">
        <v>19</v>
      </c>
      <c r="D181" s="308" t="s">
        <v>2324</v>
      </c>
      <c r="E181" s="19" t="s">
        <v>19</v>
      </c>
      <c r="F181" s="309">
        <v>75</v>
      </c>
      <c r="G181" s="40"/>
      <c r="H181" s="46"/>
    </row>
    <row r="182" spans="1:8" s="2" customFormat="1" ht="16.8" customHeight="1">
      <c r="A182" s="40"/>
      <c r="B182" s="46"/>
      <c r="C182" s="308" t="s">
        <v>19</v>
      </c>
      <c r="D182" s="308" t="s">
        <v>2325</v>
      </c>
      <c r="E182" s="19" t="s">
        <v>19</v>
      </c>
      <c r="F182" s="309">
        <v>98</v>
      </c>
      <c r="G182" s="40"/>
      <c r="H182" s="46"/>
    </row>
    <row r="183" spans="1:8" s="2" customFormat="1" ht="16.8" customHeight="1">
      <c r="A183" s="40"/>
      <c r="B183" s="46"/>
      <c r="C183" s="308" t="s">
        <v>1017</v>
      </c>
      <c r="D183" s="308" t="s">
        <v>175</v>
      </c>
      <c r="E183" s="19" t="s">
        <v>19</v>
      </c>
      <c r="F183" s="309">
        <v>291</v>
      </c>
      <c r="G183" s="40"/>
      <c r="H183" s="46"/>
    </row>
    <row r="184" spans="1:8" s="2" customFormat="1" ht="16.8" customHeight="1">
      <c r="A184" s="40"/>
      <c r="B184" s="46"/>
      <c r="C184" s="310" t="s">
        <v>4170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08" t="s">
        <v>2319</v>
      </c>
      <c r="D185" s="308" t="s">
        <v>4213</v>
      </c>
      <c r="E185" s="19" t="s">
        <v>169</v>
      </c>
      <c r="F185" s="309">
        <v>291</v>
      </c>
      <c r="G185" s="40"/>
      <c r="H185" s="46"/>
    </row>
    <row r="186" spans="1:8" s="2" customFormat="1" ht="16.8" customHeight="1">
      <c r="A186" s="40"/>
      <c r="B186" s="46"/>
      <c r="C186" s="308" t="s">
        <v>2327</v>
      </c>
      <c r="D186" s="308" t="s">
        <v>4212</v>
      </c>
      <c r="E186" s="19" t="s">
        <v>169</v>
      </c>
      <c r="F186" s="309">
        <v>1040</v>
      </c>
      <c r="G186" s="40"/>
      <c r="H186" s="46"/>
    </row>
    <row r="187" spans="1:8" s="2" customFormat="1" ht="16.8" customHeight="1">
      <c r="A187" s="40"/>
      <c r="B187" s="46"/>
      <c r="C187" s="304" t="s">
        <v>1020</v>
      </c>
      <c r="D187" s="305" t="s">
        <v>1021</v>
      </c>
      <c r="E187" s="306" t="s">
        <v>19</v>
      </c>
      <c r="F187" s="307">
        <v>51</v>
      </c>
      <c r="G187" s="40"/>
      <c r="H187" s="46"/>
    </row>
    <row r="188" spans="1:8" s="2" customFormat="1" ht="16.8" customHeight="1">
      <c r="A188" s="40"/>
      <c r="B188" s="46"/>
      <c r="C188" s="308" t="s">
        <v>19</v>
      </c>
      <c r="D188" s="308" t="s">
        <v>2368</v>
      </c>
      <c r="E188" s="19" t="s">
        <v>19</v>
      </c>
      <c r="F188" s="309">
        <v>5</v>
      </c>
      <c r="G188" s="40"/>
      <c r="H188" s="46"/>
    </row>
    <row r="189" spans="1:8" s="2" customFormat="1" ht="16.8" customHeight="1">
      <c r="A189" s="40"/>
      <c r="B189" s="46"/>
      <c r="C189" s="308" t="s">
        <v>19</v>
      </c>
      <c r="D189" s="308" t="s">
        <v>2369</v>
      </c>
      <c r="E189" s="19" t="s">
        <v>19</v>
      </c>
      <c r="F189" s="309">
        <v>15</v>
      </c>
      <c r="G189" s="40"/>
      <c r="H189" s="46"/>
    </row>
    <row r="190" spans="1:8" s="2" customFormat="1" ht="16.8" customHeight="1">
      <c r="A190" s="40"/>
      <c r="B190" s="46"/>
      <c r="C190" s="308" t="s">
        <v>19</v>
      </c>
      <c r="D190" s="308" t="s">
        <v>2370</v>
      </c>
      <c r="E190" s="19" t="s">
        <v>19</v>
      </c>
      <c r="F190" s="309">
        <v>15</v>
      </c>
      <c r="G190" s="40"/>
      <c r="H190" s="46"/>
    </row>
    <row r="191" spans="1:8" s="2" customFormat="1" ht="16.8" customHeight="1">
      <c r="A191" s="40"/>
      <c r="B191" s="46"/>
      <c r="C191" s="308" t="s">
        <v>19</v>
      </c>
      <c r="D191" s="308" t="s">
        <v>2371</v>
      </c>
      <c r="E191" s="19" t="s">
        <v>19</v>
      </c>
      <c r="F191" s="309">
        <v>16</v>
      </c>
      <c r="G191" s="40"/>
      <c r="H191" s="46"/>
    </row>
    <row r="192" spans="1:8" s="2" customFormat="1" ht="16.8" customHeight="1">
      <c r="A192" s="40"/>
      <c r="B192" s="46"/>
      <c r="C192" s="308" t="s">
        <v>1020</v>
      </c>
      <c r="D192" s="308" t="s">
        <v>175</v>
      </c>
      <c r="E192" s="19" t="s">
        <v>19</v>
      </c>
      <c r="F192" s="309">
        <v>51</v>
      </c>
      <c r="G192" s="40"/>
      <c r="H192" s="46"/>
    </row>
    <row r="193" spans="1:8" s="2" customFormat="1" ht="16.8" customHeight="1">
      <c r="A193" s="40"/>
      <c r="B193" s="46"/>
      <c r="C193" s="310" t="s">
        <v>4170</v>
      </c>
      <c r="D193" s="40"/>
      <c r="E193" s="40"/>
      <c r="F193" s="40"/>
      <c r="G193" s="40"/>
      <c r="H193" s="46"/>
    </row>
    <row r="194" spans="1:8" s="2" customFormat="1" ht="16.8" customHeight="1">
      <c r="A194" s="40"/>
      <c r="B194" s="46"/>
      <c r="C194" s="308" t="s">
        <v>2365</v>
      </c>
      <c r="D194" s="308" t="s">
        <v>4214</v>
      </c>
      <c r="E194" s="19" t="s">
        <v>169</v>
      </c>
      <c r="F194" s="309">
        <v>51</v>
      </c>
      <c r="G194" s="40"/>
      <c r="H194" s="46"/>
    </row>
    <row r="195" spans="1:8" s="2" customFormat="1" ht="16.8" customHeight="1">
      <c r="A195" s="40"/>
      <c r="B195" s="46"/>
      <c r="C195" s="308" t="s">
        <v>2327</v>
      </c>
      <c r="D195" s="308" t="s">
        <v>4212</v>
      </c>
      <c r="E195" s="19" t="s">
        <v>169</v>
      </c>
      <c r="F195" s="309">
        <v>1040</v>
      </c>
      <c r="G195" s="40"/>
      <c r="H195" s="46"/>
    </row>
    <row r="196" spans="1:8" s="2" customFormat="1" ht="16.8" customHeight="1">
      <c r="A196" s="40"/>
      <c r="B196" s="46"/>
      <c r="C196" s="304" t="s">
        <v>1022</v>
      </c>
      <c r="D196" s="305" t="s">
        <v>1023</v>
      </c>
      <c r="E196" s="306" t="s">
        <v>19</v>
      </c>
      <c r="F196" s="307">
        <v>1040</v>
      </c>
      <c r="G196" s="40"/>
      <c r="H196" s="46"/>
    </row>
    <row r="197" spans="1:8" s="2" customFormat="1" ht="16.8" customHeight="1">
      <c r="A197" s="40"/>
      <c r="B197" s="46"/>
      <c r="C197" s="308" t="s">
        <v>19</v>
      </c>
      <c r="D197" s="308" t="s">
        <v>2330</v>
      </c>
      <c r="E197" s="19" t="s">
        <v>19</v>
      </c>
      <c r="F197" s="309">
        <v>1040</v>
      </c>
      <c r="G197" s="40"/>
      <c r="H197" s="46"/>
    </row>
    <row r="198" spans="1:8" s="2" customFormat="1" ht="16.8" customHeight="1">
      <c r="A198" s="40"/>
      <c r="B198" s="46"/>
      <c r="C198" s="308" t="s">
        <v>1022</v>
      </c>
      <c r="D198" s="308" t="s">
        <v>175</v>
      </c>
      <c r="E198" s="19" t="s">
        <v>19</v>
      </c>
      <c r="F198" s="309">
        <v>1040</v>
      </c>
      <c r="G198" s="40"/>
      <c r="H198" s="46"/>
    </row>
    <row r="199" spans="1:8" s="2" customFormat="1" ht="16.8" customHeight="1">
      <c r="A199" s="40"/>
      <c r="B199" s="46"/>
      <c r="C199" s="310" t="s">
        <v>4170</v>
      </c>
      <c r="D199" s="40"/>
      <c r="E199" s="40"/>
      <c r="F199" s="40"/>
      <c r="G199" s="40"/>
      <c r="H199" s="46"/>
    </row>
    <row r="200" spans="1:8" s="2" customFormat="1" ht="16.8" customHeight="1">
      <c r="A200" s="40"/>
      <c r="B200" s="46"/>
      <c r="C200" s="308" t="s">
        <v>2327</v>
      </c>
      <c r="D200" s="308" t="s">
        <v>4212</v>
      </c>
      <c r="E200" s="19" t="s">
        <v>169</v>
      </c>
      <c r="F200" s="309">
        <v>1040</v>
      </c>
      <c r="G200" s="40"/>
      <c r="H200" s="46"/>
    </row>
    <row r="201" spans="1:8" s="2" customFormat="1" ht="16.8" customHeight="1">
      <c r="A201" s="40"/>
      <c r="B201" s="46"/>
      <c r="C201" s="308" t="s">
        <v>2332</v>
      </c>
      <c r="D201" s="308" t="s">
        <v>4215</v>
      </c>
      <c r="E201" s="19" t="s">
        <v>169</v>
      </c>
      <c r="F201" s="309">
        <v>1040</v>
      </c>
      <c r="G201" s="40"/>
      <c r="H201" s="46"/>
    </row>
    <row r="202" spans="1:8" s="2" customFormat="1" ht="16.8" customHeight="1">
      <c r="A202" s="40"/>
      <c r="B202" s="46"/>
      <c r="C202" s="308" t="s">
        <v>2342</v>
      </c>
      <c r="D202" s="308" t="s">
        <v>4216</v>
      </c>
      <c r="E202" s="19" t="s">
        <v>169</v>
      </c>
      <c r="F202" s="309">
        <v>1040</v>
      </c>
      <c r="G202" s="40"/>
      <c r="H202" s="46"/>
    </row>
    <row r="203" spans="1:8" s="2" customFormat="1" ht="12">
      <c r="A203" s="40"/>
      <c r="B203" s="46"/>
      <c r="C203" s="308" t="s">
        <v>3727</v>
      </c>
      <c r="D203" s="308" t="s">
        <v>3728</v>
      </c>
      <c r="E203" s="19" t="s">
        <v>169</v>
      </c>
      <c r="F203" s="309">
        <v>9730</v>
      </c>
      <c r="G203" s="40"/>
      <c r="H203" s="46"/>
    </row>
    <row r="204" spans="1:8" s="2" customFormat="1" ht="16.8" customHeight="1">
      <c r="A204" s="40"/>
      <c r="B204" s="46"/>
      <c r="C204" s="308" t="s">
        <v>2336</v>
      </c>
      <c r="D204" s="308" t="s">
        <v>2337</v>
      </c>
      <c r="E204" s="19" t="s">
        <v>169</v>
      </c>
      <c r="F204" s="309">
        <v>1372.8</v>
      </c>
      <c r="G204" s="40"/>
      <c r="H204" s="46"/>
    </row>
    <row r="205" spans="1:8" s="2" customFormat="1" ht="16.8" customHeight="1">
      <c r="A205" s="40"/>
      <c r="B205" s="46"/>
      <c r="C205" s="308" t="s">
        <v>2346</v>
      </c>
      <c r="D205" s="308" t="s">
        <v>2347</v>
      </c>
      <c r="E205" s="19" t="s">
        <v>169</v>
      </c>
      <c r="F205" s="309">
        <v>1272.96</v>
      </c>
      <c r="G205" s="40"/>
      <c r="H205" s="46"/>
    </row>
    <row r="206" spans="1:8" s="2" customFormat="1" ht="16.8" customHeight="1">
      <c r="A206" s="40"/>
      <c r="B206" s="46"/>
      <c r="C206" s="304" t="s">
        <v>1025</v>
      </c>
      <c r="D206" s="305" t="s">
        <v>1026</v>
      </c>
      <c r="E206" s="306" t="s">
        <v>19</v>
      </c>
      <c r="F206" s="307">
        <v>290</v>
      </c>
      <c r="G206" s="40"/>
      <c r="H206" s="46"/>
    </row>
    <row r="207" spans="1:8" s="2" customFormat="1" ht="16.8" customHeight="1">
      <c r="A207" s="40"/>
      <c r="B207" s="46"/>
      <c r="C207" s="310" t="s">
        <v>4170</v>
      </c>
      <c r="D207" s="40"/>
      <c r="E207" s="40"/>
      <c r="F207" s="40"/>
      <c r="G207" s="40"/>
      <c r="H207" s="46"/>
    </row>
    <row r="208" spans="1:8" s="2" customFormat="1" ht="12">
      <c r="A208" s="40"/>
      <c r="B208" s="46"/>
      <c r="C208" s="308" t="s">
        <v>3727</v>
      </c>
      <c r="D208" s="308" t="s">
        <v>3728</v>
      </c>
      <c r="E208" s="19" t="s">
        <v>169</v>
      </c>
      <c r="F208" s="309">
        <v>9730</v>
      </c>
      <c r="G208" s="40"/>
      <c r="H208" s="46"/>
    </row>
    <row r="209" spans="1:8" s="2" customFormat="1" ht="16.8" customHeight="1">
      <c r="A209" s="40"/>
      <c r="B209" s="46"/>
      <c r="C209" s="304" t="s">
        <v>1028</v>
      </c>
      <c r="D209" s="305" t="s">
        <v>1029</v>
      </c>
      <c r="E209" s="306" t="s">
        <v>19</v>
      </c>
      <c r="F209" s="307">
        <v>530</v>
      </c>
      <c r="G209" s="40"/>
      <c r="H209" s="46"/>
    </row>
    <row r="210" spans="1:8" s="2" customFormat="1" ht="16.8" customHeight="1">
      <c r="A210" s="40"/>
      <c r="B210" s="46"/>
      <c r="C210" s="308" t="s">
        <v>19</v>
      </c>
      <c r="D210" s="308" t="s">
        <v>3601</v>
      </c>
      <c r="E210" s="19" t="s">
        <v>19</v>
      </c>
      <c r="F210" s="309">
        <v>530</v>
      </c>
      <c r="G210" s="40"/>
      <c r="H210" s="46"/>
    </row>
    <row r="211" spans="1:8" s="2" customFormat="1" ht="16.8" customHeight="1">
      <c r="A211" s="40"/>
      <c r="B211" s="46"/>
      <c r="C211" s="308" t="s">
        <v>1028</v>
      </c>
      <c r="D211" s="308" t="s">
        <v>175</v>
      </c>
      <c r="E211" s="19" t="s">
        <v>19</v>
      </c>
      <c r="F211" s="309">
        <v>530</v>
      </c>
      <c r="G211" s="40"/>
      <c r="H211" s="46"/>
    </row>
    <row r="212" spans="1:8" s="2" customFormat="1" ht="16.8" customHeight="1">
      <c r="A212" s="40"/>
      <c r="B212" s="46"/>
      <c r="C212" s="310" t="s">
        <v>4170</v>
      </c>
      <c r="D212" s="40"/>
      <c r="E212" s="40"/>
      <c r="F212" s="40"/>
      <c r="G212" s="40"/>
      <c r="H212" s="46"/>
    </row>
    <row r="213" spans="1:8" s="2" customFormat="1" ht="16.8" customHeight="1">
      <c r="A213" s="40"/>
      <c r="B213" s="46"/>
      <c r="C213" s="308" t="s">
        <v>3598</v>
      </c>
      <c r="D213" s="308" t="s">
        <v>4217</v>
      </c>
      <c r="E213" s="19" t="s">
        <v>169</v>
      </c>
      <c r="F213" s="309">
        <v>530</v>
      </c>
      <c r="G213" s="40"/>
      <c r="H213" s="46"/>
    </row>
    <row r="214" spans="1:8" s="2" customFormat="1" ht="16.8" customHeight="1">
      <c r="A214" s="40"/>
      <c r="B214" s="46"/>
      <c r="C214" s="308" t="s">
        <v>3578</v>
      </c>
      <c r="D214" s="308" t="s">
        <v>4218</v>
      </c>
      <c r="E214" s="19" t="s">
        <v>169</v>
      </c>
      <c r="F214" s="309">
        <v>530</v>
      </c>
      <c r="G214" s="40"/>
      <c r="H214" s="46"/>
    </row>
    <row r="215" spans="1:8" s="2" customFormat="1" ht="16.8" customHeight="1">
      <c r="A215" s="40"/>
      <c r="B215" s="46"/>
      <c r="C215" s="308" t="s">
        <v>3586</v>
      </c>
      <c r="D215" s="308" t="s">
        <v>4219</v>
      </c>
      <c r="E215" s="19" t="s">
        <v>169</v>
      </c>
      <c r="F215" s="309">
        <v>530</v>
      </c>
      <c r="G215" s="40"/>
      <c r="H215" s="46"/>
    </row>
    <row r="216" spans="1:8" s="2" customFormat="1" ht="16.8" customHeight="1">
      <c r="A216" s="40"/>
      <c r="B216" s="46"/>
      <c r="C216" s="308" t="s">
        <v>3590</v>
      </c>
      <c r="D216" s="308" t="s">
        <v>4220</v>
      </c>
      <c r="E216" s="19" t="s">
        <v>169</v>
      </c>
      <c r="F216" s="309">
        <v>530</v>
      </c>
      <c r="G216" s="40"/>
      <c r="H216" s="46"/>
    </row>
    <row r="217" spans="1:8" s="2" customFormat="1" ht="12">
      <c r="A217" s="40"/>
      <c r="B217" s="46"/>
      <c r="C217" s="308" t="s">
        <v>3582</v>
      </c>
      <c r="D217" s="308" t="s">
        <v>4221</v>
      </c>
      <c r="E217" s="19" t="s">
        <v>169</v>
      </c>
      <c r="F217" s="309">
        <v>530</v>
      </c>
      <c r="G217" s="40"/>
      <c r="H217" s="46"/>
    </row>
    <row r="218" spans="1:8" s="2" customFormat="1" ht="16.8" customHeight="1">
      <c r="A218" s="40"/>
      <c r="B218" s="46"/>
      <c r="C218" s="308" t="s">
        <v>3594</v>
      </c>
      <c r="D218" s="308" t="s">
        <v>4222</v>
      </c>
      <c r="E218" s="19" t="s">
        <v>169</v>
      </c>
      <c r="F218" s="309">
        <v>530</v>
      </c>
      <c r="G218" s="40"/>
      <c r="H218" s="46"/>
    </row>
    <row r="219" spans="1:8" s="2" customFormat="1" ht="16.8" customHeight="1">
      <c r="A219" s="40"/>
      <c r="B219" s="46"/>
      <c r="C219" s="304" t="s">
        <v>1031</v>
      </c>
      <c r="D219" s="305" t="s">
        <v>1032</v>
      </c>
      <c r="E219" s="306" t="s">
        <v>19</v>
      </c>
      <c r="F219" s="307">
        <v>300</v>
      </c>
      <c r="G219" s="40"/>
      <c r="H219" s="46"/>
    </row>
    <row r="220" spans="1:8" s="2" customFormat="1" ht="16.8" customHeight="1">
      <c r="A220" s="40"/>
      <c r="B220" s="46"/>
      <c r="C220" s="308" t="s">
        <v>19</v>
      </c>
      <c r="D220" s="308" t="s">
        <v>1781</v>
      </c>
      <c r="E220" s="19" t="s">
        <v>19</v>
      </c>
      <c r="F220" s="309">
        <v>300</v>
      </c>
      <c r="G220" s="40"/>
      <c r="H220" s="46"/>
    </row>
    <row r="221" spans="1:8" s="2" customFormat="1" ht="16.8" customHeight="1">
      <c r="A221" s="40"/>
      <c r="B221" s="46"/>
      <c r="C221" s="308" t="s">
        <v>1031</v>
      </c>
      <c r="D221" s="308" t="s">
        <v>175</v>
      </c>
      <c r="E221" s="19" t="s">
        <v>19</v>
      </c>
      <c r="F221" s="309">
        <v>300</v>
      </c>
      <c r="G221" s="40"/>
      <c r="H221" s="46"/>
    </row>
    <row r="222" spans="1:8" s="2" customFormat="1" ht="16.8" customHeight="1">
      <c r="A222" s="40"/>
      <c r="B222" s="46"/>
      <c r="C222" s="310" t="s">
        <v>4170</v>
      </c>
      <c r="D222" s="40"/>
      <c r="E222" s="40"/>
      <c r="F222" s="40"/>
      <c r="G222" s="40"/>
      <c r="H222" s="46"/>
    </row>
    <row r="223" spans="1:8" s="2" customFormat="1" ht="12">
      <c r="A223" s="40"/>
      <c r="B223" s="46"/>
      <c r="C223" s="308" t="s">
        <v>1778</v>
      </c>
      <c r="D223" s="308" t="s">
        <v>4223</v>
      </c>
      <c r="E223" s="19" t="s">
        <v>169</v>
      </c>
      <c r="F223" s="309">
        <v>300</v>
      </c>
      <c r="G223" s="40"/>
      <c r="H223" s="46"/>
    </row>
    <row r="224" spans="1:8" s="2" customFormat="1" ht="12">
      <c r="A224" s="40"/>
      <c r="B224" s="46"/>
      <c r="C224" s="308" t="s">
        <v>1786</v>
      </c>
      <c r="D224" s="308" t="s">
        <v>4224</v>
      </c>
      <c r="E224" s="19" t="s">
        <v>169</v>
      </c>
      <c r="F224" s="309">
        <v>2238</v>
      </c>
      <c r="G224" s="40"/>
      <c r="H224" s="46"/>
    </row>
    <row r="225" spans="1:8" s="2" customFormat="1" ht="16.8" customHeight="1">
      <c r="A225" s="40"/>
      <c r="B225" s="46"/>
      <c r="C225" s="308" t="s">
        <v>1814</v>
      </c>
      <c r="D225" s="308" t="s">
        <v>4225</v>
      </c>
      <c r="E225" s="19" t="s">
        <v>169</v>
      </c>
      <c r="F225" s="309">
        <v>2638.5</v>
      </c>
      <c r="G225" s="40"/>
      <c r="H225" s="46"/>
    </row>
    <row r="226" spans="1:8" s="2" customFormat="1" ht="16.8" customHeight="1">
      <c r="A226" s="40"/>
      <c r="B226" s="46"/>
      <c r="C226" s="304" t="s">
        <v>1033</v>
      </c>
      <c r="D226" s="305" t="s">
        <v>1034</v>
      </c>
      <c r="E226" s="306" t="s">
        <v>19</v>
      </c>
      <c r="F226" s="307">
        <v>1938</v>
      </c>
      <c r="G226" s="40"/>
      <c r="H226" s="46"/>
    </row>
    <row r="227" spans="1:8" s="2" customFormat="1" ht="16.8" customHeight="1">
      <c r="A227" s="40"/>
      <c r="B227" s="46"/>
      <c r="C227" s="308" t="s">
        <v>19</v>
      </c>
      <c r="D227" s="308" t="s">
        <v>1768</v>
      </c>
      <c r="E227" s="19" t="s">
        <v>19</v>
      </c>
      <c r="F227" s="309">
        <v>1938</v>
      </c>
      <c r="G227" s="40"/>
      <c r="H227" s="46"/>
    </row>
    <row r="228" spans="1:8" s="2" customFormat="1" ht="16.8" customHeight="1">
      <c r="A228" s="40"/>
      <c r="B228" s="46"/>
      <c r="C228" s="308" t="s">
        <v>1033</v>
      </c>
      <c r="D228" s="308" t="s">
        <v>175</v>
      </c>
      <c r="E228" s="19" t="s">
        <v>19</v>
      </c>
      <c r="F228" s="309">
        <v>1938</v>
      </c>
      <c r="G228" s="40"/>
      <c r="H228" s="46"/>
    </row>
    <row r="229" spans="1:8" s="2" customFormat="1" ht="16.8" customHeight="1">
      <c r="A229" s="40"/>
      <c r="B229" s="46"/>
      <c r="C229" s="310" t="s">
        <v>4170</v>
      </c>
      <c r="D229" s="40"/>
      <c r="E229" s="40"/>
      <c r="F229" s="40"/>
      <c r="G229" s="40"/>
      <c r="H229" s="46"/>
    </row>
    <row r="230" spans="1:8" s="2" customFormat="1" ht="12">
      <c r="A230" s="40"/>
      <c r="B230" s="46"/>
      <c r="C230" s="308" t="s">
        <v>1765</v>
      </c>
      <c r="D230" s="308" t="s">
        <v>4226</v>
      </c>
      <c r="E230" s="19" t="s">
        <v>169</v>
      </c>
      <c r="F230" s="309">
        <v>1938</v>
      </c>
      <c r="G230" s="40"/>
      <c r="H230" s="46"/>
    </row>
    <row r="231" spans="1:8" s="2" customFormat="1" ht="12">
      <c r="A231" s="40"/>
      <c r="B231" s="46"/>
      <c r="C231" s="308" t="s">
        <v>1786</v>
      </c>
      <c r="D231" s="308" t="s">
        <v>4224</v>
      </c>
      <c r="E231" s="19" t="s">
        <v>169</v>
      </c>
      <c r="F231" s="309">
        <v>2238</v>
      </c>
      <c r="G231" s="40"/>
      <c r="H231" s="46"/>
    </row>
    <row r="232" spans="1:8" s="2" customFormat="1" ht="16.8" customHeight="1">
      <c r="A232" s="40"/>
      <c r="B232" s="46"/>
      <c r="C232" s="308" t="s">
        <v>1814</v>
      </c>
      <c r="D232" s="308" t="s">
        <v>4225</v>
      </c>
      <c r="E232" s="19" t="s">
        <v>169</v>
      </c>
      <c r="F232" s="309">
        <v>2638.5</v>
      </c>
      <c r="G232" s="40"/>
      <c r="H232" s="46"/>
    </row>
    <row r="233" spans="1:8" s="2" customFormat="1" ht="16.8" customHeight="1">
      <c r="A233" s="40"/>
      <c r="B233" s="46"/>
      <c r="C233" s="308" t="s">
        <v>1773</v>
      </c>
      <c r="D233" s="308" t="s">
        <v>1774</v>
      </c>
      <c r="E233" s="19" t="s">
        <v>169</v>
      </c>
      <c r="F233" s="309">
        <v>2386.8</v>
      </c>
      <c r="G233" s="40"/>
      <c r="H233" s="46"/>
    </row>
    <row r="234" spans="1:8" s="2" customFormat="1" ht="16.8" customHeight="1">
      <c r="A234" s="40"/>
      <c r="B234" s="46"/>
      <c r="C234" s="304" t="s">
        <v>1036</v>
      </c>
      <c r="D234" s="305" t="s">
        <v>1037</v>
      </c>
      <c r="E234" s="306" t="s">
        <v>19</v>
      </c>
      <c r="F234" s="307">
        <v>1583</v>
      </c>
      <c r="G234" s="40"/>
      <c r="H234" s="46"/>
    </row>
    <row r="235" spans="1:8" s="2" customFormat="1" ht="16.8" customHeight="1">
      <c r="A235" s="40"/>
      <c r="B235" s="46"/>
      <c r="C235" s="308" t="s">
        <v>19</v>
      </c>
      <c r="D235" s="308" t="s">
        <v>3537</v>
      </c>
      <c r="E235" s="19" t="s">
        <v>19</v>
      </c>
      <c r="F235" s="309">
        <v>330</v>
      </c>
      <c r="G235" s="40"/>
      <c r="H235" s="46"/>
    </row>
    <row r="236" spans="1:8" s="2" customFormat="1" ht="16.8" customHeight="1">
      <c r="A236" s="40"/>
      <c r="B236" s="46"/>
      <c r="C236" s="308" t="s">
        <v>19</v>
      </c>
      <c r="D236" s="308" t="s">
        <v>3538</v>
      </c>
      <c r="E236" s="19" t="s">
        <v>19</v>
      </c>
      <c r="F236" s="309">
        <v>425</v>
      </c>
      <c r="G236" s="40"/>
      <c r="H236" s="46"/>
    </row>
    <row r="237" spans="1:8" s="2" customFormat="1" ht="16.8" customHeight="1">
      <c r="A237" s="40"/>
      <c r="B237" s="46"/>
      <c r="C237" s="308" t="s">
        <v>19</v>
      </c>
      <c r="D237" s="308" t="s">
        <v>3539</v>
      </c>
      <c r="E237" s="19" t="s">
        <v>19</v>
      </c>
      <c r="F237" s="309">
        <v>435</v>
      </c>
      <c r="G237" s="40"/>
      <c r="H237" s="46"/>
    </row>
    <row r="238" spans="1:8" s="2" customFormat="1" ht="16.8" customHeight="1">
      <c r="A238" s="40"/>
      <c r="B238" s="46"/>
      <c r="C238" s="308" t="s">
        <v>19</v>
      </c>
      <c r="D238" s="308" t="s">
        <v>3540</v>
      </c>
      <c r="E238" s="19" t="s">
        <v>19</v>
      </c>
      <c r="F238" s="309">
        <v>390</v>
      </c>
      <c r="G238" s="40"/>
      <c r="H238" s="46"/>
    </row>
    <row r="239" spans="1:8" s="2" customFormat="1" ht="16.8" customHeight="1">
      <c r="A239" s="40"/>
      <c r="B239" s="46"/>
      <c r="C239" s="308" t="s">
        <v>19</v>
      </c>
      <c r="D239" s="308" t="s">
        <v>3541</v>
      </c>
      <c r="E239" s="19" t="s">
        <v>19</v>
      </c>
      <c r="F239" s="309">
        <v>3</v>
      </c>
      <c r="G239" s="40"/>
      <c r="H239" s="46"/>
    </row>
    <row r="240" spans="1:8" s="2" customFormat="1" ht="16.8" customHeight="1">
      <c r="A240" s="40"/>
      <c r="B240" s="46"/>
      <c r="C240" s="308" t="s">
        <v>1036</v>
      </c>
      <c r="D240" s="308" t="s">
        <v>175</v>
      </c>
      <c r="E240" s="19" t="s">
        <v>19</v>
      </c>
      <c r="F240" s="309">
        <v>1583</v>
      </c>
      <c r="G240" s="40"/>
      <c r="H240" s="46"/>
    </row>
    <row r="241" spans="1:8" s="2" customFormat="1" ht="16.8" customHeight="1">
      <c r="A241" s="40"/>
      <c r="B241" s="46"/>
      <c r="C241" s="310" t="s">
        <v>4170</v>
      </c>
      <c r="D241" s="40"/>
      <c r="E241" s="40"/>
      <c r="F241" s="40"/>
      <c r="G241" s="40"/>
      <c r="H241" s="46"/>
    </row>
    <row r="242" spans="1:8" s="2" customFormat="1" ht="16.8" customHeight="1">
      <c r="A242" s="40"/>
      <c r="B242" s="46"/>
      <c r="C242" s="308" t="s">
        <v>3534</v>
      </c>
      <c r="D242" s="308" t="s">
        <v>4227</v>
      </c>
      <c r="E242" s="19" t="s">
        <v>169</v>
      </c>
      <c r="F242" s="309">
        <v>1583</v>
      </c>
      <c r="G242" s="40"/>
      <c r="H242" s="46"/>
    </row>
    <row r="243" spans="1:8" s="2" customFormat="1" ht="16.8" customHeight="1">
      <c r="A243" s="40"/>
      <c r="B243" s="46"/>
      <c r="C243" s="308" t="s">
        <v>3514</v>
      </c>
      <c r="D243" s="308" t="s">
        <v>4228</v>
      </c>
      <c r="E243" s="19" t="s">
        <v>169</v>
      </c>
      <c r="F243" s="309">
        <v>1583</v>
      </c>
      <c r="G243" s="40"/>
      <c r="H243" s="46"/>
    </row>
    <row r="244" spans="1:8" s="2" customFormat="1" ht="16.8" customHeight="1">
      <c r="A244" s="40"/>
      <c r="B244" s="46"/>
      <c r="C244" s="308" t="s">
        <v>3518</v>
      </c>
      <c r="D244" s="308" t="s">
        <v>4229</v>
      </c>
      <c r="E244" s="19" t="s">
        <v>169</v>
      </c>
      <c r="F244" s="309">
        <v>1583</v>
      </c>
      <c r="G244" s="40"/>
      <c r="H244" s="46"/>
    </row>
    <row r="245" spans="1:8" s="2" customFormat="1" ht="16.8" customHeight="1">
      <c r="A245" s="40"/>
      <c r="B245" s="46"/>
      <c r="C245" s="308" t="s">
        <v>3522</v>
      </c>
      <c r="D245" s="308" t="s">
        <v>4230</v>
      </c>
      <c r="E245" s="19" t="s">
        <v>169</v>
      </c>
      <c r="F245" s="309">
        <v>1583</v>
      </c>
      <c r="G245" s="40"/>
      <c r="H245" s="46"/>
    </row>
    <row r="246" spans="1:8" s="2" customFormat="1" ht="16.8" customHeight="1">
      <c r="A246" s="40"/>
      <c r="B246" s="46"/>
      <c r="C246" s="308" t="s">
        <v>3526</v>
      </c>
      <c r="D246" s="308" t="s">
        <v>4231</v>
      </c>
      <c r="E246" s="19" t="s">
        <v>169</v>
      </c>
      <c r="F246" s="309">
        <v>1583</v>
      </c>
      <c r="G246" s="40"/>
      <c r="H246" s="46"/>
    </row>
    <row r="247" spans="1:8" s="2" customFormat="1" ht="16.8" customHeight="1">
      <c r="A247" s="40"/>
      <c r="B247" s="46"/>
      <c r="C247" s="308" t="s">
        <v>3530</v>
      </c>
      <c r="D247" s="308" t="s">
        <v>4232</v>
      </c>
      <c r="E247" s="19" t="s">
        <v>169</v>
      </c>
      <c r="F247" s="309">
        <v>1583</v>
      </c>
      <c r="G247" s="40"/>
      <c r="H247" s="46"/>
    </row>
    <row r="248" spans="1:8" s="2" customFormat="1" ht="16.8" customHeight="1">
      <c r="A248" s="40"/>
      <c r="B248" s="46"/>
      <c r="C248" s="304" t="s">
        <v>1039</v>
      </c>
      <c r="D248" s="305" t="s">
        <v>1040</v>
      </c>
      <c r="E248" s="306" t="s">
        <v>19</v>
      </c>
      <c r="F248" s="307">
        <v>2638.5</v>
      </c>
      <c r="G248" s="40"/>
      <c r="H248" s="46"/>
    </row>
    <row r="249" spans="1:8" s="2" customFormat="1" ht="16.8" customHeight="1">
      <c r="A249" s="40"/>
      <c r="B249" s="46"/>
      <c r="C249" s="308" t="s">
        <v>19</v>
      </c>
      <c r="D249" s="308" t="s">
        <v>1817</v>
      </c>
      <c r="E249" s="19" t="s">
        <v>19</v>
      </c>
      <c r="F249" s="309">
        <v>2638.5</v>
      </c>
      <c r="G249" s="40"/>
      <c r="H249" s="46"/>
    </row>
    <row r="250" spans="1:8" s="2" customFormat="1" ht="16.8" customHeight="1">
      <c r="A250" s="40"/>
      <c r="B250" s="46"/>
      <c r="C250" s="308" t="s">
        <v>1039</v>
      </c>
      <c r="D250" s="308" t="s">
        <v>175</v>
      </c>
      <c r="E250" s="19" t="s">
        <v>19</v>
      </c>
      <c r="F250" s="309">
        <v>2638.5</v>
      </c>
      <c r="G250" s="40"/>
      <c r="H250" s="46"/>
    </row>
    <row r="251" spans="1:8" s="2" customFormat="1" ht="16.8" customHeight="1">
      <c r="A251" s="40"/>
      <c r="B251" s="46"/>
      <c r="C251" s="310" t="s">
        <v>4170</v>
      </c>
      <c r="D251" s="40"/>
      <c r="E251" s="40"/>
      <c r="F251" s="40"/>
      <c r="G251" s="40"/>
      <c r="H251" s="46"/>
    </row>
    <row r="252" spans="1:8" s="2" customFormat="1" ht="16.8" customHeight="1">
      <c r="A252" s="40"/>
      <c r="B252" s="46"/>
      <c r="C252" s="308" t="s">
        <v>1814</v>
      </c>
      <c r="D252" s="308" t="s">
        <v>4225</v>
      </c>
      <c r="E252" s="19" t="s">
        <v>169</v>
      </c>
      <c r="F252" s="309">
        <v>2638.5</v>
      </c>
      <c r="G252" s="40"/>
      <c r="H252" s="46"/>
    </row>
    <row r="253" spans="1:8" s="2" customFormat="1" ht="12">
      <c r="A253" s="40"/>
      <c r="B253" s="46"/>
      <c r="C253" s="308" t="s">
        <v>1708</v>
      </c>
      <c r="D253" s="308" t="s">
        <v>1709</v>
      </c>
      <c r="E253" s="19" t="s">
        <v>169</v>
      </c>
      <c r="F253" s="309">
        <v>2638.5</v>
      </c>
      <c r="G253" s="40"/>
      <c r="H253" s="46"/>
    </row>
    <row r="254" spans="1:8" s="2" customFormat="1" ht="16.8" customHeight="1">
      <c r="A254" s="40"/>
      <c r="B254" s="46"/>
      <c r="C254" s="308" t="s">
        <v>1811</v>
      </c>
      <c r="D254" s="308" t="s">
        <v>4192</v>
      </c>
      <c r="E254" s="19" t="s">
        <v>169</v>
      </c>
      <c r="F254" s="309">
        <v>2650.5</v>
      </c>
      <c r="G254" s="40"/>
      <c r="H254" s="46"/>
    </row>
    <row r="255" spans="1:8" s="2" customFormat="1" ht="16.8" customHeight="1">
      <c r="A255" s="40"/>
      <c r="B255" s="46"/>
      <c r="C255" s="308" t="s">
        <v>1797</v>
      </c>
      <c r="D255" s="308" t="s">
        <v>4233</v>
      </c>
      <c r="E255" s="19" t="s">
        <v>169</v>
      </c>
      <c r="F255" s="309">
        <v>2638.5</v>
      </c>
      <c r="G255" s="40"/>
      <c r="H255" s="46"/>
    </row>
    <row r="256" spans="1:8" s="2" customFormat="1" ht="16.8" customHeight="1">
      <c r="A256" s="40"/>
      <c r="B256" s="46"/>
      <c r="C256" s="308" t="s">
        <v>1800</v>
      </c>
      <c r="D256" s="308" t="s">
        <v>4234</v>
      </c>
      <c r="E256" s="19" t="s">
        <v>169</v>
      </c>
      <c r="F256" s="309">
        <v>2638.5</v>
      </c>
      <c r="G256" s="40"/>
      <c r="H256" s="46"/>
    </row>
    <row r="257" spans="1:8" s="2" customFormat="1" ht="16.8" customHeight="1">
      <c r="A257" s="40"/>
      <c r="B257" s="46"/>
      <c r="C257" s="308" t="s">
        <v>1807</v>
      </c>
      <c r="D257" s="308" t="s">
        <v>4193</v>
      </c>
      <c r="E257" s="19" t="s">
        <v>169</v>
      </c>
      <c r="F257" s="309">
        <v>2650.5</v>
      </c>
      <c r="G257" s="40"/>
      <c r="H257" s="46"/>
    </row>
    <row r="258" spans="1:8" s="2" customFormat="1" ht="16.8" customHeight="1">
      <c r="A258" s="40"/>
      <c r="B258" s="46"/>
      <c r="C258" s="308" t="s">
        <v>1832</v>
      </c>
      <c r="D258" s="308" t="s">
        <v>4235</v>
      </c>
      <c r="E258" s="19" t="s">
        <v>169</v>
      </c>
      <c r="F258" s="309">
        <v>2950.5</v>
      </c>
      <c r="G258" s="40"/>
      <c r="H258" s="46"/>
    </row>
    <row r="259" spans="1:8" s="2" customFormat="1" ht="16.8" customHeight="1">
      <c r="A259" s="40"/>
      <c r="B259" s="46"/>
      <c r="C259" s="304" t="s">
        <v>4236</v>
      </c>
      <c r="D259" s="305" t="s">
        <v>4236</v>
      </c>
      <c r="E259" s="306" t="s">
        <v>19</v>
      </c>
      <c r="F259" s="307">
        <v>22.393</v>
      </c>
      <c r="G259" s="40"/>
      <c r="H259" s="46"/>
    </row>
    <row r="260" spans="1:8" s="2" customFormat="1" ht="16.8" customHeight="1">
      <c r="A260" s="40"/>
      <c r="B260" s="46"/>
      <c r="C260" s="304" t="s">
        <v>4237</v>
      </c>
      <c r="D260" s="305" t="s">
        <v>4238</v>
      </c>
      <c r="E260" s="306" t="s">
        <v>19</v>
      </c>
      <c r="F260" s="307">
        <v>22.536</v>
      </c>
      <c r="G260" s="40"/>
      <c r="H260" s="46"/>
    </row>
    <row r="261" spans="1:8" s="2" customFormat="1" ht="16.8" customHeight="1">
      <c r="A261" s="40"/>
      <c r="B261" s="46"/>
      <c r="C261" s="304" t="s">
        <v>1042</v>
      </c>
      <c r="D261" s="305" t="s">
        <v>1043</v>
      </c>
      <c r="E261" s="306" t="s">
        <v>19</v>
      </c>
      <c r="F261" s="307">
        <v>210.5</v>
      </c>
      <c r="G261" s="40"/>
      <c r="H261" s="46"/>
    </row>
    <row r="262" spans="1:8" s="2" customFormat="1" ht="16.8" customHeight="1">
      <c r="A262" s="40"/>
      <c r="B262" s="46"/>
      <c r="C262" s="308" t="s">
        <v>19</v>
      </c>
      <c r="D262" s="308" t="s">
        <v>1731</v>
      </c>
      <c r="E262" s="19" t="s">
        <v>19</v>
      </c>
      <c r="F262" s="309">
        <v>60</v>
      </c>
      <c r="G262" s="40"/>
      <c r="H262" s="46"/>
    </row>
    <row r="263" spans="1:8" s="2" customFormat="1" ht="16.8" customHeight="1">
      <c r="A263" s="40"/>
      <c r="B263" s="46"/>
      <c r="C263" s="308" t="s">
        <v>19</v>
      </c>
      <c r="D263" s="308" t="s">
        <v>1732</v>
      </c>
      <c r="E263" s="19" t="s">
        <v>19</v>
      </c>
      <c r="F263" s="309">
        <v>6.5</v>
      </c>
      <c r="G263" s="40"/>
      <c r="H263" s="46"/>
    </row>
    <row r="264" spans="1:8" s="2" customFormat="1" ht="16.8" customHeight="1">
      <c r="A264" s="40"/>
      <c r="B264" s="46"/>
      <c r="C264" s="308" t="s">
        <v>19</v>
      </c>
      <c r="D264" s="308" t="s">
        <v>1733</v>
      </c>
      <c r="E264" s="19" t="s">
        <v>19</v>
      </c>
      <c r="F264" s="309">
        <v>120</v>
      </c>
      <c r="G264" s="40"/>
      <c r="H264" s="46"/>
    </row>
    <row r="265" spans="1:8" s="2" customFormat="1" ht="16.8" customHeight="1">
      <c r="A265" s="40"/>
      <c r="B265" s="46"/>
      <c r="C265" s="308" t="s">
        <v>19</v>
      </c>
      <c r="D265" s="308" t="s">
        <v>1734</v>
      </c>
      <c r="E265" s="19" t="s">
        <v>19</v>
      </c>
      <c r="F265" s="309">
        <v>24</v>
      </c>
      <c r="G265" s="40"/>
      <c r="H265" s="46"/>
    </row>
    <row r="266" spans="1:8" s="2" customFormat="1" ht="16.8" customHeight="1">
      <c r="A266" s="40"/>
      <c r="B266" s="46"/>
      <c r="C266" s="308" t="s">
        <v>1042</v>
      </c>
      <c r="D266" s="308" t="s">
        <v>175</v>
      </c>
      <c r="E266" s="19" t="s">
        <v>19</v>
      </c>
      <c r="F266" s="309">
        <v>210.5</v>
      </c>
      <c r="G266" s="40"/>
      <c r="H266" s="46"/>
    </row>
    <row r="267" spans="1:8" s="2" customFormat="1" ht="16.8" customHeight="1">
      <c r="A267" s="40"/>
      <c r="B267" s="46"/>
      <c r="C267" s="310" t="s">
        <v>4170</v>
      </c>
      <c r="D267" s="40"/>
      <c r="E267" s="40"/>
      <c r="F267" s="40"/>
      <c r="G267" s="40"/>
      <c r="H267" s="46"/>
    </row>
    <row r="268" spans="1:8" s="2" customFormat="1" ht="16.8" customHeight="1">
      <c r="A268" s="40"/>
      <c r="B268" s="46"/>
      <c r="C268" s="308" t="s">
        <v>1728</v>
      </c>
      <c r="D268" s="308" t="s">
        <v>4239</v>
      </c>
      <c r="E268" s="19" t="s">
        <v>169</v>
      </c>
      <c r="F268" s="309">
        <v>210.5</v>
      </c>
      <c r="G268" s="40"/>
      <c r="H268" s="46"/>
    </row>
    <row r="269" spans="1:8" s="2" customFormat="1" ht="16.8" customHeight="1">
      <c r="A269" s="40"/>
      <c r="B269" s="46"/>
      <c r="C269" s="308" t="s">
        <v>1790</v>
      </c>
      <c r="D269" s="308" t="s">
        <v>4240</v>
      </c>
      <c r="E269" s="19" t="s">
        <v>169</v>
      </c>
      <c r="F269" s="309">
        <v>280.5</v>
      </c>
      <c r="G269" s="40"/>
      <c r="H269" s="46"/>
    </row>
    <row r="270" spans="1:8" s="2" customFormat="1" ht="16.8" customHeight="1">
      <c r="A270" s="40"/>
      <c r="B270" s="46"/>
      <c r="C270" s="308" t="s">
        <v>1814</v>
      </c>
      <c r="D270" s="308" t="s">
        <v>4225</v>
      </c>
      <c r="E270" s="19" t="s">
        <v>169</v>
      </c>
      <c r="F270" s="309">
        <v>2638.5</v>
      </c>
      <c r="G270" s="40"/>
      <c r="H270" s="46"/>
    </row>
    <row r="271" spans="1:8" s="2" customFormat="1" ht="16.8" customHeight="1">
      <c r="A271" s="40"/>
      <c r="B271" s="46"/>
      <c r="C271" s="304" t="s">
        <v>1045</v>
      </c>
      <c r="D271" s="305" t="s">
        <v>1046</v>
      </c>
      <c r="E271" s="306" t="s">
        <v>19</v>
      </c>
      <c r="F271" s="307">
        <v>70</v>
      </c>
      <c r="G271" s="40"/>
      <c r="H271" s="46"/>
    </row>
    <row r="272" spans="1:8" s="2" customFormat="1" ht="16.8" customHeight="1">
      <c r="A272" s="40"/>
      <c r="B272" s="46"/>
      <c r="C272" s="308" t="s">
        <v>19</v>
      </c>
      <c r="D272" s="308" t="s">
        <v>1747</v>
      </c>
      <c r="E272" s="19" t="s">
        <v>19</v>
      </c>
      <c r="F272" s="309">
        <v>70</v>
      </c>
      <c r="G272" s="40"/>
      <c r="H272" s="46"/>
    </row>
    <row r="273" spans="1:8" s="2" customFormat="1" ht="16.8" customHeight="1">
      <c r="A273" s="40"/>
      <c r="B273" s="46"/>
      <c r="C273" s="308" t="s">
        <v>1045</v>
      </c>
      <c r="D273" s="308" t="s">
        <v>175</v>
      </c>
      <c r="E273" s="19" t="s">
        <v>19</v>
      </c>
      <c r="F273" s="309">
        <v>70</v>
      </c>
      <c r="G273" s="40"/>
      <c r="H273" s="46"/>
    </row>
    <row r="274" spans="1:8" s="2" customFormat="1" ht="16.8" customHeight="1">
      <c r="A274" s="40"/>
      <c r="B274" s="46"/>
      <c r="C274" s="310" t="s">
        <v>4170</v>
      </c>
      <c r="D274" s="40"/>
      <c r="E274" s="40"/>
      <c r="F274" s="40"/>
      <c r="G274" s="40"/>
      <c r="H274" s="46"/>
    </row>
    <row r="275" spans="1:8" s="2" customFormat="1" ht="16.8" customHeight="1">
      <c r="A275" s="40"/>
      <c r="B275" s="46"/>
      <c r="C275" s="308" t="s">
        <v>1744</v>
      </c>
      <c r="D275" s="308" t="s">
        <v>4241</v>
      </c>
      <c r="E275" s="19" t="s">
        <v>169</v>
      </c>
      <c r="F275" s="309">
        <v>70</v>
      </c>
      <c r="G275" s="40"/>
      <c r="H275" s="46"/>
    </row>
    <row r="276" spans="1:8" s="2" customFormat="1" ht="16.8" customHeight="1">
      <c r="A276" s="40"/>
      <c r="B276" s="46"/>
      <c r="C276" s="308" t="s">
        <v>1790</v>
      </c>
      <c r="D276" s="308" t="s">
        <v>4240</v>
      </c>
      <c r="E276" s="19" t="s">
        <v>169</v>
      </c>
      <c r="F276" s="309">
        <v>280.5</v>
      </c>
      <c r="G276" s="40"/>
      <c r="H276" s="46"/>
    </row>
    <row r="277" spans="1:8" s="2" customFormat="1" ht="16.8" customHeight="1">
      <c r="A277" s="40"/>
      <c r="B277" s="46"/>
      <c r="C277" s="308" t="s">
        <v>1814</v>
      </c>
      <c r="D277" s="308" t="s">
        <v>4225</v>
      </c>
      <c r="E277" s="19" t="s">
        <v>169</v>
      </c>
      <c r="F277" s="309">
        <v>2638.5</v>
      </c>
      <c r="G277" s="40"/>
      <c r="H277" s="46"/>
    </row>
    <row r="278" spans="1:8" s="2" customFormat="1" ht="26.4" customHeight="1">
      <c r="A278" s="40"/>
      <c r="B278" s="46"/>
      <c r="C278" s="303" t="s">
        <v>4242</v>
      </c>
      <c r="D278" s="303" t="s">
        <v>86</v>
      </c>
      <c r="E278" s="40"/>
      <c r="F278" s="40"/>
      <c r="G278" s="40"/>
      <c r="H278" s="46"/>
    </row>
    <row r="279" spans="1:8" s="2" customFormat="1" ht="16.8" customHeight="1">
      <c r="A279" s="40"/>
      <c r="B279" s="46"/>
      <c r="C279" s="304" t="s">
        <v>4243</v>
      </c>
      <c r="D279" s="305" t="s">
        <v>4244</v>
      </c>
      <c r="E279" s="306" t="s">
        <v>19</v>
      </c>
      <c r="F279" s="307">
        <v>162</v>
      </c>
      <c r="G279" s="40"/>
      <c r="H279" s="46"/>
    </row>
    <row r="280" spans="1:8" s="2" customFormat="1" ht="16.8" customHeight="1">
      <c r="A280" s="40"/>
      <c r="B280" s="46"/>
      <c r="C280" s="304" t="s">
        <v>4245</v>
      </c>
      <c r="D280" s="305" t="s">
        <v>4246</v>
      </c>
      <c r="E280" s="306" t="s">
        <v>19</v>
      </c>
      <c r="F280" s="307">
        <v>379.3</v>
      </c>
      <c r="G280" s="40"/>
      <c r="H280" s="46"/>
    </row>
    <row r="281" spans="1:8" s="2" customFormat="1" ht="16.8" customHeight="1">
      <c r="A281" s="40"/>
      <c r="B281" s="46"/>
      <c r="C281" s="304" t="s">
        <v>4247</v>
      </c>
      <c r="D281" s="305" t="s">
        <v>4248</v>
      </c>
      <c r="E281" s="306" t="s">
        <v>19</v>
      </c>
      <c r="F281" s="307">
        <v>173.8</v>
      </c>
      <c r="G281" s="40"/>
      <c r="H281" s="46"/>
    </row>
    <row r="282" spans="1:8" s="2" customFormat="1" ht="16.8" customHeight="1">
      <c r="A282" s="40"/>
      <c r="B282" s="46"/>
      <c r="C282" s="304" t="s">
        <v>4249</v>
      </c>
      <c r="D282" s="305" t="s">
        <v>4250</v>
      </c>
      <c r="E282" s="306" t="s">
        <v>19</v>
      </c>
      <c r="F282" s="307">
        <v>57</v>
      </c>
      <c r="G282" s="40"/>
      <c r="H282" s="46"/>
    </row>
    <row r="283" spans="1:8" s="2" customFormat="1" ht="16.8" customHeight="1">
      <c r="A283" s="40"/>
      <c r="B283" s="46"/>
      <c r="C283" s="304" t="s">
        <v>4251</v>
      </c>
      <c r="D283" s="305" t="s">
        <v>4252</v>
      </c>
      <c r="E283" s="306" t="s">
        <v>19</v>
      </c>
      <c r="F283" s="307">
        <v>45</v>
      </c>
      <c r="G283" s="40"/>
      <c r="H283" s="46"/>
    </row>
    <row r="284" spans="1:8" s="2" customFormat="1" ht="16.8" customHeight="1">
      <c r="A284" s="40"/>
      <c r="B284" s="46"/>
      <c r="C284" s="304" t="s">
        <v>4253</v>
      </c>
      <c r="D284" s="305" t="s">
        <v>4254</v>
      </c>
      <c r="E284" s="306" t="s">
        <v>19</v>
      </c>
      <c r="F284" s="307">
        <v>1</v>
      </c>
      <c r="G284" s="40"/>
      <c r="H284" s="46"/>
    </row>
    <row r="285" spans="1:8" s="2" customFormat="1" ht="26.4" customHeight="1">
      <c r="A285" s="40"/>
      <c r="B285" s="46"/>
      <c r="C285" s="303" t="s">
        <v>4255</v>
      </c>
      <c r="D285" s="303" t="s">
        <v>104</v>
      </c>
      <c r="E285" s="40"/>
      <c r="F285" s="40"/>
      <c r="G285" s="40"/>
      <c r="H285" s="46"/>
    </row>
    <row r="286" spans="1:8" s="2" customFormat="1" ht="16.8" customHeight="1">
      <c r="A286" s="40"/>
      <c r="B286" s="46"/>
      <c r="C286" s="304" t="s">
        <v>4256</v>
      </c>
      <c r="D286" s="305" t="s">
        <v>4257</v>
      </c>
      <c r="E286" s="306" t="s">
        <v>19</v>
      </c>
      <c r="F286" s="307">
        <v>526</v>
      </c>
      <c r="G286" s="40"/>
      <c r="H286" s="46"/>
    </row>
    <row r="287" spans="1:8" s="2" customFormat="1" ht="16.8" customHeight="1">
      <c r="A287" s="40"/>
      <c r="B287" s="46"/>
      <c r="C287" s="304" t="s">
        <v>4258</v>
      </c>
      <c r="D287" s="305" t="s">
        <v>4259</v>
      </c>
      <c r="E287" s="306" t="s">
        <v>19</v>
      </c>
      <c r="F287" s="307">
        <v>300.5</v>
      </c>
      <c r="G287" s="40"/>
      <c r="H287" s="46"/>
    </row>
    <row r="288" spans="1:8" s="2" customFormat="1" ht="16.8" customHeight="1">
      <c r="A288" s="40"/>
      <c r="B288" s="46"/>
      <c r="C288" s="304" t="s">
        <v>4260</v>
      </c>
      <c r="D288" s="305" t="s">
        <v>4261</v>
      </c>
      <c r="E288" s="306" t="s">
        <v>19</v>
      </c>
      <c r="F288" s="307">
        <v>90</v>
      </c>
      <c r="G288" s="40"/>
      <c r="H288" s="46"/>
    </row>
    <row r="289" spans="1:8" s="2" customFormat="1" ht="16.8" customHeight="1">
      <c r="A289" s="40"/>
      <c r="B289" s="46"/>
      <c r="C289" s="304" t="s">
        <v>4262</v>
      </c>
      <c r="D289" s="305" t="s">
        <v>4263</v>
      </c>
      <c r="E289" s="306" t="s">
        <v>19</v>
      </c>
      <c r="F289" s="307">
        <v>64</v>
      </c>
      <c r="G289" s="40"/>
      <c r="H289" s="46"/>
    </row>
    <row r="290" spans="1:8" s="2" customFormat="1" ht="16.8" customHeight="1">
      <c r="A290" s="40"/>
      <c r="B290" s="46"/>
      <c r="C290" s="304" t="s">
        <v>3766</v>
      </c>
      <c r="D290" s="305" t="s">
        <v>3767</v>
      </c>
      <c r="E290" s="306" t="s">
        <v>19</v>
      </c>
      <c r="F290" s="307">
        <v>692</v>
      </c>
      <c r="G290" s="40"/>
      <c r="H290" s="46"/>
    </row>
    <row r="291" spans="1:8" s="2" customFormat="1" ht="16.8" customHeight="1">
      <c r="A291" s="40"/>
      <c r="B291" s="46"/>
      <c r="C291" s="308" t="s">
        <v>19</v>
      </c>
      <c r="D291" s="308" t="s">
        <v>3883</v>
      </c>
      <c r="E291" s="19" t="s">
        <v>19</v>
      </c>
      <c r="F291" s="309">
        <v>420</v>
      </c>
      <c r="G291" s="40"/>
      <c r="H291" s="46"/>
    </row>
    <row r="292" spans="1:8" s="2" customFormat="1" ht="16.8" customHeight="1">
      <c r="A292" s="40"/>
      <c r="B292" s="46"/>
      <c r="C292" s="308" t="s">
        <v>19</v>
      </c>
      <c r="D292" s="308" t="s">
        <v>3884</v>
      </c>
      <c r="E292" s="19" t="s">
        <v>19</v>
      </c>
      <c r="F292" s="309">
        <v>4</v>
      </c>
      <c r="G292" s="40"/>
      <c r="H292" s="46"/>
    </row>
    <row r="293" spans="1:8" s="2" customFormat="1" ht="16.8" customHeight="1">
      <c r="A293" s="40"/>
      <c r="B293" s="46"/>
      <c r="C293" s="308" t="s">
        <v>19</v>
      </c>
      <c r="D293" s="308" t="s">
        <v>3885</v>
      </c>
      <c r="E293" s="19" t="s">
        <v>19</v>
      </c>
      <c r="F293" s="309">
        <v>8</v>
      </c>
      <c r="G293" s="40"/>
      <c r="H293" s="46"/>
    </row>
    <row r="294" spans="1:8" s="2" customFormat="1" ht="16.8" customHeight="1">
      <c r="A294" s="40"/>
      <c r="B294" s="46"/>
      <c r="C294" s="308" t="s">
        <v>19</v>
      </c>
      <c r="D294" s="308" t="s">
        <v>3886</v>
      </c>
      <c r="E294" s="19" t="s">
        <v>19</v>
      </c>
      <c r="F294" s="309">
        <v>260</v>
      </c>
      <c r="G294" s="40"/>
      <c r="H294" s="46"/>
    </row>
    <row r="295" spans="1:8" s="2" customFormat="1" ht="16.8" customHeight="1">
      <c r="A295" s="40"/>
      <c r="B295" s="46"/>
      <c r="C295" s="308" t="s">
        <v>3766</v>
      </c>
      <c r="D295" s="308" t="s">
        <v>175</v>
      </c>
      <c r="E295" s="19" t="s">
        <v>19</v>
      </c>
      <c r="F295" s="309">
        <v>692</v>
      </c>
      <c r="G295" s="40"/>
      <c r="H295" s="46"/>
    </row>
    <row r="296" spans="1:8" s="2" customFormat="1" ht="16.8" customHeight="1">
      <c r="A296" s="40"/>
      <c r="B296" s="46"/>
      <c r="C296" s="310" t="s">
        <v>4170</v>
      </c>
      <c r="D296" s="40"/>
      <c r="E296" s="40"/>
      <c r="F296" s="40"/>
      <c r="G296" s="40"/>
      <c r="H296" s="46"/>
    </row>
    <row r="297" spans="1:8" s="2" customFormat="1" ht="16.8" customHeight="1">
      <c r="A297" s="40"/>
      <c r="B297" s="46"/>
      <c r="C297" s="308" t="s">
        <v>3880</v>
      </c>
      <c r="D297" s="308" t="s">
        <v>4264</v>
      </c>
      <c r="E297" s="19" t="s">
        <v>169</v>
      </c>
      <c r="F297" s="309">
        <v>692</v>
      </c>
      <c r="G297" s="40"/>
      <c r="H297" s="46"/>
    </row>
    <row r="298" spans="1:8" s="2" customFormat="1" ht="16.8" customHeight="1">
      <c r="A298" s="40"/>
      <c r="B298" s="46"/>
      <c r="C298" s="308" t="s">
        <v>3796</v>
      </c>
      <c r="D298" s="308" t="s">
        <v>4265</v>
      </c>
      <c r="E298" s="19" t="s">
        <v>169</v>
      </c>
      <c r="F298" s="309">
        <v>1145</v>
      </c>
      <c r="G298" s="40"/>
      <c r="H298" s="46"/>
    </row>
    <row r="299" spans="1:8" s="2" customFormat="1" ht="16.8" customHeight="1">
      <c r="A299" s="40"/>
      <c r="B299" s="46"/>
      <c r="C299" s="308" t="s">
        <v>3809</v>
      </c>
      <c r="D299" s="308" t="s">
        <v>4266</v>
      </c>
      <c r="E299" s="19" t="s">
        <v>178</v>
      </c>
      <c r="F299" s="309">
        <v>594.55</v>
      </c>
      <c r="G299" s="40"/>
      <c r="H299" s="46"/>
    </row>
    <row r="300" spans="1:8" s="2" customFormat="1" ht="16.8" customHeight="1">
      <c r="A300" s="40"/>
      <c r="B300" s="46"/>
      <c r="C300" s="308" t="s">
        <v>3828</v>
      </c>
      <c r="D300" s="308" t="s">
        <v>4267</v>
      </c>
      <c r="E300" s="19" t="s">
        <v>169</v>
      </c>
      <c r="F300" s="309">
        <v>1110</v>
      </c>
      <c r="G300" s="40"/>
      <c r="H300" s="46"/>
    </row>
    <row r="301" spans="1:8" s="2" customFormat="1" ht="12">
      <c r="A301" s="40"/>
      <c r="B301" s="46"/>
      <c r="C301" s="308" t="s">
        <v>3844</v>
      </c>
      <c r="D301" s="308" t="s">
        <v>4268</v>
      </c>
      <c r="E301" s="19" t="s">
        <v>169</v>
      </c>
      <c r="F301" s="309">
        <v>1095</v>
      </c>
      <c r="G301" s="40"/>
      <c r="H301" s="46"/>
    </row>
    <row r="302" spans="1:8" s="2" customFormat="1" ht="16.8" customHeight="1">
      <c r="A302" s="40"/>
      <c r="B302" s="46"/>
      <c r="C302" s="308" t="s">
        <v>3860</v>
      </c>
      <c r="D302" s="308" t="s">
        <v>4269</v>
      </c>
      <c r="E302" s="19" t="s">
        <v>169</v>
      </c>
      <c r="F302" s="309">
        <v>707</v>
      </c>
      <c r="G302" s="40"/>
      <c r="H302" s="46"/>
    </row>
    <row r="303" spans="1:8" s="2" customFormat="1" ht="16.8" customHeight="1">
      <c r="A303" s="40"/>
      <c r="B303" s="46"/>
      <c r="C303" s="304" t="s">
        <v>4270</v>
      </c>
      <c r="D303" s="305" t="s">
        <v>3767</v>
      </c>
      <c r="E303" s="306" t="s">
        <v>19</v>
      </c>
      <c r="F303" s="307">
        <v>761.3</v>
      </c>
      <c r="G303" s="40"/>
      <c r="H303" s="46"/>
    </row>
    <row r="304" spans="1:8" s="2" customFormat="1" ht="16.8" customHeight="1">
      <c r="A304" s="40"/>
      <c r="B304" s="46"/>
      <c r="C304" s="304" t="s">
        <v>3769</v>
      </c>
      <c r="D304" s="305" t="s">
        <v>3770</v>
      </c>
      <c r="E304" s="306" t="s">
        <v>19</v>
      </c>
      <c r="F304" s="307">
        <v>220</v>
      </c>
      <c r="G304" s="40"/>
      <c r="H304" s="46"/>
    </row>
    <row r="305" spans="1:8" s="2" customFormat="1" ht="16.8" customHeight="1">
      <c r="A305" s="40"/>
      <c r="B305" s="46"/>
      <c r="C305" s="308" t="s">
        <v>19</v>
      </c>
      <c r="D305" s="308" t="s">
        <v>3902</v>
      </c>
      <c r="E305" s="19" t="s">
        <v>19</v>
      </c>
      <c r="F305" s="309">
        <v>0</v>
      </c>
      <c r="G305" s="40"/>
      <c r="H305" s="46"/>
    </row>
    <row r="306" spans="1:8" s="2" customFormat="1" ht="16.8" customHeight="1">
      <c r="A306" s="40"/>
      <c r="B306" s="46"/>
      <c r="C306" s="308" t="s">
        <v>19</v>
      </c>
      <c r="D306" s="308" t="s">
        <v>3903</v>
      </c>
      <c r="E306" s="19" t="s">
        <v>19</v>
      </c>
      <c r="F306" s="309">
        <v>80</v>
      </c>
      <c r="G306" s="40"/>
      <c r="H306" s="46"/>
    </row>
    <row r="307" spans="1:8" s="2" customFormat="1" ht="16.8" customHeight="1">
      <c r="A307" s="40"/>
      <c r="B307" s="46"/>
      <c r="C307" s="308" t="s">
        <v>19</v>
      </c>
      <c r="D307" s="308" t="s">
        <v>3904</v>
      </c>
      <c r="E307" s="19" t="s">
        <v>19</v>
      </c>
      <c r="F307" s="309">
        <v>60</v>
      </c>
      <c r="G307" s="40"/>
      <c r="H307" s="46"/>
    </row>
    <row r="308" spans="1:8" s="2" customFormat="1" ht="16.8" customHeight="1">
      <c r="A308" s="40"/>
      <c r="B308" s="46"/>
      <c r="C308" s="308" t="s">
        <v>19</v>
      </c>
      <c r="D308" s="308" t="s">
        <v>3905</v>
      </c>
      <c r="E308" s="19" t="s">
        <v>19</v>
      </c>
      <c r="F308" s="309">
        <v>80</v>
      </c>
      <c r="G308" s="40"/>
      <c r="H308" s="46"/>
    </row>
    <row r="309" spans="1:8" s="2" customFormat="1" ht="16.8" customHeight="1">
      <c r="A309" s="40"/>
      <c r="B309" s="46"/>
      <c r="C309" s="308" t="s">
        <v>3769</v>
      </c>
      <c r="D309" s="308" t="s">
        <v>175</v>
      </c>
      <c r="E309" s="19" t="s">
        <v>19</v>
      </c>
      <c r="F309" s="309">
        <v>220</v>
      </c>
      <c r="G309" s="40"/>
      <c r="H309" s="46"/>
    </row>
    <row r="310" spans="1:8" s="2" customFormat="1" ht="16.8" customHeight="1">
      <c r="A310" s="40"/>
      <c r="B310" s="46"/>
      <c r="C310" s="310" t="s">
        <v>4170</v>
      </c>
      <c r="D310" s="40"/>
      <c r="E310" s="40"/>
      <c r="F310" s="40"/>
      <c r="G310" s="40"/>
      <c r="H310" s="46"/>
    </row>
    <row r="311" spans="1:8" s="2" customFormat="1" ht="16.8" customHeight="1">
      <c r="A311" s="40"/>
      <c r="B311" s="46"/>
      <c r="C311" s="308" t="s">
        <v>3899</v>
      </c>
      <c r="D311" s="308" t="s">
        <v>4271</v>
      </c>
      <c r="E311" s="19" t="s">
        <v>169</v>
      </c>
      <c r="F311" s="309">
        <v>220</v>
      </c>
      <c r="G311" s="40"/>
      <c r="H311" s="46"/>
    </row>
    <row r="312" spans="1:8" s="2" customFormat="1" ht="16.8" customHeight="1">
      <c r="A312" s="40"/>
      <c r="B312" s="46"/>
      <c r="C312" s="308" t="s">
        <v>3796</v>
      </c>
      <c r="D312" s="308" t="s">
        <v>4265</v>
      </c>
      <c r="E312" s="19" t="s">
        <v>169</v>
      </c>
      <c r="F312" s="309">
        <v>1145</v>
      </c>
      <c r="G312" s="40"/>
      <c r="H312" s="46"/>
    </row>
    <row r="313" spans="1:8" s="2" customFormat="1" ht="16.8" customHeight="1">
      <c r="A313" s="40"/>
      <c r="B313" s="46"/>
      <c r="C313" s="308" t="s">
        <v>3809</v>
      </c>
      <c r="D313" s="308" t="s">
        <v>4266</v>
      </c>
      <c r="E313" s="19" t="s">
        <v>178</v>
      </c>
      <c r="F313" s="309">
        <v>594.55</v>
      </c>
      <c r="G313" s="40"/>
      <c r="H313" s="46"/>
    </row>
    <row r="314" spans="1:8" s="2" customFormat="1" ht="16.8" customHeight="1">
      <c r="A314" s="40"/>
      <c r="B314" s="46"/>
      <c r="C314" s="308" t="s">
        <v>3828</v>
      </c>
      <c r="D314" s="308" t="s">
        <v>4267</v>
      </c>
      <c r="E314" s="19" t="s">
        <v>169</v>
      </c>
      <c r="F314" s="309">
        <v>1110</v>
      </c>
      <c r="G314" s="40"/>
      <c r="H314" s="46"/>
    </row>
    <row r="315" spans="1:8" s="2" customFormat="1" ht="12">
      <c r="A315" s="40"/>
      <c r="B315" s="46"/>
      <c r="C315" s="308" t="s">
        <v>3844</v>
      </c>
      <c r="D315" s="308" t="s">
        <v>4268</v>
      </c>
      <c r="E315" s="19" t="s">
        <v>169</v>
      </c>
      <c r="F315" s="309">
        <v>1095</v>
      </c>
      <c r="G315" s="40"/>
      <c r="H315" s="46"/>
    </row>
    <row r="316" spans="1:8" s="2" customFormat="1" ht="12">
      <c r="A316" s="40"/>
      <c r="B316" s="46"/>
      <c r="C316" s="308" t="s">
        <v>3853</v>
      </c>
      <c r="D316" s="308" t="s">
        <v>4272</v>
      </c>
      <c r="E316" s="19" t="s">
        <v>169</v>
      </c>
      <c r="F316" s="309">
        <v>403</v>
      </c>
      <c r="G316" s="40"/>
      <c r="H316" s="46"/>
    </row>
    <row r="317" spans="1:8" s="2" customFormat="1" ht="16.8" customHeight="1">
      <c r="A317" s="40"/>
      <c r="B317" s="46"/>
      <c r="C317" s="308" t="s">
        <v>3864</v>
      </c>
      <c r="D317" s="308" t="s">
        <v>4273</v>
      </c>
      <c r="E317" s="19" t="s">
        <v>169</v>
      </c>
      <c r="F317" s="309">
        <v>403</v>
      </c>
      <c r="G317" s="40"/>
      <c r="H317" s="46"/>
    </row>
    <row r="318" spans="1:8" s="2" customFormat="1" ht="16.8" customHeight="1">
      <c r="A318" s="40"/>
      <c r="B318" s="46"/>
      <c r="C318" s="308" t="s">
        <v>3869</v>
      </c>
      <c r="D318" s="308" t="s">
        <v>4274</v>
      </c>
      <c r="E318" s="19" t="s">
        <v>169</v>
      </c>
      <c r="F318" s="309">
        <v>403</v>
      </c>
      <c r="G318" s="40"/>
      <c r="H318" s="46"/>
    </row>
    <row r="319" spans="1:8" s="2" customFormat="1" ht="16.8" customHeight="1">
      <c r="A319" s="40"/>
      <c r="B319" s="46"/>
      <c r="C319" s="308" t="s">
        <v>3906</v>
      </c>
      <c r="D319" s="308" t="s">
        <v>3907</v>
      </c>
      <c r="E319" s="19" t="s">
        <v>169</v>
      </c>
      <c r="F319" s="309">
        <v>264</v>
      </c>
      <c r="G319" s="40"/>
      <c r="H319" s="46"/>
    </row>
    <row r="320" spans="1:8" s="2" customFormat="1" ht="16.8" customHeight="1">
      <c r="A320" s="40"/>
      <c r="B320" s="46"/>
      <c r="C320" s="304" t="s">
        <v>4275</v>
      </c>
      <c r="D320" s="305" t="s">
        <v>3770</v>
      </c>
      <c r="E320" s="306" t="s">
        <v>19</v>
      </c>
      <c r="F320" s="307">
        <v>64</v>
      </c>
      <c r="G320" s="40"/>
      <c r="H320" s="46"/>
    </row>
    <row r="321" spans="1:8" s="2" customFormat="1" ht="16.8" customHeight="1">
      <c r="A321" s="40"/>
      <c r="B321" s="46"/>
      <c r="C321" s="304" t="s">
        <v>4276</v>
      </c>
      <c r="D321" s="305" t="s">
        <v>4277</v>
      </c>
      <c r="E321" s="306" t="s">
        <v>19</v>
      </c>
      <c r="F321" s="307">
        <v>1689</v>
      </c>
      <c r="G321" s="40"/>
      <c r="H321" s="46"/>
    </row>
    <row r="322" spans="1:8" s="2" customFormat="1" ht="16.8" customHeight="1">
      <c r="A322" s="40"/>
      <c r="B322" s="46"/>
      <c r="C322" s="304" t="s">
        <v>3771</v>
      </c>
      <c r="D322" s="305" t="s">
        <v>3772</v>
      </c>
      <c r="E322" s="306" t="s">
        <v>19</v>
      </c>
      <c r="F322" s="307">
        <v>38</v>
      </c>
      <c r="G322" s="40"/>
      <c r="H322" s="46"/>
    </row>
    <row r="323" spans="1:8" s="2" customFormat="1" ht="16.8" customHeight="1">
      <c r="A323" s="40"/>
      <c r="B323" s="46"/>
      <c r="C323" s="308" t="s">
        <v>19</v>
      </c>
      <c r="D323" s="308" t="s">
        <v>3913</v>
      </c>
      <c r="E323" s="19" t="s">
        <v>19</v>
      </c>
      <c r="F323" s="309">
        <v>38</v>
      </c>
      <c r="G323" s="40"/>
      <c r="H323" s="46"/>
    </row>
    <row r="324" spans="1:8" s="2" customFormat="1" ht="16.8" customHeight="1">
      <c r="A324" s="40"/>
      <c r="B324" s="46"/>
      <c r="C324" s="308" t="s">
        <v>3771</v>
      </c>
      <c r="D324" s="308" t="s">
        <v>175</v>
      </c>
      <c r="E324" s="19" t="s">
        <v>19</v>
      </c>
      <c r="F324" s="309">
        <v>38</v>
      </c>
      <c r="G324" s="40"/>
      <c r="H324" s="46"/>
    </row>
    <row r="325" spans="1:8" s="2" customFormat="1" ht="16.8" customHeight="1">
      <c r="A325" s="40"/>
      <c r="B325" s="46"/>
      <c r="C325" s="310" t="s">
        <v>4170</v>
      </c>
      <c r="D325" s="40"/>
      <c r="E325" s="40"/>
      <c r="F325" s="40"/>
      <c r="G325" s="40"/>
      <c r="H325" s="46"/>
    </row>
    <row r="326" spans="1:8" s="2" customFormat="1" ht="16.8" customHeight="1">
      <c r="A326" s="40"/>
      <c r="B326" s="46"/>
      <c r="C326" s="308" t="s">
        <v>3910</v>
      </c>
      <c r="D326" s="308" t="s">
        <v>4278</v>
      </c>
      <c r="E326" s="19" t="s">
        <v>169</v>
      </c>
      <c r="F326" s="309">
        <v>38</v>
      </c>
      <c r="G326" s="40"/>
      <c r="H326" s="46"/>
    </row>
    <row r="327" spans="1:8" s="2" customFormat="1" ht="16.8" customHeight="1">
      <c r="A327" s="40"/>
      <c r="B327" s="46"/>
      <c r="C327" s="308" t="s">
        <v>3796</v>
      </c>
      <c r="D327" s="308" t="s">
        <v>4265</v>
      </c>
      <c r="E327" s="19" t="s">
        <v>169</v>
      </c>
      <c r="F327" s="309">
        <v>1145</v>
      </c>
      <c r="G327" s="40"/>
      <c r="H327" s="46"/>
    </row>
    <row r="328" spans="1:8" s="2" customFormat="1" ht="16.8" customHeight="1">
      <c r="A328" s="40"/>
      <c r="B328" s="46"/>
      <c r="C328" s="308" t="s">
        <v>3809</v>
      </c>
      <c r="D328" s="308" t="s">
        <v>4266</v>
      </c>
      <c r="E328" s="19" t="s">
        <v>178</v>
      </c>
      <c r="F328" s="309">
        <v>594.55</v>
      </c>
      <c r="G328" s="40"/>
      <c r="H328" s="46"/>
    </row>
    <row r="329" spans="1:8" s="2" customFormat="1" ht="16.8" customHeight="1">
      <c r="A329" s="40"/>
      <c r="B329" s="46"/>
      <c r="C329" s="308" t="s">
        <v>3828</v>
      </c>
      <c r="D329" s="308" t="s">
        <v>4267</v>
      </c>
      <c r="E329" s="19" t="s">
        <v>169</v>
      </c>
      <c r="F329" s="309">
        <v>1110</v>
      </c>
      <c r="G329" s="40"/>
      <c r="H329" s="46"/>
    </row>
    <row r="330" spans="1:8" s="2" customFormat="1" ht="12">
      <c r="A330" s="40"/>
      <c r="B330" s="46"/>
      <c r="C330" s="308" t="s">
        <v>3844</v>
      </c>
      <c r="D330" s="308" t="s">
        <v>4268</v>
      </c>
      <c r="E330" s="19" t="s">
        <v>169</v>
      </c>
      <c r="F330" s="309">
        <v>1095</v>
      </c>
      <c r="G330" s="40"/>
      <c r="H330" s="46"/>
    </row>
    <row r="331" spans="1:8" s="2" customFormat="1" ht="12">
      <c r="A331" s="40"/>
      <c r="B331" s="46"/>
      <c r="C331" s="308" t="s">
        <v>3853</v>
      </c>
      <c r="D331" s="308" t="s">
        <v>4272</v>
      </c>
      <c r="E331" s="19" t="s">
        <v>169</v>
      </c>
      <c r="F331" s="309">
        <v>403</v>
      </c>
      <c r="G331" s="40"/>
      <c r="H331" s="46"/>
    </row>
    <row r="332" spans="1:8" s="2" customFormat="1" ht="16.8" customHeight="1">
      <c r="A332" s="40"/>
      <c r="B332" s="46"/>
      <c r="C332" s="308" t="s">
        <v>3864</v>
      </c>
      <c r="D332" s="308" t="s">
        <v>4273</v>
      </c>
      <c r="E332" s="19" t="s">
        <v>169</v>
      </c>
      <c r="F332" s="309">
        <v>403</v>
      </c>
      <c r="G332" s="40"/>
      <c r="H332" s="46"/>
    </row>
    <row r="333" spans="1:8" s="2" customFormat="1" ht="16.8" customHeight="1">
      <c r="A333" s="40"/>
      <c r="B333" s="46"/>
      <c r="C333" s="308" t="s">
        <v>3869</v>
      </c>
      <c r="D333" s="308" t="s">
        <v>4274</v>
      </c>
      <c r="E333" s="19" t="s">
        <v>169</v>
      </c>
      <c r="F333" s="309">
        <v>403</v>
      </c>
      <c r="G333" s="40"/>
      <c r="H333" s="46"/>
    </row>
    <row r="334" spans="1:8" s="2" customFormat="1" ht="16.8" customHeight="1">
      <c r="A334" s="40"/>
      <c r="B334" s="46"/>
      <c r="C334" s="308" t="s">
        <v>3914</v>
      </c>
      <c r="D334" s="308" t="s">
        <v>3915</v>
      </c>
      <c r="E334" s="19" t="s">
        <v>169</v>
      </c>
      <c r="F334" s="309">
        <v>41.8</v>
      </c>
      <c r="G334" s="40"/>
      <c r="H334" s="46"/>
    </row>
    <row r="335" spans="1:8" s="2" customFormat="1" ht="16.8" customHeight="1">
      <c r="A335" s="40"/>
      <c r="B335" s="46"/>
      <c r="C335" s="304" t="s">
        <v>4245</v>
      </c>
      <c r="D335" s="305" t="s">
        <v>4246</v>
      </c>
      <c r="E335" s="306" t="s">
        <v>19</v>
      </c>
      <c r="F335" s="307">
        <v>379.3</v>
      </c>
      <c r="G335" s="40"/>
      <c r="H335" s="46"/>
    </row>
    <row r="336" spans="1:8" s="2" customFormat="1" ht="16.8" customHeight="1">
      <c r="A336" s="40"/>
      <c r="B336" s="46"/>
      <c r="C336" s="304" t="s">
        <v>3773</v>
      </c>
      <c r="D336" s="305" t="s">
        <v>3774</v>
      </c>
      <c r="E336" s="306" t="s">
        <v>19</v>
      </c>
      <c r="F336" s="307">
        <v>594.55</v>
      </c>
      <c r="G336" s="40"/>
      <c r="H336" s="46"/>
    </row>
    <row r="337" spans="1:8" s="2" customFormat="1" ht="16.8" customHeight="1">
      <c r="A337" s="40"/>
      <c r="B337" s="46"/>
      <c r="C337" s="308" t="s">
        <v>19</v>
      </c>
      <c r="D337" s="308" t="s">
        <v>3812</v>
      </c>
      <c r="E337" s="19" t="s">
        <v>19</v>
      </c>
      <c r="F337" s="309">
        <v>346</v>
      </c>
      <c r="G337" s="40"/>
      <c r="H337" s="46"/>
    </row>
    <row r="338" spans="1:8" s="2" customFormat="1" ht="16.8" customHeight="1">
      <c r="A338" s="40"/>
      <c r="B338" s="46"/>
      <c r="C338" s="308" t="s">
        <v>19</v>
      </c>
      <c r="D338" s="308" t="s">
        <v>3813</v>
      </c>
      <c r="E338" s="19" t="s">
        <v>19</v>
      </c>
      <c r="F338" s="309">
        <v>132</v>
      </c>
      <c r="G338" s="40"/>
      <c r="H338" s="46"/>
    </row>
    <row r="339" spans="1:8" s="2" customFormat="1" ht="16.8" customHeight="1">
      <c r="A339" s="40"/>
      <c r="B339" s="46"/>
      <c r="C339" s="308" t="s">
        <v>19</v>
      </c>
      <c r="D339" s="308" t="s">
        <v>3814</v>
      </c>
      <c r="E339" s="19" t="s">
        <v>19</v>
      </c>
      <c r="F339" s="309">
        <v>22.8</v>
      </c>
      <c r="G339" s="40"/>
      <c r="H339" s="46"/>
    </row>
    <row r="340" spans="1:8" s="2" customFormat="1" ht="16.8" customHeight="1">
      <c r="A340" s="40"/>
      <c r="B340" s="46"/>
      <c r="C340" s="308" t="s">
        <v>19</v>
      </c>
      <c r="D340" s="308" t="s">
        <v>3815</v>
      </c>
      <c r="E340" s="19" t="s">
        <v>19</v>
      </c>
      <c r="F340" s="309">
        <v>6.75</v>
      </c>
      <c r="G340" s="40"/>
      <c r="H340" s="46"/>
    </row>
    <row r="341" spans="1:8" s="2" customFormat="1" ht="16.8" customHeight="1">
      <c r="A341" s="40"/>
      <c r="B341" s="46"/>
      <c r="C341" s="308" t="s">
        <v>19</v>
      </c>
      <c r="D341" s="308" t="s">
        <v>3816</v>
      </c>
      <c r="E341" s="19" t="s">
        <v>19</v>
      </c>
      <c r="F341" s="309">
        <v>87</v>
      </c>
      <c r="G341" s="40"/>
      <c r="H341" s="46"/>
    </row>
    <row r="342" spans="1:8" s="2" customFormat="1" ht="16.8" customHeight="1">
      <c r="A342" s="40"/>
      <c r="B342" s="46"/>
      <c r="C342" s="308" t="s">
        <v>3773</v>
      </c>
      <c r="D342" s="308" t="s">
        <v>175</v>
      </c>
      <c r="E342" s="19" t="s">
        <v>19</v>
      </c>
      <c r="F342" s="309">
        <v>594.55</v>
      </c>
      <c r="G342" s="40"/>
      <c r="H342" s="46"/>
    </row>
    <row r="343" spans="1:8" s="2" customFormat="1" ht="16.8" customHeight="1">
      <c r="A343" s="40"/>
      <c r="B343" s="46"/>
      <c r="C343" s="310" t="s">
        <v>4170</v>
      </c>
      <c r="D343" s="40"/>
      <c r="E343" s="40"/>
      <c r="F343" s="40"/>
      <c r="G343" s="40"/>
      <c r="H343" s="46"/>
    </row>
    <row r="344" spans="1:8" s="2" customFormat="1" ht="16.8" customHeight="1">
      <c r="A344" s="40"/>
      <c r="B344" s="46"/>
      <c r="C344" s="308" t="s">
        <v>3809</v>
      </c>
      <c r="D344" s="308" t="s">
        <v>4266</v>
      </c>
      <c r="E344" s="19" t="s">
        <v>178</v>
      </c>
      <c r="F344" s="309">
        <v>594.55</v>
      </c>
      <c r="G344" s="40"/>
      <c r="H344" s="46"/>
    </row>
    <row r="345" spans="1:8" s="2" customFormat="1" ht="16.8" customHeight="1">
      <c r="A345" s="40"/>
      <c r="B345" s="46"/>
      <c r="C345" s="308" t="s">
        <v>4005</v>
      </c>
      <c r="D345" s="308" t="s">
        <v>4279</v>
      </c>
      <c r="E345" s="19" t="s">
        <v>262</v>
      </c>
      <c r="F345" s="309">
        <v>1342.935</v>
      </c>
      <c r="G345" s="40"/>
      <c r="H345" s="46"/>
    </row>
    <row r="346" spans="1:8" s="2" customFormat="1" ht="16.8" customHeight="1">
      <c r="A346" s="40"/>
      <c r="B346" s="46"/>
      <c r="C346" s="308" t="s">
        <v>4024</v>
      </c>
      <c r="D346" s="308" t="s">
        <v>4280</v>
      </c>
      <c r="E346" s="19" t="s">
        <v>262</v>
      </c>
      <c r="F346" s="309">
        <v>1342.935</v>
      </c>
      <c r="G346" s="40"/>
      <c r="H346" s="46"/>
    </row>
    <row r="347" spans="1:8" s="2" customFormat="1" ht="16.8" customHeight="1">
      <c r="A347" s="40"/>
      <c r="B347" s="46"/>
      <c r="C347" s="304" t="s">
        <v>3776</v>
      </c>
      <c r="D347" s="305" t="s">
        <v>3777</v>
      </c>
      <c r="E347" s="306" t="s">
        <v>19</v>
      </c>
      <c r="F347" s="307">
        <v>15</v>
      </c>
      <c r="G347" s="40"/>
      <c r="H347" s="46"/>
    </row>
    <row r="348" spans="1:8" s="2" customFormat="1" ht="16.8" customHeight="1">
      <c r="A348" s="40"/>
      <c r="B348" s="46"/>
      <c r="C348" s="308" t="s">
        <v>19</v>
      </c>
      <c r="D348" s="308" t="s">
        <v>3921</v>
      </c>
      <c r="E348" s="19" t="s">
        <v>19</v>
      </c>
      <c r="F348" s="309">
        <v>15</v>
      </c>
      <c r="G348" s="40"/>
      <c r="H348" s="46"/>
    </row>
    <row r="349" spans="1:8" s="2" customFormat="1" ht="16.8" customHeight="1">
      <c r="A349" s="40"/>
      <c r="B349" s="46"/>
      <c r="C349" s="308" t="s">
        <v>3776</v>
      </c>
      <c r="D349" s="308" t="s">
        <v>175</v>
      </c>
      <c r="E349" s="19" t="s">
        <v>19</v>
      </c>
      <c r="F349" s="309">
        <v>15</v>
      </c>
      <c r="G349" s="40"/>
      <c r="H349" s="46"/>
    </row>
    <row r="350" spans="1:8" s="2" customFormat="1" ht="16.8" customHeight="1">
      <c r="A350" s="40"/>
      <c r="B350" s="46"/>
      <c r="C350" s="310" t="s">
        <v>4170</v>
      </c>
      <c r="D350" s="40"/>
      <c r="E350" s="40"/>
      <c r="F350" s="40"/>
      <c r="G350" s="40"/>
      <c r="H350" s="46"/>
    </row>
    <row r="351" spans="1:8" s="2" customFormat="1" ht="16.8" customHeight="1">
      <c r="A351" s="40"/>
      <c r="B351" s="46"/>
      <c r="C351" s="308" t="s">
        <v>3918</v>
      </c>
      <c r="D351" s="308" t="s">
        <v>4281</v>
      </c>
      <c r="E351" s="19" t="s">
        <v>169</v>
      </c>
      <c r="F351" s="309">
        <v>15</v>
      </c>
      <c r="G351" s="40"/>
      <c r="H351" s="46"/>
    </row>
    <row r="352" spans="1:8" s="2" customFormat="1" ht="16.8" customHeight="1">
      <c r="A352" s="40"/>
      <c r="B352" s="46"/>
      <c r="C352" s="308" t="s">
        <v>3796</v>
      </c>
      <c r="D352" s="308" t="s">
        <v>4265</v>
      </c>
      <c r="E352" s="19" t="s">
        <v>169</v>
      </c>
      <c r="F352" s="309">
        <v>1145</v>
      </c>
      <c r="G352" s="40"/>
      <c r="H352" s="46"/>
    </row>
    <row r="353" spans="1:8" s="2" customFormat="1" ht="16.8" customHeight="1">
      <c r="A353" s="40"/>
      <c r="B353" s="46"/>
      <c r="C353" s="308" t="s">
        <v>3809</v>
      </c>
      <c r="D353" s="308" t="s">
        <v>4266</v>
      </c>
      <c r="E353" s="19" t="s">
        <v>178</v>
      </c>
      <c r="F353" s="309">
        <v>594.55</v>
      </c>
      <c r="G353" s="40"/>
      <c r="H353" s="46"/>
    </row>
    <row r="354" spans="1:8" s="2" customFormat="1" ht="16.8" customHeight="1">
      <c r="A354" s="40"/>
      <c r="B354" s="46"/>
      <c r="C354" s="308" t="s">
        <v>3828</v>
      </c>
      <c r="D354" s="308" t="s">
        <v>4267</v>
      </c>
      <c r="E354" s="19" t="s">
        <v>169</v>
      </c>
      <c r="F354" s="309">
        <v>1110</v>
      </c>
      <c r="G354" s="40"/>
      <c r="H354" s="46"/>
    </row>
    <row r="355" spans="1:8" s="2" customFormat="1" ht="16.8" customHeight="1">
      <c r="A355" s="40"/>
      <c r="B355" s="46"/>
      <c r="C355" s="308" t="s">
        <v>3860</v>
      </c>
      <c r="D355" s="308" t="s">
        <v>4269</v>
      </c>
      <c r="E355" s="19" t="s">
        <v>169</v>
      </c>
      <c r="F355" s="309">
        <v>707</v>
      </c>
      <c r="G355" s="40"/>
      <c r="H355" s="46"/>
    </row>
    <row r="356" spans="1:8" s="2" customFormat="1" ht="16.8" customHeight="1">
      <c r="A356" s="40"/>
      <c r="B356" s="46"/>
      <c r="C356" s="304" t="s">
        <v>3778</v>
      </c>
      <c r="D356" s="305" t="s">
        <v>3779</v>
      </c>
      <c r="E356" s="306" t="s">
        <v>19</v>
      </c>
      <c r="F356" s="307">
        <v>1342.935</v>
      </c>
      <c r="G356" s="40"/>
      <c r="H356" s="46"/>
    </row>
    <row r="357" spans="1:8" s="2" customFormat="1" ht="16.8" customHeight="1">
      <c r="A357" s="40"/>
      <c r="B357" s="46"/>
      <c r="C357" s="308" t="s">
        <v>19</v>
      </c>
      <c r="D357" s="308" t="s">
        <v>4026</v>
      </c>
      <c r="E357" s="19" t="s">
        <v>19</v>
      </c>
      <c r="F357" s="309">
        <v>1342.935</v>
      </c>
      <c r="G357" s="40"/>
      <c r="H357" s="46"/>
    </row>
    <row r="358" spans="1:8" s="2" customFormat="1" ht="16.8" customHeight="1">
      <c r="A358" s="40"/>
      <c r="B358" s="46"/>
      <c r="C358" s="308" t="s">
        <v>3778</v>
      </c>
      <c r="D358" s="308" t="s">
        <v>175</v>
      </c>
      <c r="E358" s="19" t="s">
        <v>19</v>
      </c>
      <c r="F358" s="309">
        <v>1342.935</v>
      </c>
      <c r="G358" s="40"/>
      <c r="H358" s="46"/>
    </row>
    <row r="359" spans="1:8" s="2" customFormat="1" ht="16.8" customHeight="1">
      <c r="A359" s="40"/>
      <c r="B359" s="46"/>
      <c r="C359" s="310" t="s">
        <v>4170</v>
      </c>
      <c r="D359" s="40"/>
      <c r="E359" s="40"/>
      <c r="F359" s="40"/>
      <c r="G359" s="40"/>
      <c r="H359" s="46"/>
    </row>
    <row r="360" spans="1:8" s="2" customFormat="1" ht="16.8" customHeight="1">
      <c r="A360" s="40"/>
      <c r="B360" s="46"/>
      <c r="C360" s="308" t="s">
        <v>4024</v>
      </c>
      <c r="D360" s="308" t="s">
        <v>4280</v>
      </c>
      <c r="E360" s="19" t="s">
        <v>262</v>
      </c>
      <c r="F360" s="309">
        <v>1342.935</v>
      </c>
      <c r="G360" s="40"/>
      <c r="H360" s="46"/>
    </row>
    <row r="361" spans="1:8" s="2" customFormat="1" ht="16.8" customHeight="1">
      <c r="A361" s="40"/>
      <c r="B361" s="46"/>
      <c r="C361" s="308" t="s">
        <v>4020</v>
      </c>
      <c r="D361" s="308" t="s">
        <v>4282</v>
      </c>
      <c r="E361" s="19" t="s">
        <v>262</v>
      </c>
      <c r="F361" s="309">
        <v>1489.285</v>
      </c>
      <c r="G361" s="40"/>
      <c r="H361" s="46"/>
    </row>
    <row r="362" spans="1:8" s="2" customFormat="1" ht="16.8" customHeight="1">
      <c r="A362" s="40"/>
      <c r="B362" s="46"/>
      <c r="C362" s="304" t="s">
        <v>4035</v>
      </c>
      <c r="D362" s="305" t="s">
        <v>4283</v>
      </c>
      <c r="E362" s="306" t="s">
        <v>19</v>
      </c>
      <c r="F362" s="307">
        <v>650</v>
      </c>
      <c r="G362" s="40"/>
      <c r="H362" s="46"/>
    </row>
    <row r="363" spans="1:8" s="2" customFormat="1" ht="26.4" customHeight="1">
      <c r="A363" s="40"/>
      <c r="B363" s="46"/>
      <c r="C363" s="303" t="s">
        <v>4284</v>
      </c>
      <c r="D363" s="303" t="s">
        <v>108</v>
      </c>
      <c r="E363" s="40"/>
      <c r="F363" s="40"/>
      <c r="G363" s="40"/>
      <c r="H363" s="46"/>
    </row>
    <row r="364" spans="1:8" s="2" customFormat="1" ht="16.8" customHeight="1">
      <c r="A364" s="40"/>
      <c r="B364" s="46"/>
      <c r="C364" s="304" t="s">
        <v>4035</v>
      </c>
      <c r="D364" s="305" t="s">
        <v>4283</v>
      </c>
      <c r="E364" s="306" t="s">
        <v>19</v>
      </c>
      <c r="F364" s="307">
        <v>730</v>
      </c>
      <c r="G364" s="40"/>
      <c r="H364" s="46"/>
    </row>
    <row r="365" spans="1:8" s="2" customFormat="1" ht="16.8" customHeight="1">
      <c r="A365" s="40"/>
      <c r="B365" s="46"/>
      <c r="C365" s="308" t="s">
        <v>19</v>
      </c>
      <c r="D365" s="308" t="s">
        <v>4034</v>
      </c>
      <c r="E365" s="19" t="s">
        <v>19</v>
      </c>
      <c r="F365" s="309">
        <v>730</v>
      </c>
      <c r="G365" s="40"/>
      <c r="H365" s="46"/>
    </row>
    <row r="366" spans="1:8" s="2" customFormat="1" ht="16.8" customHeight="1">
      <c r="A366" s="40"/>
      <c r="B366" s="46"/>
      <c r="C366" s="308" t="s">
        <v>4035</v>
      </c>
      <c r="D366" s="308" t="s">
        <v>175</v>
      </c>
      <c r="E366" s="19" t="s">
        <v>19</v>
      </c>
      <c r="F366" s="309">
        <v>730</v>
      </c>
      <c r="G366" s="40"/>
      <c r="H366" s="46"/>
    </row>
    <row r="367" spans="1:8" s="2" customFormat="1" ht="7.4" customHeight="1">
      <c r="A367" s="40"/>
      <c r="B367" s="166"/>
      <c r="C367" s="167"/>
      <c r="D367" s="167"/>
      <c r="E367" s="167"/>
      <c r="F367" s="167"/>
      <c r="G367" s="167"/>
      <c r="H367" s="46"/>
    </row>
    <row r="368" spans="1:8" s="2" customFormat="1" ht="12">
      <c r="A368" s="40"/>
      <c r="B368" s="40"/>
      <c r="C368" s="40"/>
      <c r="D368" s="40"/>
      <c r="E368" s="40"/>
      <c r="F368" s="40"/>
      <c r="G368" s="40"/>
      <c r="H36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1" customWidth="1"/>
    <col min="2" max="2" width="1.7109375" style="311" customWidth="1"/>
    <col min="3" max="4" width="5.00390625" style="311" customWidth="1"/>
    <col min="5" max="5" width="11.7109375" style="311" customWidth="1"/>
    <col min="6" max="6" width="9.140625" style="311" customWidth="1"/>
    <col min="7" max="7" width="5.00390625" style="311" customWidth="1"/>
    <col min="8" max="8" width="77.8515625" style="311" customWidth="1"/>
    <col min="9" max="10" width="20.00390625" style="311" customWidth="1"/>
    <col min="11" max="11" width="1.7109375" style="311" customWidth="1"/>
  </cols>
  <sheetData>
    <row r="1" s="1" customFormat="1" ht="37.5" customHeight="1"/>
    <row r="2" spans="2:11" s="1" customFormat="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7" customFormat="1" ht="45" customHeight="1">
      <c r="B3" s="315"/>
      <c r="C3" s="316" t="s">
        <v>4285</v>
      </c>
      <c r="D3" s="316"/>
      <c r="E3" s="316"/>
      <c r="F3" s="316"/>
      <c r="G3" s="316"/>
      <c r="H3" s="316"/>
      <c r="I3" s="316"/>
      <c r="J3" s="316"/>
      <c r="K3" s="317"/>
    </row>
    <row r="4" spans="2:11" s="1" customFormat="1" ht="25.5" customHeight="1">
      <c r="B4" s="318"/>
      <c r="C4" s="319" t="s">
        <v>4286</v>
      </c>
      <c r="D4" s="319"/>
      <c r="E4" s="319"/>
      <c r="F4" s="319"/>
      <c r="G4" s="319"/>
      <c r="H4" s="319"/>
      <c r="I4" s="319"/>
      <c r="J4" s="319"/>
      <c r="K4" s="320"/>
    </row>
    <row r="5" spans="2:11" s="1" customFormat="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s="1" customFormat="1" ht="15" customHeight="1">
      <c r="B6" s="318"/>
      <c r="C6" s="322" t="s">
        <v>4287</v>
      </c>
      <c r="D6" s="322"/>
      <c r="E6" s="322"/>
      <c r="F6" s="322"/>
      <c r="G6" s="322"/>
      <c r="H6" s="322"/>
      <c r="I6" s="322"/>
      <c r="J6" s="322"/>
      <c r="K6" s="320"/>
    </row>
    <row r="7" spans="2:11" s="1" customFormat="1" ht="15" customHeight="1">
      <c r="B7" s="323"/>
      <c r="C7" s="322" t="s">
        <v>4288</v>
      </c>
      <c r="D7" s="322"/>
      <c r="E7" s="322"/>
      <c r="F7" s="322"/>
      <c r="G7" s="322"/>
      <c r="H7" s="322"/>
      <c r="I7" s="322"/>
      <c r="J7" s="322"/>
      <c r="K7" s="320"/>
    </row>
    <row r="8" spans="2:11" s="1" customFormat="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s="1" customFormat="1" ht="15" customHeight="1">
      <c r="B9" s="323"/>
      <c r="C9" s="322" t="s">
        <v>4289</v>
      </c>
      <c r="D9" s="322"/>
      <c r="E9" s="322"/>
      <c r="F9" s="322"/>
      <c r="G9" s="322"/>
      <c r="H9" s="322"/>
      <c r="I9" s="322"/>
      <c r="J9" s="322"/>
      <c r="K9" s="320"/>
    </row>
    <row r="10" spans="2:11" s="1" customFormat="1" ht="15" customHeight="1">
      <c r="B10" s="323"/>
      <c r="C10" s="322"/>
      <c r="D10" s="322" t="s">
        <v>4290</v>
      </c>
      <c r="E10" s="322"/>
      <c r="F10" s="322"/>
      <c r="G10" s="322"/>
      <c r="H10" s="322"/>
      <c r="I10" s="322"/>
      <c r="J10" s="322"/>
      <c r="K10" s="320"/>
    </row>
    <row r="11" spans="2:11" s="1" customFormat="1" ht="15" customHeight="1">
      <c r="B11" s="323"/>
      <c r="C11" s="324"/>
      <c r="D11" s="322" t="s">
        <v>4291</v>
      </c>
      <c r="E11" s="322"/>
      <c r="F11" s="322"/>
      <c r="G11" s="322"/>
      <c r="H11" s="322"/>
      <c r="I11" s="322"/>
      <c r="J11" s="322"/>
      <c r="K11" s="320"/>
    </row>
    <row r="12" spans="2:11" s="1" customFormat="1" ht="15" customHeight="1">
      <c r="B12" s="323"/>
      <c r="C12" s="324"/>
      <c r="D12" s="322"/>
      <c r="E12" s="322"/>
      <c r="F12" s="322"/>
      <c r="G12" s="322"/>
      <c r="H12" s="322"/>
      <c r="I12" s="322"/>
      <c r="J12" s="322"/>
      <c r="K12" s="320"/>
    </row>
    <row r="13" spans="2:11" s="1" customFormat="1" ht="15" customHeight="1">
      <c r="B13" s="323"/>
      <c r="C13" s="324"/>
      <c r="D13" s="325" t="s">
        <v>4292</v>
      </c>
      <c r="E13" s="322"/>
      <c r="F13" s="322"/>
      <c r="G13" s="322"/>
      <c r="H13" s="322"/>
      <c r="I13" s="322"/>
      <c r="J13" s="322"/>
      <c r="K13" s="320"/>
    </row>
    <row r="14" spans="2:11" s="1" customFormat="1" ht="12.7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0"/>
    </row>
    <row r="15" spans="2:11" s="1" customFormat="1" ht="15" customHeight="1">
      <c r="B15" s="323"/>
      <c r="C15" s="324"/>
      <c r="D15" s="322" t="s">
        <v>4293</v>
      </c>
      <c r="E15" s="322"/>
      <c r="F15" s="322"/>
      <c r="G15" s="322"/>
      <c r="H15" s="322"/>
      <c r="I15" s="322"/>
      <c r="J15" s="322"/>
      <c r="K15" s="320"/>
    </row>
    <row r="16" spans="2:11" s="1" customFormat="1" ht="15" customHeight="1">
      <c r="B16" s="323"/>
      <c r="C16" s="324"/>
      <c r="D16" s="322" t="s">
        <v>4294</v>
      </c>
      <c r="E16" s="322"/>
      <c r="F16" s="322"/>
      <c r="G16" s="322"/>
      <c r="H16" s="322"/>
      <c r="I16" s="322"/>
      <c r="J16" s="322"/>
      <c r="K16" s="320"/>
    </row>
    <row r="17" spans="2:11" s="1" customFormat="1" ht="15" customHeight="1">
      <c r="B17" s="323"/>
      <c r="C17" s="324"/>
      <c r="D17" s="322" t="s">
        <v>4295</v>
      </c>
      <c r="E17" s="322"/>
      <c r="F17" s="322"/>
      <c r="G17" s="322"/>
      <c r="H17" s="322"/>
      <c r="I17" s="322"/>
      <c r="J17" s="322"/>
      <c r="K17" s="320"/>
    </row>
    <row r="18" spans="2:11" s="1" customFormat="1" ht="15" customHeight="1">
      <c r="B18" s="323"/>
      <c r="C18" s="324"/>
      <c r="D18" s="324"/>
      <c r="E18" s="326" t="s">
        <v>79</v>
      </c>
      <c r="F18" s="322" t="s">
        <v>4296</v>
      </c>
      <c r="G18" s="322"/>
      <c r="H18" s="322"/>
      <c r="I18" s="322"/>
      <c r="J18" s="322"/>
      <c r="K18" s="320"/>
    </row>
    <row r="19" spans="2:11" s="1" customFormat="1" ht="15" customHeight="1">
      <c r="B19" s="323"/>
      <c r="C19" s="324"/>
      <c r="D19" s="324"/>
      <c r="E19" s="326" t="s">
        <v>4297</v>
      </c>
      <c r="F19" s="322" t="s">
        <v>4298</v>
      </c>
      <c r="G19" s="322"/>
      <c r="H19" s="322"/>
      <c r="I19" s="322"/>
      <c r="J19" s="322"/>
      <c r="K19" s="320"/>
    </row>
    <row r="20" spans="2:11" s="1" customFormat="1" ht="15" customHeight="1">
      <c r="B20" s="323"/>
      <c r="C20" s="324"/>
      <c r="D20" s="324"/>
      <c r="E20" s="326" t="s">
        <v>4299</v>
      </c>
      <c r="F20" s="322" t="s">
        <v>4300</v>
      </c>
      <c r="G20" s="322"/>
      <c r="H20" s="322"/>
      <c r="I20" s="322"/>
      <c r="J20" s="322"/>
      <c r="K20" s="320"/>
    </row>
    <row r="21" spans="2:11" s="1" customFormat="1" ht="15" customHeight="1">
      <c r="B21" s="323"/>
      <c r="C21" s="324"/>
      <c r="D21" s="324"/>
      <c r="E21" s="326" t="s">
        <v>4301</v>
      </c>
      <c r="F21" s="322" t="s">
        <v>4302</v>
      </c>
      <c r="G21" s="322"/>
      <c r="H21" s="322"/>
      <c r="I21" s="322"/>
      <c r="J21" s="322"/>
      <c r="K21" s="320"/>
    </row>
    <row r="22" spans="2:11" s="1" customFormat="1" ht="15" customHeight="1">
      <c r="B22" s="323"/>
      <c r="C22" s="324"/>
      <c r="D22" s="324"/>
      <c r="E22" s="326" t="s">
        <v>4303</v>
      </c>
      <c r="F22" s="322" t="s">
        <v>4304</v>
      </c>
      <c r="G22" s="322"/>
      <c r="H22" s="322"/>
      <c r="I22" s="322"/>
      <c r="J22" s="322"/>
      <c r="K22" s="320"/>
    </row>
    <row r="23" spans="2:11" s="1" customFormat="1" ht="15" customHeight="1">
      <c r="B23" s="323"/>
      <c r="C23" s="324"/>
      <c r="D23" s="324"/>
      <c r="E23" s="326" t="s">
        <v>4305</v>
      </c>
      <c r="F23" s="322" t="s">
        <v>4306</v>
      </c>
      <c r="G23" s="322"/>
      <c r="H23" s="322"/>
      <c r="I23" s="322"/>
      <c r="J23" s="322"/>
      <c r="K23" s="320"/>
    </row>
    <row r="24" spans="2:11" s="1" customFormat="1" ht="12.75" customHeight="1">
      <c r="B24" s="323"/>
      <c r="C24" s="324"/>
      <c r="D24" s="324"/>
      <c r="E24" s="324"/>
      <c r="F24" s="324"/>
      <c r="G24" s="324"/>
      <c r="H24" s="324"/>
      <c r="I24" s="324"/>
      <c r="J24" s="324"/>
      <c r="K24" s="320"/>
    </row>
    <row r="25" spans="2:11" s="1" customFormat="1" ht="15" customHeight="1">
      <c r="B25" s="323"/>
      <c r="C25" s="322" t="s">
        <v>4307</v>
      </c>
      <c r="D25" s="322"/>
      <c r="E25" s="322"/>
      <c r="F25" s="322"/>
      <c r="G25" s="322"/>
      <c r="H25" s="322"/>
      <c r="I25" s="322"/>
      <c r="J25" s="322"/>
      <c r="K25" s="320"/>
    </row>
    <row r="26" spans="2:11" s="1" customFormat="1" ht="15" customHeight="1">
      <c r="B26" s="323"/>
      <c r="C26" s="322" t="s">
        <v>4308</v>
      </c>
      <c r="D26" s="322"/>
      <c r="E26" s="322"/>
      <c r="F26" s="322"/>
      <c r="G26" s="322"/>
      <c r="H26" s="322"/>
      <c r="I26" s="322"/>
      <c r="J26" s="322"/>
      <c r="K26" s="320"/>
    </row>
    <row r="27" spans="2:11" s="1" customFormat="1" ht="15" customHeight="1">
      <c r="B27" s="323"/>
      <c r="C27" s="322"/>
      <c r="D27" s="322" t="s">
        <v>4309</v>
      </c>
      <c r="E27" s="322"/>
      <c r="F27" s="322"/>
      <c r="G27" s="322"/>
      <c r="H27" s="322"/>
      <c r="I27" s="322"/>
      <c r="J27" s="322"/>
      <c r="K27" s="320"/>
    </row>
    <row r="28" spans="2:11" s="1" customFormat="1" ht="15" customHeight="1">
      <c r="B28" s="323"/>
      <c r="C28" s="324"/>
      <c r="D28" s="322" t="s">
        <v>4310</v>
      </c>
      <c r="E28" s="322"/>
      <c r="F28" s="322"/>
      <c r="G28" s="322"/>
      <c r="H28" s="322"/>
      <c r="I28" s="322"/>
      <c r="J28" s="322"/>
      <c r="K28" s="320"/>
    </row>
    <row r="29" spans="2:11" s="1" customFormat="1" ht="12.7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0"/>
    </row>
    <row r="30" spans="2:11" s="1" customFormat="1" ht="15" customHeight="1">
      <c r="B30" s="323"/>
      <c r="C30" s="324"/>
      <c r="D30" s="322" t="s">
        <v>4311</v>
      </c>
      <c r="E30" s="322"/>
      <c r="F30" s="322"/>
      <c r="G30" s="322"/>
      <c r="H30" s="322"/>
      <c r="I30" s="322"/>
      <c r="J30" s="322"/>
      <c r="K30" s="320"/>
    </row>
    <row r="31" spans="2:11" s="1" customFormat="1" ht="15" customHeight="1">
      <c r="B31" s="323"/>
      <c r="C31" s="324"/>
      <c r="D31" s="322" t="s">
        <v>4312</v>
      </c>
      <c r="E31" s="322"/>
      <c r="F31" s="322"/>
      <c r="G31" s="322"/>
      <c r="H31" s="322"/>
      <c r="I31" s="322"/>
      <c r="J31" s="322"/>
      <c r="K31" s="320"/>
    </row>
    <row r="32" spans="2:11" s="1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0"/>
    </row>
    <row r="33" spans="2:11" s="1" customFormat="1" ht="15" customHeight="1">
      <c r="B33" s="323"/>
      <c r="C33" s="324"/>
      <c r="D33" s="322" t="s">
        <v>4313</v>
      </c>
      <c r="E33" s="322"/>
      <c r="F33" s="322"/>
      <c r="G33" s="322"/>
      <c r="H33" s="322"/>
      <c r="I33" s="322"/>
      <c r="J33" s="322"/>
      <c r="K33" s="320"/>
    </row>
    <row r="34" spans="2:11" s="1" customFormat="1" ht="15" customHeight="1">
      <c r="B34" s="323"/>
      <c r="C34" s="324"/>
      <c r="D34" s="322" t="s">
        <v>4314</v>
      </c>
      <c r="E34" s="322"/>
      <c r="F34" s="322"/>
      <c r="G34" s="322"/>
      <c r="H34" s="322"/>
      <c r="I34" s="322"/>
      <c r="J34" s="322"/>
      <c r="K34" s="320"/>
    </row>
    <row r="35" spans="2:11" s="1" customFormat="1" ht="15" customHeight="1">
      <c r="B35" s="323"/>
      <c r="C35" s="324"/>
      <c r="D35" s="322" t="s">
        <v>4315</v>
      </c>
      <c r="E35" s="322"/>
      <c r="F35" s="322"/>
      <c r="G35" s="322"/>
      <c r="H35" s="322"/>
      <c r="I35" s="322"/>
      <c r="J35" s="322"/>
      <c r="K35" s="320"/>
    </row>
    <row r="36" spans="2:11" s="1" customFormat="1" ht="15" customHeight="1">
      <c r="B36" s="323"/>
      <c r="C36" s="324"/>
      <c r="D36" s="322"/>
      <c r="E36" s="325" t="s">
        <v>149</v>
      </c>
      <c r="F36" s="322"/>
      <c r="G36" s="322" t="s">
        <v>4316</v>
      </c>
      <c r="H36" s="322"/>
      <c r="I36" s="322"/>
      <c r="J36" s="322"/>
      <c r="K36" s="320"/>
    </row>
    <row r="37" spans="2:11" s="1" customFormat="1" ht="30.75" customHeight="1">
      <c r="B37" s="323"/>
      <c r="C37" s="324"/>
      <c r="D37" s="322"/>
      <c r="E37" s="325" t="s">
        <v>4317</v>
      </c>
      <c r="F37" s="322"/>
      <c r="G37" s="322" t="s">
        <v>4318</v>
      </c>
      <c r="H37" s="322"/>
      <c r="I37" s="322"/>
      <c r="J37" s="322"/>
      <c r="K37" s="320"/>
    </row>
    <row r="38" spans="2:11" s="1" customFormat="1" ht="15" customHeight="1">
      <c r="B38" s="323"/>
      <c r="C38" s="324"/>
      <c r="D38" s="322"/>
      <c r="E38" s="325" t="s">
        <v>53</v>
      </c>
      <c r="F38" s="322"/>
      <c r="G38" s="322" t="s">
        <v>4319</v>
      </c>
      <c r="H38" s="322"/>
      <c r="I38" s="322"/>
      <c r="J38" s="322"/>
      <c r="K38" s="320"/>
    </row>
    <row r="39" spans="2:11" s="1" customFormat="1" ht="15" customHeight="1">
      <c r="B39" s="323"/>
      <c r="C39" s="324"/>
      <c r="D39" s="322"/>
      <c r="E39" s="325" t="s">
        <v>54</v>
      </c>
      <c r="F39" s="322"/>
      <c r="G39" s="322" t="s">
        <v>4320</v>
      </c>
      <c r="H39" s="322"/>
      <c r="I39" s="322"/>
      <c r="J39" s="322"/>
      <c r="K39" s="320"/>
    </row>
    <row r="40" spans="2:11" s="1" customFormat="1" ht="15" customHeight="1">
      <c r="B40" s="323"/>
      <c r="C40" s="324"/>
      <c r="D40" s="322"/>
      <c r="E40" s="325" t="s">
        <v>150</v>
      </c>
      <c r="F40" s="322"/>
      <c r="G40" s="322" t="s">
        <v>4321</v>
      </c>
      <c r="H40" s="322"/>
      <c r="I40" s="322"/>
      <c r="J40" s="322"/>
      <c r="K40" s="320"/>
    </row>
    <row r="41" spans="2:11" s="1" customFormat="1" ht="15" customHeight="1">
      <c r="B41" s="323"/>
      <c r="C41" s="324"/>
      <c r="D41" s="322"/>
      <c r="E41" s="325" t="s">
        <v>151</v>
      </c>
      <c r="F41" s="322"/>
      <c r="G41" s="322" t="s">
        <v>4322</v>
      </c>
      <c r="H41" s="322"/>
      <c r="I41" s="322"/>
      <c r="J41" s="322"/>
      <c r="K41" s="320"/>
    </row>
    <row r="42" spans="2:11" s="1" customFormat="1" ht="15" customHeight="1">
      <c r="B42" s="323"/>
      <c r="C42" s="324"/>
      <c r="D42" s="322"/>
      <c r="E42" s="325" t="s">
        <v>4323</v>
      </c>
      <c r="F42" s="322"/>
      <c r="G42" s="322" t="s">
        <v>4324</v>
      </c>
      <c r="H42" s="322"/>
      <c r="I42" s="322"/>
      <c r="J42" s="322"/>
      <c r="K42" s="320"/>
    </row>
    <row r="43" spans="2:11" s="1" customFormat="1" ht="15" customHeight="1">
      <c r="B43" s="323"/>
      <c r="C43" s="324"/>
      <c r="D43" s="322"/>
      <c r="E43" s="325"/>
      <c r="F43" s="322"/>
      <c r="G43" s="322" t="s">
        <v>4325</v>
      </c>
      <c r="H43" s="322"/>
      <c r="I43" s="322"/>
      <c r="J43" s="322"/>
      <c r="K43" s="320"/>
    </row>
    <row r="44" spans="2:11" s="1" customFormat="1" ht="15" customHeight="1">
      <c r="B44" s="323"/>
      <c r="C44" s="324"/>
      <c r="D44" s="322"/>
      <c r="E44" s="325" t="s">
        <v>4326</v>
      </c>
      <c r="F44" s="322"/>
      <c r="G44" s="322" t="s">
        <v>4327</v>
      </c>
      <c r="H44" s="322"/>
      <c r="I44" s="322"/>
      <c r="J44" s="322"/>
      <c r="K44" s="320"/>
    </row>
    <row r="45" spans="2:11" s="1" customFormat="1" ht="15" customHeight="1">
      <c r="B45" s="323"/>
      <c r="C45" s="324"/>
      <c r="D45" s="322"/>
      <c r="E45" s="325" t="s">
        <v>153</v>
      </c>
      <c r="F45" s="322"/>
      <c r="G45" s="322" t="s">
        <v>4328</v>
      </c>
      <c r="H45" s="322"/>
      <c r="I45" s="322"/>
      <c r="J45" s="322"/>
      <c r="K45" s="320"/>
    </row>
    <row r="46" spans="2:11" s="1" customFormat="1" ht="12.75" customHeight="1">
      <c r="B46" s="323"/>
      <c r="C46" s="324"/>
      <c r="D46" s="322"/>
      <c r="E46" s="322"/>
      <c r="F46" s="322"/>
      <c r="G46" s="322"/>
      <c r="H46" s="322"/>
      <c r="I46" s="322"/>
      <c r="J46" s="322"/>
      <c r="K46" s="320"/>
    </row>
    <row r="47" spans="2:11" s="1" customFormat="1" ht="15" customHeight="1">
      <c r="B47" s="323"/>
      <c r="C47" s="324"/>
      <c r="D47" s="322" t="s">
        <v>4329</v>
      </c>
      <c r="E47" s="322"/>
      <c r="F47" s="322"/>
      <c r="G47" s="322"/>
      <c r="H47" s="322"/>
      <c r="I47" s="322"/>
      <c r="J47" s="322"/>
      <c r="K47" s="320"/>
    </row>
    <row r="48" spans="2:11" s="1" customFormat="1" ht="15" customHeight="1">
      <c r="B48" s="323"/>
      <c r="C48" s="324"/>
      <c r="D48" s="324"/>
      <c r="E48" s="322" t="s">
        <v>4330</v>
      </c>
      <c r="F48" s="322"/>
      <c r="G48" s="322"/>
      <c r="H48" s="322"/>
      <c r="I48" s="322"/>
      <c r="J48" s="322"/>
      <c r="K48" s="320"/>
    </row>
    <row r="49" spans="2:11" s="1" customFormat="1" ht="15" customHeight="1">
      <c r="B49" s="323"/>
      <c r="C49" s="324"/>
      <c r="D49" s="324"/>
      <c r="E49" s="322" t="s">
        <v>4331</v>
      </c>
      <c r="F49" s="322"/>
      <c r="G49" s="322"/>
      <c r="H49" s="322"/>
      <c r="I49" s="322"/>
      <c r="J49" s="322"/>
      <c r="K49" s="320"/>
    </row>
    <row r="50" spans="2:11" s="1" customFormat="1" ht="15" customHeight="1">
      <c r="B50" s="323"/>
      <c r="C50" s="324"/>
      <c r="D50" s="324"/>
      <c r="E50" s="322" t="s">
        <v>4332</v>
      </c>
      <c r="F50" s="322"/>
      <c r="G50" s="322"/>
      <c r="H50" s="322"/>
      <c r="I50" s="322"/>
      <c r="J50" s="322"/>
      <c r="K50" s="320"/>
    </row>
    <row r="51" spans="2:11" s="1" customFormat="1" ht="15" customHeight="1">
      <c r="B51" s="323"/>
      <c r="C51" s="324"/>
      <c r="D51" s="322" t="s">
        <v>4333</v>
      </c>
      <c r="E51" s="322"/>
      <c r="F51" s="322"/>
      <c r="G51" s="322"/>
      <c r="H51" s="322"/>
      <c r="I51" s="322"/>
      <c r="J51" s="322"/>
      <c r="K51" s="320"/>
    </row>
    <row r="52" spans="2:11" s="1" customFormat="1" ht="25.5" customHeight="1">
      <c r="B52" s="318"/>
      <c r="C52" s="319" t="s">
        <v>4334</v>
      </c>
      <c r="D52" s="319"/>
      <c r="E52" s="319"/>
      <c r="F52" s="319"/>
      <c r="G52" s="319"/>
      <c r="H52" s="319"/>
      <c r="I52" s="319"/>
      <c r="J52" s="319"/>
      <c r="K52" s="320"/>
    </row>
    <row r="53" spans="2:11" s="1" customFormat="1" ht="5.25" customHeight="1">
      <c r="B53" s="318"/>
      <c r="C53" s="321"/>
      <c r="D53" s="321"/>
      <c r="E53" s="321"/>
      <c r="F53" s="321"/>
      <c r="G53" s="321"/>
      <c r="H53" s="321"/>
      <c r="I53" s="321"/>
      <c r="J53" s="321"/>
      <c r="K53" s="320"/>
    </row>
    <row r="54" spans="2:11" s="1" customFormat="1" ht="15" customHeight="1">
      <c r="B54" s="318"/>
      <c r="C54" s="322" t="s">
        <v>4335</v>
      </c>
      <c r="D54" s="322"/>
      <c r="E54" s="322"/>
      <c r="F54" s="322"/>
      <c r="G54" s="322"/>
      <c r="H54" s="322"/>
      <c r="I54" s="322"/>
      <c r="J54" s="322"/>
      <c r="K54" s="320"/>
    </row>
    <row r="55" spans="2:11" s="1" customFormat="1" ht="15" customHeight="1">
      <c r="B55" s="318"/>
      <c r="C55" s="322" t="s">
        <v>4336</v>
      </c>
      <c r="D55" s="322"/>
      <c r="E55" s="322"/>
      <c r="F55" s="322"/>
      <c r="G55" s="322"/>
      <c r="H55" s="322"/>
      <c r="I55" s="322"/>
      <c r="J55" s="322"/>
      <c r="K55" s="320"/>
    </row>
    <row r="56" spans="2:11" s="1" customFormat="1" ht="12.75" customHeight="1">
      <c r="B56" s="318"/>
      <c r="C56" s="322"/>
      <c r="D56" s="322"/>
      <c r="E56" s="322"/>
      <c r="F56" s="322"/>
      <c r="G56" s="322"/>
      <c r="H56" s="322"/>
      <c r="I56" s="322"/>
      <c r="J56" s="322"/>
      <c r="K56" s="320"/>
    </row>
    <row r="57" spans="2:11" s="1" customFormat="1" ht="15" customHeight="1">
      <c r="B57" s="318"/>
      <c r="C57" s="322" t="s">
        <v>4337</v>
      </c>
      <c r="D57" s="322"/>
      <c r="E57" s="322"/>
      <c r="F57" s="322"/>
      <c r="G57" s="322"/>
      <c r="H57" s="322"/>
      <c r="I57" s="322"/>
      <c r="J57" s="322"/>
      <c r="K57" s="320"/>
    </row>
    <row r="58" spans="2:11" s="1" customFormat="1" ht="15" customHeight="1">
      <c r="B58" s="318"/>
      <c r="C58" s="324"/>
      <c r="D58" s="322" t="s">
        <v>4338</v>
      </c>
      <c r="E58" s="322"/>
      <c r="F58" s="322"/>
      <c r="G58" s="322"/>
      <c r="H58" s="322"/>
      <c r="I58" s="322"/>
      <c r="J58" s="322"/>
      <c r="K58" s="320"/>
    </row>
    <row r="59" spans="2:11" s="1" customFormat="1" ht="15" customHeight="1">
      <c r="B59" s="318"/>
      <c r="C59" s="324"/>
      <c r="D59" s="322" t="s">
        <v>4339</v>
      </c>
      <c r="E59" s="322"/>
      <c r="F59" s="322"/>
      <c r="G59" s="322"/>
      <c r="H59" s="322"/>
      <c r="I59" s="322"/>
      <c r="J59" s="322"/>
      <c r="K59" s="320"/>
    </row>
    <row r="60" spans="2:11" s="1" customFormat="1" ht="15" customHeight="1">
      <c r="B60" s="318"/>
      <c r="C60" s="324"/>
      <c r="D60" s="322" t="s">
        <v>4340</v>
      </c>
      <c r="E60" s="322"/>
      <c r="F60" s="322"/>
      <c r="G60" s="322"/>
      <c r="H60" s="322"/>
      <c r="I60" s="322"/>
      <c r="J60" s="322"/>
      <c r="K60" s="320"/>
    </row>
    <row r="61" spans="2:11" s="1" customFormat="1" ht="15" customHeight="1">
      <c r="B61" s="318"/>
      <c r="C61" s="324"/>
      <c r="D61" s="322" t="s">
        <v>4341</v>
      </c>
      <c r="E61" s="322"/>
      <c r="F61" s="322"/>
      <c r="G61" s="322"/>
      <c r="H61" s="322"/>
      <c r="I61" s="322"/>
      <c r="J61" s="322"/>
      <c r="K61" s="320"/>
    </row>
    <row r="62" spans="2:11" s="1" customFormat="1" ht="15" customHeight="1">
      <c r="B62" s="318"/>
      <c r="C62" s="324"/>
      <c r="D62" s="327" t="s">
        <v>4342</v>
      </c>
      <c r="E62" s="327"/>
      <c r="F62" s="327"/>
      <c r="G62" s="327"/>
      <c r="H62" s="327"/>
      <c r="I62" s="327"/>
      <c r="J62" s="327"/>
      <c r="K62" s="320"/>
    </row>
    <row r="63" spans="2:11" s="1" customFormat="1" ht="15" customHeight="1">
      <c r="B63" s="318"/>
      <c r="C63" s="324"/>
      <c r="D63" s="322" t="s">
        <v>4343</v>
      </c>
      <c r="E63" s="322"/>
      <c r="F63" s="322"/>
      <c r="G63" s="322"/>
      <c r="H63" s="322"/>
      <c r="I63" s="322"/>
      <c r="J63" s="322"/>
      <c r="K63" s="320"/>
    </row>
    <row r="64" spans="2:11" s="1" customFormat="1" ht="12.75" customHeight="1">
      <c r="B64" s="318"/>
      <c r="C64" s="324"/>
      <c r="D64" s="324"/>
      <c r="E64" s="328"/>
      <c r="F64" s="324"/>
      <c r="G64" s="324"/>
      <c r="H64" s="324"/>
      <c r="I64" s="324"/>
      <c r="J64" s="324"/>
      <c r="K64" s="320"/>
    </row>
    <row r="65" spans="2:11" s="1" customFormat="1" ht="15" customHeight="1">
      <c r="B65" s="318"/>
      <c r="C65" s="324"/>
      <c r="D65" s="322" t="s">
        <v>4344</v>
      </c>
      <c r="E65" s="322"/>
      <c r="F65" s="322"/>
      <c r="G65" s="322"/>
      <c r="H65" s="322"/>
      <c r="I65" s="322"/>
      <c r="J65" s="322"/>
      <c r="K65" s="320"/>
    </row>
    <row r="66" spans="2:11" s="1" customFormat="1" ht="15" customHeight="1">
      <c r="B66" s="318"/>
      <c r="C66" s="324"/>
      <c r="D66" s="327" t="s">
        <v>4345</v>
      </c>
      <c r="E66" s="327"/>
      <c r="F66" s="327"/>
      <c r="G66" s="327"/>
      <c r="H66" s="327"/>
      <c r="I66" s="327"/>
      <c r="J66" s="327"/>
      <c r="K66" s="320"/>
    </row>
    <row r="67" spans="2:11" s="1" customFormat="1" ht="15" customHeight="1">
      <c r="B67" s="318"/>
      <c r="C67" s="324"/>
      <c r="D67" s="322" t="s">
        <v>4346</v>
      </c>
      <c r="E67" s="322"/>
      <c r="F67" s="322"/>
      <c r="G67" s="322"/>
      <c r="H67" s="322"/>
      <c r="I67" s="322"/>
      <c r="J67" s="322"/>
      <c r="K67" s="320"/>
    </row>
    <row r="68" spans="2:11" s="1" customFormat="1" ht="15" customHeight="1">
      <c r="B68" s="318"/>
      <c r="C68" s="324"/>
      <c r="D68" s="322" t="s">
        <v>4347</v>
      </c>
      <c r="E68" s="322"/>
      <c r="F68" s="322"/>
      <c r="G68" s="322"/>
      <c r="H68" s="322"/>
      <c r="I68" s="322"/>
      <c r="J68" s="322"/>
      <c r="K68" s="320"/>
    </row>
    <row r="69" spans="2:11" s="1" customFormat="1" ht="15" customHeight="1">
      <c r="B69" s="318"/>
      <c r="C69" s="324"/>
      <c r="D69" s="322" t="s">
        <v>4348</v>
      </c>
      <c r="E69" s="322"/>
      <c r="F69" s="322"/>
      <c r="G69" s="322"/>
      <c r="H69" s="322"/>
      <c r="I69" s="322"/>
      <c r="J69" s="322"/>
      <c r="K69" s="320"/>
    </row>
    <row r="70" spans="2:11" s="1" customFormat="1" ht="15" customHeight="1">
      <c r="B70" s="318"/>
      <c r="C70" s="324"/>
      <c r="D70" s="322" t="s">
        <v>4349</v>
      </c>
      <c r="E70" s="322"/>
      <c r="F70" s="322"/>
      <c r="G70" s="322"/>
      <c r="H70" s="322"/>
      <c r="I70" s="322"/>
      <c r="J70" s="322"/>
      <c r="K70" s="320"/>
    </row>
    <row r="71" spans="2:11" s="1" customFormat="1" ht="12.75" customHeight="1">
      <c r="B71" s="329"/>
      <c r="C71" s="330"/>
      <c r="D71" s="330"/>
      <c r="E71" s="330"/>
      <c r="F71" s="330"/>
      <c r="G71" s="330"/>
      <c r="H71" s="330"/>
      <c r="I71" s="330"/>
      <c r="J71" s="330"/>
      <c r="K71" s="331"/>
    </row>
    <row r="72" spans="2:11" s="1" customFormat="1" ht="18.75" customHeight="1">
      <c r="B72" s="332"/>
      <c r="C72" s="332"/>
      <c r="D72" s="332"/>
      <c r="E72" s="332"/>
      <c r="F72" s="332"/>
      <c r="G72" s="332"/>
      <c r="H72" s="332"/>
      <c r="I72" s="332"/>
      <c r="J72" s="332"/>
      <c r="K72" s="333"/>
    </row>
    <row r="73" spans="2:11" s="1" customFormat="1" ht="18.75" customHeight="1">
      <c r="B73" s="333"/>
      <c r="C73" s="333"/>
      <c r="D73" s="333"/>
      <c r="E73" s="333"/>
      <c r="F73" s="333"/>
      <c r="G73" s="333"/>
      <c r="H73" s="333"/>
      <c r="I73" s="333"/>
      <c r="J73" s="333"/>
      <c r="K73" s="333"/>
    </row>
    <row r="74" spans="2:11" s="1" customFormat="1" ht="7.5" customHeight="1">
      <c r="B74" s="334"/>
      <c r="C74" s="335"/>
      <c r="D74" s="335"/>
      <c r="E74" s="335"/>
      <c r="F74" s="335"/>
      <c r="G74" s="335"/>
      <c r="H74" s="335"/>
      <c r="I74" s="335"/>
      <c r="J74" s="335"/>
      <c r="K74" s="336"/>
    </row>
    <row r="75" spans="2:11" s="1" customFormat="1" ht="45" customHeight="1">
      <c r="B75" s="337"/>
      <c r="C75" s="338" t="s">
        <v>4350</v>
      </c>
      <c r="D75" s="338"/>
      <c r="E75" s="338"/>
      <c r="F75" s="338"/>
      <c r="G75" s="338"/>
      <c r="H75" s="338"/>
      <c r="I75" s="338"/>
      <c r="J75" s="338"/>
      <c r="K75" s="339"/>
    </row>
    <row r="76" spans="2:11" s="1" customFormat="1" ht="17.25" customHeight="1">
      <c r="B76" s="337"/>
      <c r="C76" s="340" t="s">
        <v>4351</v>
      </c>
      <c r="D76" s="340"/>
      <c r="E76" s="340"/>
      <c r="F76" s="340" t="s">
        <v>4352</v>
      </c>
      <c r="G76" s="341"/>
      <c r="H76" s="340" t="s">
        <v>54</v>
      </c>
      <c r="I76" s="340" t="s">
        <v>57</v>
      </c>
      <c r="J76" s="340" t="s">
        <v>4353</v>
      </c>
      <c r="K76" s="339"/>
    </row>
    <row r="77" spans="2:11" s="1" customFormat="1" ht="17.25" customHeight="1">
      <c r="B77" s="337"/>
      <c r="C77" s="342" t="s">
        <v>4354</v>
      </c>
      <c r="D77" s="342"/>
      <c r="E77" s="342"/>
      <c r="F77" s="343" t="s">
        <v>4355</v>
      </c>
      <c r="G77" s="344"/>
      <c r="H77" s="342"/>
      <c r="I77" s="342"/>
      <c r="J77" s="342" t="s">
        <v>4356</v>
      </c>
      <c r="K77" s="339"/>
    </row>
    <row r="78" spans="2:11" s="1" customFormat="1" ht="5.25" customHeight="1">
      <c r="B78" s="337"/>
      <c r="C78" s="345"/>
      <c r="D78" s="345"/>
      <c r="E78" s="345"/>
      <c r="F78" s="345"/>
      <c r="G78" s="346"/>
      <c r="H78" s="345"/>
      <c r="I78" s="345"/>
      <c r="J78" s="345"/>
      <c r="K78" s="339"/>
    </row>
    <row r="79" spans="2:11" s="1" customFormat="1" ht="15" customHeight="1">
      <c r="B79" s="337"/>
      <c r="C79" s="325" t="s">
        <v>53</v>
      </c>
      <c r="D79" s="345"/>
      <c r="E79" s="345"/>
      <c r="F79" s="347" t="s">
        <v>4357</v>
      </c>
      <c r="G79" s="346"/>
      <c r="H79" s="325" t="s">
        <v>4358</v>
      </c>
      <c r="I79" s="325" t="s">
        <v>4359</v>
      </c>
      <c r="J79" s="325">
        <v>20</v>
      </c>
      <c r="K79" s="339"/>
    </row>
    <row r="80" spans="2:11" s="1" customFormat="1" ht="15" customHeight="1">
      <c r="B80" s="337"/>
      <c r="C80" s="325" t="s">
        <v>4360</v>
      </c>
      <c r="D80" s="325"/>
      <c r="E80" s="325"/>
      <c r="F80" s="347" t="s">
        <v>4357</v>
      </c>
      <c r="G80" s="346"/>
      <c r="H80" s="325" t="s">
        <v>4361</v>
      </c>
      <c r="I80" s="325" t="s">
        <v>4359</v>
      </c>
      <c r="J80" s="325">
        <v>120</v>
      </c>
      <c r="K80" s="339"/>
    </row>
    <row r="81" spans="2:11" s="1" customFormat="1" ht="15" customHeight="1">
      <c r="B81" s="348"/>
      <c r="C81" s="325" t="s">
        <v>4362</v>
      </c>
      <c r="D81" s="325"/>
      <c r="E81" s="325"/>
      <c r="F81" s="347" t="s">
        <v>4363</v>
      </c>
      <c r="G81" s="346"/>
      <c r="H81" s="325" t="s">
        <v>4364</v>
      </c>
      <c r="I81" s="325" t="s">
        <v>4359</v>
      </c>
      <c r="J81" s="325">
        <v>50</v>
      </c>
      <c r="K81" s="339"/>
    </row>
    <row r="82" spans="2:11" s="1" customFormat="1" ht="15" customHeight="1">
      <c r="B82" s="348"/>
      <c r="C82" s="325" t="s">
        <v>4365</v>
      </c>
      <c r="D82" s="325"/>
      <c r="E82" s="325"/>
      <c r="F82" s="347" t="s">
        <v>4357</v>
      </c>
      <c r="G82" s="346"/>
      <c r="H82" s="325" t="s">
        <v>4366</v>
      </c>
      <c r="I82" s="325" t="s">
        <v>4367</v>
      </c>
      <c r="J82" s="325"/>
      <c r="K82" s="339"/>
    </row>
    <row r="83" spans="2:11" s="1" customFormat="1" ht="15" customHeight="1">
      <c r="B83" s="348"/>
      <c r="C83" s="349" t="s">
        <v>4368</v>
      </c>
      <c r="D83" s="349"/>
      <c r="E83" s="349"/>
      <c r="F83" s="350" t="s">
        <v>4363</v>
      </c>
      <c r="G83" s="349"/>
      <c r="H83" s="349" t="s">
        <v>4369</v>
      </c>
      <c r="I83" s="349" t="s">
        <v>4359</v>
      </c>
      <c r="J83" s="349">
        <v>15</v>
      </c>
      <c r="K83" s="339"/>
    </row>
    <row r="84" spans="2:11" s="1" customFormat="1" ht="15" customHeight="1">
      <c r="B84" s="348"/>
      <c r="C84" s="349" t="s">
        <v>4370</v>
      </c>
      <c r="D84" s="349"/>
      <c r="E84" s="349"/>
      <c r="F84" s="350" t="s">
        <v>4363</v>
      </c>
      <c r="G84" s="349"/>
      <c r="H84" s="349" t="s">
        <v>4371</v>
      </c>
      <c r="I84" s="349" t="s">
        <v>4359</v>
      </c>
      <c r="J84" s="349">
        <v>15</v>
      </c>
      <c r="K84" s="339"/>
    </row>
    <row r="85" spans="2:11" s="1" customFormat="1" ht="15" customHeight="1">
      <c r="B85" s="348"/>
      <c r="C85" s="349" t="s">
        <v>4372</v>
      </c>
      <c r="D85" s="349"/>
      <c r="E85" s="349"/>
      <c r="F85" s="350" t="s">
        <v>4363</v>
      </c>
      <c r="G85" s="349"/>
      <c r="H85" s="349" t="s">
        <v>4373</v>
      </c>
      <c r="I85" s="349" t="s">
        <v>4359</v>
      </c>
      <c r="J85" s="349">
        <v>20</v>
      </c>
      <c r="K85" s="339"/>
    </row>
    <row r="86" spans="2:11" s="1" customFormat="1" ht="15" customHeight="1">
      <c r="B86" s="348"/>
      <c r="C86" s="349" t="s">
        <v>4374</v>
      </c>
      <c r="D86" s="349"/>
      <c r="E86" s="349"/>
      <c r="F86" s="350" t="s">
        <v>4363</v>
      </c>
      <c r="G86" s="349"/>
      <c r="H86" s="349" t="s">
        <v>4375</v>
      </c>
      <c r="I86" s="349" t="s">
        <v>4359</v>
      </c>
      <c r="J86" s="349">
        <v>20</v>
      </c>
      <c r="K86" s="339"/>
    </row>
    <row r="87" spans="2:11" s="1" customFormat="1" ht="15" customHeight="1">
      <c r="B87" s="348"/>
      <c r="C87" s="325" t="s">
        <v>4376</v>
      </c>
      <c r="D87" s="325"/>
      <c r="E87" s="325"/>
      <c r="F87" s="347" t="s">
        <v>4363</v>
      </c>
      <c r="G87" s="346"/>
      <c r="H87" s="325" t="s">
        <v>4377</v>
      </c>
      <c r="I87" s="325" t="s">
        <v>4359</v>
      </c>
      <c r="J87" s="325">
        <v>50</v>
      </c>
      <c r="K87" s="339"/>
    </row>
    <row r="88" spans="2:11" s="1" customFormat="1" ht="15" customHeight="1">
      <c r="B88" s="348"/>
      <c r="C88" s="325" t="s">
        <v>4378</v>
      </c>
      <c r="D88" s="325"/>
      <c r="E88" s="325"/>
      <c r="F88" s="347" t="s">
        <v>4363</v>
      </c>
      <c r="G88" s="346"/>
      <c r="H88" s="325" t="s">
        <v>4379</v>
      </c>
      <c r="I88" s="325" t="s">
        <v>4359</v>
      </c>
      <c r="J88" s="325">
        <v>20</v>
      </c>
      <c r="K88" s="339"/>
    </row>
    <row r="89" spans="2:11" s="1" customFormat="1" ht="15" customHeight="1">
      <c r="B89" s="348"/>
      <c r="C89" s="325" t="s">
        <v>4380</v>
      </c>
      <c r="D89" s="325"/>
      <c r="E89" s="325"/>
      <c r="F89" s="347" t="s">
        <v>4363</v>
      </c>
      <c r="G89" s="346"/>
      <c r="H89" s="325" t="s">
        <v>4381</v>
      </c>
      <c r="I89" s="325" t="s">
        <v>4359</v>
      </c>
      <c r="J89" s="325">
        <v>20</v>
      </c>
      <c r="K89" s="339"/>
    </row>
    <row r="90" spans="2:11" s="1" customFormat="1" ht="15" customHeight="1">
      <c r="B90" s="348"/>
      <c r="C90" s="325" t="s">
        <v>4382</v>
      </c>
      <c r="D90" s="325"/>
      <c r="E90" s="325"/>
      <c r="F90" s="347" t="s">
        <v>4363</v>
      </c>
      <c r="G90" s="346"/>
      <c r="H90" s="325" t="s">
        <v>4383</v>
      </c>
      <c r="I90" s="325" t="s">
        <v>4359</v>
      </c>
      <c r="J90" s="325">
        <v>50</v>
      </c>
      <c r="K90" s="339"/>
    </row>
    <row r="91" spans="2:11" s="1" customFormat="1" ht="15" customHeight="1">
      <c r="B91" s="348"/>
      <c r="C91" s="325" t="s">
        <v>4384</v>
      </c>
      <c r="D91" s="325"/>
      <c r="E91" s="325"/>
      <c r="F91" s="347" t="s">
        <v>4363</v>
      </c>
      <c r="G91" s="346"/>
      <c r="H91" s="325" t="s">
        <v>4384</v>
      </c>
      <c r="I91" s="325" t="s">
        <v>4359</v>
      </c>
      <c r="J91" s="325">
        <v>50</v>
      </c>
      <c r="K91" s="339"/>
    </row>
    <row r="92" spans="2:11" s="1" customFormat="1" ht="15" customHeight="1">
      <c r="B92" s="348"/>
      <c r="C92" s="325" t="s">
        <v>4385</v>
      </c>
      <c r="D92" s="325"/>
      <c r="E92" s="325"/>
      <c r="F92" s="347" t="s">
        <v>4363</v>
      </c>
      <c r="G92" s="346"/>
      <c r="H92" s="325" t="s">
        <v>4386</v>
      </c>
      <c r="I92" s="325" t="s">
        <v>4359</v>
      </c>
      <c r="J92" s="325">
        <v>255</v>
      </c>
      <c r="K92" s="339"/>
    </row>
    <row r="93" spans="2:11" s="1" customFormat="1" ht="15" customHeight="1">
      <c r="B93" s="348"/>
      <c r="C93" s="325" t="s">
        <v>4387</v>
      </c>
      <c r="D93" s="325"/>
      <c r="E93" s="325"/>
      <c r="F93" s="347" t="s">
        <v>4357</v>
      </c>
      <c r="G93" s="346"/>
      <c r="H93" s="325" t="s">
        <v>4388</v>
      </c>
      <c r="I93" s="325" t="s">
        <v>4389</v>
      </c>
      <c r="J93" s="325"/>
      <c r="K93" s="339"/>
    </row>
    <row r="94" spans="2:11" s="1" customFormat="1" ht="15" customHeight="1">
      <c r="B94" s="348"/>
      <c r="C94" s="325" t="s">
        <v>4390</v>
      </c>
      <c r="D94" s="325"/>
      <c r="E94" s="325"/>
      <c r="F94" s="347" t="s">
        <v>4357</v>
      </c>
      <c r="G94" s="346"/>
      <c r="H94" s="325" t="s">
        <v>4391</v>
      </c>
      <c r="I94" s="325" t="s">
        <v>4392</v>
      </c>
      <c r="J94" s="325"/>
      <c r="K94" s="339"/>
    </row>
    <row r="95" spans="2:11" s="1" customFormat="1" ht="15" customHeight="1">
      <c r="B95" s="348"/>
      <c r="C95" s="325" t="s">
        <v>4393</v>
      </c>
      <c r="D95" s="325"/>
      <c r="E95" s="325"/>
      <c r="F95" s="347" t="s">
        <v>4357</v>
      </c>
      <c r="G95" s="346"/>
      <c r="H95" s="325" t="s">
        <v>4393</v>
      </c>
      <c r="I95" s="325" t="s">
        <v>4392</v>
      </c>
      <c r="J95" s="325"/>
      <c r="K95" s="339"/>
    </row>
    <row r="96" spans="2:11" s="1" customFormat="1" ht="15" customHeight="1">
      <c r="B96" s="348"/>
      <c r="C96" s="325" t="s">
        <v>38</v>
      </c>
      <c r="D96" s="325"/>
      <c r="E96" s="325"/>
      <c r="F96" s="347" t="s">
        <v>4357</v>
      </c>
      <c r="G96" s="346"/>
      <c r="H96" s="325" t="s">
        <v>4394</v>
      </c>
      <c r="I96" s="325" t="s">
        <v>4392</v>
      </c>
      <c r="J96" s="325"/>
      <c r="K96" s="339"/>
    </row>
    <row r="97" spans="2:11" s="1" customFormat="1" ht="15" customHeight="1">
      <c r="B97" s="348"/>
      <c r="C97" s="325" t="s">
        <v>48</v>
      </c>
      <c r="D97" s="325"/>
      <c r="E97" s="325"/>
      <c r="F97" s="347" t="s">
        <v>4357</v>
      </c>
      <c r="G97" s="346"/>
      <c r="H97" s="325" t="s">
        <v>4395</v>
      </c>
      <c r="I97" s="325" t="s">
        <v>4392</v>
      </c>
      <c r="J97" s="325"/>
      <c r="K97" s="339"/>
    </row>
    <row r="98" spans="2:11" s="1" customFormat="1" ht="15" customHeight="1">
      <c r="B98" s="351"/>
      <c r="C98" s="352"/>
      <c r="D98" s="352"/>
      <c r="E98" s="352"/>
      <c r="F98" s="352"/>
      <c r="G98" s="352"/>
      <c r="H98" s="352"/>
      <c r="I98" s="352"/>
      <c r="J98" s="352"/>
      <c r="K98" s="353"/>
    </row>
    <row r="99" spans="2:11" s="1" customFormat="1" ht="18.75" customHeight="1">
      <c r="B99" s="354"/>
      <c r="C99" s="355"/>
      <c r="D99" s="355"/>
      <c r="E99" s="355"/>
      <c r="F99" s="355"/>
      <c r="G99" s="355"/>
      <c r="H99" s="355"/>
      <c r="I99" s="355"/>
      <c r="J99" s="355"/>
      <c r="K99" s="354"/>
    </row>
    <row r="100" spans="2:11" s="1" customFormat="1" ht="18.75" customHeight="1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2:11" s="1" customFormat="1" ht="7.5" customHeight="1">
      <c r="B101" s="334"/>
      <c r="C101" s="335"/>
      <c r="D101" s="335"/>
      <c r="E101" s="335"/>
      <c r="F101" s="335"/>
      <c r="G101" s="335"/>
      <c r="H101" s="335"/>
      <c r="I101" s="335"/>
      <c r="J101" s="335"/>
      <c r="K101" s="336"/>
    </row>
    <row r="102" spans="2:11" s="1" customFormat="1" ht="45" customHeight="1">
      <c r="B102" s="337"/>
      <c r="C102" s="338" t="s">
        <v>4396</v>
      </c>
      <c r="D102" s="338"/>
      <c r="E102" s="338"/>
      <c r="F102" s="338"/>
      <c r="G102" s="338"/>
      <c r="H102" s="338"/>
      <c r="I102" s="338"/>
      <c r="J102" s="338"/>
      <c r="K102" s="339"/>
    </row>
    <row r="103" spans="2:11" s="1" customFormat="1" ht="17.25" customHeight="1">
      <c r="B103" s="337"/>
      <c r="C103" s="340" t="s">
        <v>4351</v>
      </c>
      <c r="D103" s="340"/>
      <c r="E103" s="340"/>
      <c r="F103" s="340" t="s">
        <v>4352</v>
      </c>
      <c r="G103" s="341"/>
      <c r="H103" s="340" t="s">
        <v>54</v>
      </c>
      <c r="I103" s="340" t="s">
        <v>57</v>
      </c>
      <c r="J103" s="340" t="s">
        <v>4353</v>
      </c>
      <c r="K103" s="339"/>
    </row>
    <row r="104" spans="2:11" s="1" customFormat="1" ht="17.25" customHeight="1">
      <c r="B104" s="337"/>
      <c r="C104" s="342" t="s">
        <v>4354</v>
      </c>
      <c r="D104" s="342"/>
      <c r="E104" s="342"/>
      <c r="F104" s="343" t="s">
        <v>4355</v>
      </c>
      <c r="G104" s="344"/>
      <c r="H104" s="342"/>
      <c r="I104" s="342"/>
      <c r="J104" s="342" t="s">
        <v>4356</v>
      </c>
      <c r="K104" s="339"/>
    </row>
    <row r="105" spans="2:11" s="1" customFormat="1" ht="5.25" customHeight="1">
      <c r="B105" s="337"/>
      <c r="C105" s="340"/>
      <c r="D105" s="340"/>
      <c r="E105" s="340"/>
      <c r="F105" s="340"/>
      <c r="G105" s="356"/>
      <c r="H105" s="340"/>
      <c r="I105" s="340"/>
      <c r="J105" s="340"/>
      <c r="K105" s="339"/>
    </row>
    <row r="106" spans="2:11" s="1" customFormat="1" ht="15" customHeight="1">
      <c r="B106" s="337"/>
      <c r="C106" s="325" t="s">
        <v>53</v>
      </c>
      <c r="D106" s="345"/>
      <c r="E106" s="345"/>
      <c r="F106" s="347" t="s">
        <v>4357</v>
      </c>
      <c r="G106" s="356"/>
      <c r="H106" s="325" t="s">
        <v>4397</v>
      </c>
      <c r="I106" s="325" t="s">
        <v>4359</v>
      </c>
      <c r="J106" s="325">
        <v>20</v>
      </c>
      <c r="K106" s="339"/>
    </row>
    <row r="107" spans="2:11" s="1" customFormat="1" ht="15" customHeight="1">
      <c r="B107" s="337"/>
      <c r="C107" s="325" t="s">
        <v>4360</v>
      </c>
      <c r="D107" s="325"/>
      <c r="E107" s="325"/>
      <c r="F107" s="347" t="s">
        <v>4357</v>
      </c>
      <c r="G107" s="325"/>
      <c r="H107" s="325" t="s">
        <v>4397</v>
      </c>
      <c r="I107" s="325" t="s">
        <v>4359</v>
      </c>
      <c r="J107" s="325">
        <v>120</v>
      </c>
      <c r="K107" s="339"/>
    </row>
    <row r="108" spans="2:11" s="1" customFormat="1" ht="15" customHeight="1">
      <c r="B108" s="348"/>
      <c r="C108" s="325" t="s">
        <v>4362</v>
      </c>
      <c r="D108" s="325"/>
      <c r="E108" s="325"/>
      <c r="F108" s="347" t="s">
        <v>4363</v>
      </c>
      <c r="G108" s="325"/>
      <c r="H108" s="325" t="s">
        <v>4397</v>
      </c>
      <c r="I108" s="325" t="s">
        <v>4359</v>
      </c>
      <c r="J108" s="325">
        <v>50</v>
      </c>
      <c r="K108" s="339"/>
    </row>
    <row r="109" spans="2:11" s="1" customFormat="1" ht="15" customHeight="1">
      <c r="B109" s="348"/>
      <c r="C109" s="325" t="s">
        <v>4365</v>
      </c>
      <c r="D109" s="325"/>
      <c r="E109" s="325"/>
      <c r="F109" s="347" t="s">
        <v>4357</v>
      </c>
      <c r="G109" s="325"/>
      <c r="H109" s="325" t="s">
        <v>4397</v>
      </c>
      <c r="I109" s="325" t="s">
        <v>4367</v>
      </c>
      <c r="J109" s="325"/>
      <c r="K109" s="339"/>
    </row>
    <row r="110" spans="2:11" s="1" customFormat="1" ht="15" customHeight="1">
      <c r="B110" s="348"/>
      <c r="C110" s="325" t="s">
        <v>4376</v>
      </c>
      <c r="D110" s="325"/>
      <c r="E110" s="325"/>
      <c r="F110" s="347" t="s">
        <v>4363</v>
      </c>
      <c r="G110" s="325"/>
      <c r="H110" s="325" t="s">
        <v>4397</v>
      </c>
      <c r="I110" s="325" t="s">
        <v>4359</v>
      </c>
      <c r="J110" s="325">
        <v>50</v>
      </c>
      <c r="K110" s="339"/>
    </row>
    <row r="111" spans="2:11" s="1" customFormat="1" ht="15" customHeight="1">
      <c r="B111" s="348"/>
      <c r="C111" s="325" t="s">
        <v>4384</v>
      </c>
      <c r="D111" s="325"/>
      <c r="E111" s="325"/>
      <c r="F111" s="347" t="s">
        <v>4363</v>
      </c>
      <c r="G111" s="325"/>
      <c r="H111" s="325" t="s">
        <v>4397</v>
      </c>
      <c r="I111" s="325" t="s">
        <v>4359</v>
      </c>
      <c r="J111" s="325">
        <v>50</v>
      </c>
      <c r="K111" s="339"/>
    </row>
    <row r="112" spans="2:11" s="1" customFormat="1" ht="15" customHeight="1">
      <c r="B112" s="348"/>
      <c r="C112" s="325" t="s">
        <v>4382</v>
      </c>
      <c r="D112" s="325"/>
      <c r="E112" s="325"/>
      <c r="F112" s="347" t="s">
        <v>4363</v>
      </c>
      <c r="G112" s="325"/>
      <c r="H112" s="325" t="s">
        <v>4397</v>
      </c>
      <c r="I112" s="325" t="s">
        <v>4359</v>
      </c>
      <c r="J112" s="325">
        <v>50</v>
      </c>
      <c r="K112" s="339"/>
    </row>
    <row r="113" spans="2:11" s="1" customFormat="1" ht="15" customHeight="1">
      <c r="B113" s="348"/>
      <c r="C113" s="325" t="s">
        <v>53</v>
      </c>
      <c r="D113" s="325"/>
      <c r="E113" s="325"/>
      <c r="F113" s="347" t="s">
        <v>4357</v>
      </c>
      <c r="G113" s="325"/>
      <c r="H113" s="325" t="s">
        <v>4398</v>
      </c>
      <c r="I113" s="325" t="s">
        <v>4359</v>
      </c>
      <c r="J113" s="325">
        <v>20</v>
      </c>
      <c r="K113" s="339"/>
    </row>
    <row r="114" spans="2:11" s="1" customFormat="1" ht="15" customHeight="1">
      <c r="B114" s="348"/>
      <c r="C114" s="325" t="s">
        <v>4399</v>
      </c>
      <c r="D114" s="325"/>
      <c r="E114" s="325"/>
      <c r="F114" s="347" t="s">
        <v>4357</v>
      </c>
      <c r="G114" s="325"/>
      <c r="H114" s="325" t="s">
        <v>4400</v>
      </c>
      <c r="I114" s="325" t="s">
        <v>4359</v>
      </c>
      <c r="J114" s="325">
        <v>120</v>
      </c>
      <c r="K114" s="339"/>
    </row>
    <row r="115" spans="2:11" s="1" customFormat="1" ht="15" customHeight="1">
      <c r="B115" s="348"/>
      <c r="C115" s="325" t="s">
        <v>38</v>
      </c>
      <c r="D115" s="325"/>
      <c r="E115" s="325"/>
      <c r="F115" s="347" t="s">
        <v>4357</v>
      </c>
      <c r="G115" s="325"/>
      <c r="H115" s="325" t="s">
        <v>4401</v>
      </c>
      <c r="I115" s="325" t="s">
        <v>4392</v>
      </c>
      <c r="J115" s="325"/>
      <c r="K115" s="339"/>
    </row>
    <row r="116" spans="2:11" s="1" customFormat="1" ht="15" customHeight="1">
      <c r="B116" s="348"/>
      <c r="C116" s="325" t="s">
        <v>48</v>
      </c>
      <c r="D116" s="325"/>
      <c r="E116" s="325"/>
      <c r="F116" s="347" t="s">
        <v>4357</v>
      </c>
      <c r="G116" s="325"/>
      <c r="H116" s="325" t="s">
        <v>4402</v>
      </c>
      <c r="I116" s="325" t="s">
        <v>4392</v>
      </c>
      <c r="J116" s="325"/>
      <c r="K116" s="339"/>
    </row>
    <row r="117" spans="2:11" s="1" customFormat="1" ht="15" customHeight="1">
      <c r="B117" s="348"/>
      <c r="C117" s="325" t="s">
        <v>57</v>
      </c>
      <c r="D117" s="325"/>
      <c r="E117" s="325"/>
      <c r="F117" s="347" t="s">
        <v>4357</v>
      </c>
      <c r="G117" s="325"/>
      <c r="H117" s="325" t="s">
        <v>4403</v>
      </c>
      <c r="I117" s="325" t="s">
        <v>4404</v>
      </c>
      <c r="J117" s="325"/>
      <c r="K117" s="339"/>
    </row>
    <row r="118" spans="2:11" s="1" customFormat="1" ht="15" customHeight="1">
      <c r="B118" s="351"/>
      <c r="C118" s="357"/>
      <c r="D118" s="357"/>
      <c r="E118" s="357"/>
      <c r="F118" s="357"/>
      <c r="G118" s="357"/>
      <c r="H118" s="357"/>
      <c r="I118" s="357"/>
      <c r="J118" s="357"/>
      <c r="K118" s="353"/>
    </row>
    <row r="119" spans="2:11" s="1" customFormat="1" ht="18.75" customHeight="1">
      <c r="B119" s="358"/>
      <c r="C119" s="322"/>
      <c r="D119" s="322"/>
      <c r="E119" s="322"/>
      <c r="F119" s="359"/>
      <c r="G119" s="322"/>
      <c r="H119" s="322"/>
      <c r="I119" s="322"/>
      <c r="J119" s="322"/>
      <c r="K119" s="358"/>
    </row>
    <row r="120" spans="2:11" s="1" customFormat="1" ht="18.7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</row>
    <row r="121" spans="2:11" s="1" customFormat="1" ht="7.5" customHeight="1">
      <c r="B121" s="360"/>
      <c r="C121" s="361"/>
      <c r="D121" s="361"/>
      <c r="E121" s="361"/>
      <c r="F121" s="361"/>
      <c r="G121" s="361"/>
      <c r="H121" s="361"/>
      <c r="I121" s="361"/>
      <c r="J121" s="361"/>
      <c r="K121" s="362"/>
    </row>
    <row r="122" spans="2:11" s="1" customFormat="1" ht="45" customHeight="1">
      <c r="B122" s="363"/>
      <c r="C122" s="316" t="s">
        <v>4405</v>
      </c>
      <c r="D122" s="316"/>
      <c r="E122" s="316"/>
      <c r="F122" s="316"/>
      <c r="G122" s="316"/>
      <c r="H122" s="316"/>
      <c r="I122" s="316"/>
      <c r="J122" s="316"/>
      <c r="K122" s="364"/>
    </row>
    <row r="123" spans="2:11" s="1" customFormat="1" ht="17.25" customHeight="1">
      <c r="B123" s="365"/>
      <c r="C123" s="340" t="s">
        <v>4351</v>
      </c>
      <c r="D123" s="340"/>
      <c r="E123" s="340"/>
      <c r="F123" s="340" t="s">
        <v>4352</v>
      </c>
      <c r="G123" s="341"/>
      <c r="H123" s="340" t="s">
        <v>54</v>
      </c>
      <c r="I123" s="340" t="s">
        <v>57</v>
      </c>
      <c r="J123" s="340" t="s">
        <v>4353</v>
      </c>
      <c r="K123" s="366"/>
    </row>
    <row r="124" spans="2:11" s="1" customFormat="1" ht="17.25" customHeight="1">
      <c r="B124" s="365"/>
      <c r="C124" s="342" t="s">
        <v>4354</v>
      </c>
      <c r="D124" s="342"/>
      <c r="E124" s="342"/>
      <c r="F124" s="343" t="s">
        <v>4355</v>
      </c>
      <c r="G124" s="344"/>
      <c r="H124" s="342"/>
      <c r="I124" s="342"/>
      <c r="J124" s="342" t="s">
        <v>4356</v>
      </c>
      <c r="K124" s="366"/>
    </row>
    <row r="125" spans="2:11" s="1" customFormat="1" ht="5.25" customHeight="1">
      <c r="B125" s="367"/>
      <c r="C125" s="345"/>
      <c r="D125" s="345"/>
      <c r="E125" s="345"/>
      <c r="F125" s="345"/>
      <c r="G125" s="325"/>
      <c r="H125" s="345"/>
      <c r="I125" s="345"/>
      <c r="J125" s="345"/>
      <c r="K125" s="368"/>
    </row>
    <row r="126" spans="2:11" s="1" customFormat="1" ht="15" customHeight="1">
      <c r="B126" s="367"/>
      <c r="C126" s="325" t="s">
        <v>4360</v>
      </c>
      <c r="D126" s="345"/>
      <c r="E126" s="345"/>
      <c r="F126" s="347" t="s">
        <v>4357</v>
      </c>
      <c r="G126" s="325"/>
      <c r="H126" s="325" t="s">
        <v>4397</v>
      </c>
      <c r="I126" s="325" t="s">
        <v>4359</v>
      </c>
      <c r="J126" s="325">
        <v>120</v>
      </c>
      <c r="K126" s="369"/>
    </row>
    <row r="127" spans="2:11" s="1" customFormat="1" ht="15" customHeight="1">
      <c r="B127" s="367"/>
      <c r="C127" s="325" t="s">
        <v>4406</v>
      </c>
      <c r="D127" s="325"/>
      <c r="E127" s="325"/>
      <c r="F127" s="347" t="s">
        <v>4357</v>
      </c>
      <c r="G127" s="325"/>
      <c r="H127" s="325" t="s">
        <v>4407</v>
      </c>
      <c r="I127" s="325" t="s">
        <v>4359</v>
      </c>
      <c r="J127" s="325" t="s">
        <v>4408</v>
      </c>
      <c r="K127" s="369"/>
    </row>
    <row r="128" spans="2:11" s="1" customFormat="1" ht="15" customHeight="1">
      <c r="B128" s="367"/>
      <c r="C128" s="325" t="s">
        <v>4305</v>
      </c>
      <c r="D128" s="325"/>
      <c r="E128" s="325"/>
      <c r="F128" s="347" t="s">
        <v>4357</v>
      </c>
      <c r="G128" s="325"/>
      <c r="H128" s="325" t="s">
        <v>4409</v>
      </c>
      <c r="I128" s="325" t="s">
        <v>4359</v>
      </c>
      <c r="J128" s="325" t="s">
        <v>4408</v>
      </c>
      <c r="K128" s="369"/>
    </row>
    <row r="129" spans="2:11" s="1" customFormat="1" ht="15" customHeight="1">
      <c r="B129" s="367"/>
      <c r="C129" s="325" t="s">
        <v>4368</v>
      </c>
      <c r="D129" s="325"/>
      <c r="E129" s="325"/>
      <c r="F129" s="347" t="s">
        <v>4363</v>
      </c>
      <c r="G129" s="325"/>
      <c r="H129" s="325" t="s">
        <v>4369</v>
      </c>
      <c r="I129" s="325" t="s">
        <v>4359</v>
      </c>
      <c r="J129" s="325">
        <v>15</v>
      </c>
      <c r="K129" s="369"/>
    </row>
    <row r="130" spans="2:11" s="1" customFormat="1" ht="15" customHeight="1">
      <c r="B130" s="367"/>
      <c r="C130" s="349" t="s">
        <v>4370</v>
      </c>
      <c r="D130" s="349"/>
      <c r="E130" s="349"/>
      <c r="F130" s="350" t="s">
        <v>4363</v>
      </c>
      <c r="G130" s="349"/>
      <c r="H130" s="349" t="s">
        <v>4371</v>
      </c>
      <c r="I130" s="349" t="s">
        <v>4359</v>
      </c>
      <c r="J130" s="349">
        <v>15</v>
      </c>
      <c r="K130" s="369"/>
    </row>
    <row r="131" spans="2:11" s="1" customFormat="1" ht="15" customHeight="1">
      <c r="B131" s="367"/>
      <c r="C131" s="349" t="s">
        <v>4372</v>
      </c>
      <c r="D131" s="349"/>
      <c r="E131" s="349"/>
      <c r="F131" s="350" t="s">
        <v>4363</v>
      </c>
      <c r="G131" s="349"/>
      <c r="H131" s="349" t="s">
        <v>4373</v>
      </c>
      <c r="I131" s="349" t="s">
        <v>4359</v>
      </c>
      <c r="J131" s="349">
        <v>20</v>
      </c>
      <c r="K131" s="369"/>
    </row>
    <row r="132" spans="2:11" s="1" customFormat="1" ht="15" customHeight="1">
      <c r="B132" s="367"/>
      <c r="C132" s="349" t="s">
        <v>4374</v>
      </c>
      <c r="D132" s="349"/>
      <c r="E132" s="349"/>
      <c r="F132" s="350" t="s">
        <v>4363</v>
      </c>
      <c r="G132" s="349"/>
      <c r="H132" s="349" t="s">
        <v>4375</v>
      </c>
      <c r="I132" s="349" t="s">
        <v>4359</v>
      </c>
      <c r="J132" s="349">
        <v>20</v>
      </c>
      <c r="K132" s="369"/>
    </row>
    <row r="133" spans="2:11" s="1" customFormat="1" ht="15" customHeight="1">
      <c r="B133" s="367"/>
      <c r="C133" s="325" t="s">
        <v>4362</v>
      </c>
      <c r="D133" s="325"/>
      <c r="E133" s="325"/>
      <c r="F133" s="347" t="s">
        <v>4363</v>
      </c>
      <c r="G133" s="325"/>
      <c r="H133" s="325" t="s">
        <v>4397</v>
      </c>
      <c r="I133" s="325" t="s">
        <v>4359</v>
      </c>
      <c r="J133" s="325">
        <v>50</v>
      </c>
      <c r="K133" s="369"/>
    </row>
    <row r="134" spans="2:11" s="1" customFormat="1" ht="15" customHeight="1">
      <c r="B134" s="367"/>
      <c r="C134" s="325" t="s">
        <v>4376</v>
      </c>
      <c r="D134" s="325"/>
      <c r="E134" s="325"/>
      <c r="F134" s="347" t="s">
        <v>4363</v>
      </c>
      <c r="G134" s="325"/>
      <c r="H134" s="325" t="s">
        <v>4397</v>
      </c>
      <c r="I134" s="325" t="s">
        <v>4359</v>
      </c>
      <c r="J134" s="325">
        <v>50</v>
      </c>
      <c r="K134" s="369"/>
    </row>
    <row r="135" spans="2:11" s="1" customFormat="1" ht="15" customHeight="1">
      <c r="B135" s="367"/>
      <c r="C135" s="325" t="s">
        <v>4382</v>
      </c>
      <c r="D135" s="325"/>
      <c r="E135" s="325"/>
      <c r="F135" s="347" t="s">
        <v>4363</v>
      </c>
      <c r="G135" s="325"/>
      <c r="H135" s="325" t="s">
        <v>4397</v>
      </c>
      <c r="I135" s="325" t="s">
        <v>4359</v>
      </c>
      <c r="J135" s="325">
        <v>50</v>
      </c>
      <c r="K135" s="369"/>
    </row>
    <row r="136" spans="2:11" s="1" customFormat="1" ht="15" customHeight="1">
      <c r="B136" s="367"/>
      <c r="C136" s="325" t="s">
        <v>4384</v>
      </c>
      <c r="D136" s="325"/>
      <c r="E136" s="325"/>
      <c r="F136" s="347" t="s">
        <v>4363</v>
      </c>
      <c r="G136" s="325"/>
      <c r="H136" s="325" t="s">
        <v>4397</v>
      </c>
      <c r="I136" s="325" t="s">
        <v>4359</v>
      </c>
      <c r="J136" s="325">
        <v>50</v>
      </c>
      <c r="K136" s="369"/>
    </row>
    <row r="137" spans="2:11" s="1" customFormat="1" ht="15" customHeight="1">
      <c r="B137" s="367"/>
      <c r="C137" s="325" t="s">
        <v>4385</v>
      </c>
      <c r="D137" s="325"/>
      <c r="E137" s="325"/>
      <c r="F137" s="347" t="s">
        <v>4363</v>
      </c>
      <c r="G137" s="325"/>
      <c r="H137" s="325" t="s">
        <v>4410</v>
      </c>
      <c r="I137" s="325" t="s">
        <v>4359</v>
      </c>
      <c r="J137" s="325">
        <v>255</v>
      </c>
      <c r="K137" s="369"/>
    </row>
    <row r="138" spans="2:11" s="1" customFormat="1" ht="15" customHeight="1">
      <c r="B138" s="367"/>
      <c r="C138" s="325" t="s">
        <v>4387</v>
      </c>
      <c r="D138" s="325"/>
      <c r="E138" s="325"/>
      <c r="F138" s="347" t="s">
        <v>4357</v>
      </c>
      <c r="G138" s="325"/>
      <c r="H138" s="325" t="s">
        <v>4411</v>
      </c>
      <c r="I138" s="325" t="s">
        <v>4389</v>
      </c>
      <c r="J138" s="325"/>
      <c r="K138" s="369"/>
    </row>
    <row r="139" spans="2:11" s="1" customFormat="1" ht="15" customHeight="1">
      <c r="B139" s="367"/>
      <c r="C139" s="325" t="s">
        <v>4390</v>
      </c>
      <c r="D139" s="325"/>
      <c r="E139" s="325"/>
      <c r="F139" s="347" t="s">
        <v>4357</v>
      </c>
      <c r="G139" s="325"/>
      <c r="H139" s="325" t="s">
        <v>4412</v>
      </c>
      <c r="I139" s="325" t="s">
        <v>4392</v>
      </c>
      <c r="J139" s="325"/>
      <c r="K139" s="369"/>
    </row>
    <row r="140" spans="2:11" s="1" customFormat="1" ht="15" customHeight="1">
      <c r="B140" s="367"/>
      <c r="C140" s="325" t="s">
        <v>4393</v>
      </c>
      <c r="D140" s="325"/>
      <c r="E140" s="325"/>
      <c r="F140" s="347" t="s">
        <v>4357</v>
      </c>
      <c r="G140" s="325"/>
      <c r="H140" s="325" t="s">
        <v>4393</v>
      </c>
      <c r="I140" s="325" t="s">
        <v>4392</v>
      </c>
      <c r="J140" s="325"/>
      <c r="K140" s="369"/>
    </row>
    <row r="141" spans="2:11" s="1" customFormat="1" ht="15" customHeight="1">
      <c r="B141" s="367"/>
      <c r="C141" s="325" t="s">
        <v>38</v>
      </c>
      <c r="D141" s="325"/>
      <c r="E141" s="325"/>
      <c r="F141" s="347" t="s">
        <v>4357</v>
      </c>
      <c r="G141" s="325"/>
      <c r="H141" s="325" t="s">
        <v>4413</v>
      </c>
      <c r="I141" s="325" t="s">
        <v>4392</v>
      </c>
      <c r="J141" s="325"/>
      <c r="K141" s="369"/>
    </row>
    <row r="142" spans="2:11" s="1" customFormat="1" ht="15" customHeight="1">
      <c r="B142" s="367"/>
      <c r="C142" s="325" t="s">
        <v>4414</v>
      </c>
      <c r="D142" s="325"/>
      <c r="E142" s="325"/>
      <c r="F142" s="347" t="s">
        <v>4357</v>
      </c>
      <c r="G142" s="325"/>
      <c r="H142" s="325" t="s">
        <v>4415</v>
      </c>
      <c r="I142" s="325" t="s">
        <v>4392</v>
      </c>
      <c r="J142" s="325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22"/>
      <c r="C144" s="322"/>
      <c r="D144" s="322"/>
      <c r="E144" s="322"/>
      <c r="F144" s="359"/>
      <c r="G144" s="322"/>
      <c r="H144" s="322"/>
      <c r="I144" s="322"/>
      <c r="J144" s="322"/>
      <c r="K144" s="322"/>
    </row>
    <row r="145" spans="2:11" s="1" customFormat="1" ht="18.75" customHeight="1"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</row>
    <row r="146" spans="2:11" s="1" customFormat="1" ht="7.5" customHeight="1">
      <c r="B146" s="334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2:11" s="1" customFormat="1" ht="45" customHeight="1">
      <c r="B147" s="337"/>
      <c r="C147" s="338" t="s">
        <v>4416</v>
      </c>
      <c r="D147" s="338"/>
      <c r="E147" s="338"/>
      <c r="F147" s="338"/>
      <c r="G147" s="338"/>
      <c r="H147" s="338"/>
      <c r="I147" s="338"/>
      <c r="J147" s="338"/>
      <c r="K147" s="339"/>
    </row>
    <row r="148" spans="2:11" s="1" customFormat="1" ht="17.25" customHeight="1">
      <c r="B148" s="337"/>
      <c r="C148" s="340" t="s">
        <v>4351</v>
      </c>
      <c r="D148" s="340"/>
      <c r="E148" s="340"/>
      <c r="F148" s="340" t="s">
        <v>4352</v>
      </c>
      <c r="G148" s="341"/>
      <c r="H148" s="340" t="s">
        <v>54</v>
      </c>
      <c r="I148" s="340" t="s">
        <v>57</v>
      </c>
      <c r="J148" s="340" t="s">
        <v>4353</v>
      </c>
      <c r="K148" s="339"/>
    </row>
    <row r="149" spans="2:11" s="1" customFormat="1" ht="17.25" customHeight="1">
      <c r="B149" s="337"/>
      <c r="C149" s="342" t="s">
        <v>4354</v>
      </c>
      <c r="D149" s="342"/>
      <c r="E149" s="342"/>
      <c r="F149" s="343" t="s">
        <v>4355</v>
      </c>
      <c r="G149" s="344"/>
      <c r="H149" s="342"/>
      <c r="I149" s="342"/>
      <c r="J149" s="342" t="s">
        <v>4356</v>
      </c>
      <c r="K149" s="339"/>
    </row>
    <row r="150" spans="2:11" s="1" customFormat="1" ht="5.25" customHeight="1">
      <c r="B150" s="348"/>
      <c r="C150" s="345"/>
      <c r="D150" s="345"/>
      <c r="E150" s="345"/>
      <c r="F150" s="345"/>
      <c r="G150" s="346"/>
      <c r="H150" s="345"/>
      <c r="I150" s="345"/>
      <c r="J150" s="345"/>
      <c r="K150" s="369"/>
    </row>
    <row r="151" spans="2:11" s="1" customFormat="1" ht="15" customHeight="1">
      <c r="B151" s="348"/>
      <c r="C151" s="373" t="s">
        <v>4360</v>
      </c>
      <c r="D151" s="325"/>
      <c r="E151" s="325"/>
      <c r="F151" s="374" t="s">
        <v>4357</v>
      </c>
      <c r="G151" s="325"/>
      <c r="H151" s="373" t="s">
        <v>4397</v>
      </c>
      <c r="I151" s="373" t="s">
        <v>4359</v>
      </c>
      <c r="J151" s="373">
        <v>120</v>
      </c>
      <c r="K151" s="369"/>
    </row>
    <row r="152" spans="2:11" s="1" customFormat="1" ht="15" customHeight="1">
      <c r="B152" s="348"/>
      <c r="C152" s="373" t="s">
        <v>4406</v>
      </c>
      <c r="D152" s="325"/>
      <c r="E152" s="325"/>
      <c r="F152" s="374" t="s">
        <v>4357</v>
      </c>
      <c r="G152" s="325"/>
      <c r="H152" s="373" t="s">
        <v>4417</v>
      </c>
      <c r="I152" s="373" t="s">
        <v>4359</v>
      </c>
      <c r="J152" s="373" t="s">
        <v>4408</v>
      </c>
      <c r="K152" s="369"/>
    </row>
    <row r="153" spans="2:11" s="1" customFormat="1" ht="15" customHeight="1">
      <c r="B153" s="348"/>
      <c r="C153" s="373" t="s">
        <v>4305</v>
      </c>
      <c r="D153" s="325"/>
      <c r="E153" s="325"/>
      <c r="F153" s="374" t="s">
        <v>4357</v>
      </c>
      <c r="G153" s="325"/>
      <c r="H153" s="373" t="s">
        <v>4418</v>
      </c>
      <c r="I153" s="373" t="s">
        <v>4359</v>
      </c>
      <c r="J153" s="373" t="s">
        <v>4408</v>
      </c>
      <c r="K153" s="369"/>
    </row>
    <row r="154" spans="2:11" s="1" customFormat="1" ht="15" customHeight="1">
      <c r="B154" s="348"/>
      <c r="C154" s="373" t="s">
        <v>4362</v>
      </c>
      <c r="D154" s="325"/>
      <c r="E154" s="325"/>
      <c r="F154" s="374" t="s">
        <v>4363</v>
      </c>
      <c r="G154" s="325"/>
      <c r="H154" s="373" t="s">
        <v>4397</v>
      </c>
      <c r="I154" s="373" t="s">
        <v>4359</v>
      </c>
      <c r="J154" s="373">
        <v>50</v>
      </c>
      <c r="K154" s="369"/>
    </row>
    <row r="155" spans="2:11" s="1" customFormat="1" ht="15" customHeight="1">
      <c r="B155" s="348"/>
      <c r="C155" s="373" t="s">
        <v>4365</v>
      </c>
      <c r="D155" s="325"/>
      <c r="E155" s="325"/>
      <c r="F155" s="374" t="s">
        <v>4357</v>
      </c>
      <c r="G155" s="325"/>
      <c r="H155" s="373" t="s">
        <v>4397</v>
      </c>
      <c r="I155" s="373" t="s">
        <v>4367</v>
      </c>
      <c r="J155" s="373"/>
      <c r="K155" s="369"/>
    </row>
    <row r="156" spans="2:11" s="1" customFormat="1" ht="15" customHeight="1">
      <c r="B156" s="348"/>
      <c r="C156" s="373" t="s">
        <v>4376</v>
      </c>
      <c r="D156" s="325"/>
      <c r="E156" s="325"/>
      <c r="F156" s="374" t="s">
        <v>4363</v>
      </c>
      <c r="G156" s="325"/>
      <c r="H156" s="373" t="s">
        <v>4397</v>
      </c>
      <c r="I156" s="373" t="s">
        <v>4359</v>
      </c>
      <c r="J156" s="373">
        <v>50</v>
      </c>
      <c r="K156" s="369"/>
    </row>
    <row r="157" spans="2:11" s="1" customFormat="1" ht="15" customHeight="1">
      <c r="B157" s="348"/>
      <c r="C157" s="373" t="s">
        <v>4384</v>
      </c>
      <c r="D157" s="325"/>
      <c r="E157" s="325"/>
      <c r="F157" s="374" t="s">
        <v>4363</v>
      </c>
      <c r="G157" s="325"/>
      <c r="H157" s="373" t="s">
        <v>4397</v>
      </c>
      <c r="I157" s="373" t="s">
        <v>4359</v>
      </c>
      <c r="J157" s="373">
        <v>50</v>
      </c>
      <c r="K157" s="369"/>
    </row>
    <row r="158" spans="2:11" s="1" customFormat="1" ht="15" customHeight="1">
      <c r="B158" s="348"/>
      <c r="C158" s="373" t="s">
        <v>4382</v>
      </c>
      <c r="D158" s="325"/>
      <c r="E158" s="325"/>
      <c r="F158" s="374" t="s">
        <v>4363</v>
      </c>
      <c r="G158" s="325"/>
      <c r="H158" s="373" t="s">
        <v>4397</v>
      </c>
      <c r="I158" s="373" t="s">
        <v>4359</v>
      </c>
      <c r="J158" s="373">
        <v>50</v>
      </c>
      <c r="K158" s="369"/>
    </row>
    <row r="159" spans="2:11" s="1" customFormat="1" ht="15" customHeight="1">
      <c r="B159" s="348"/>
      <c r="C159" s="373" t="s">
        <v>120</v>
      </c>
      <c r="D159" s="325"/>
      <c r="E159" s="325"/>
      <c r="F159" s="374" t="s">
        <v>4357</v>
      </c>
      <c r="G159" s="325"/>
      <c r="H159" s="373" t="s">
        <v>4419</v>
      </c>
      <c r="I159" s="373" t="s">
        <v>4359</v>
      </c>
      <c r="J159" s="373" t="s">
        <v>4420</v>
      </c>
      <c r="K159" s="369"/>
    </row>
    <row r="160" spans="2:11" s="1" customFormat="1" ht="15" customHeight="1">
      <c r="B160" s="348"/>
      <c r="C160" s="373" t="s">
        <v>4421</v>
      </c>
      <c r="D160" s="325"/>
      <c r="E160" s="325"/>
      <c r="F160" s="374" t="s">
        <v>4357</v>
      </c>
      <c r="G160" s="325"/>
      <c r="H160" s="373" t="s">
        <v>4422</v>
      </c>
      <c r="I160" s="373" t="s">
        <v>4392</v>
      </c>
      <c r="J160" s="373"/>
      <c r="K160" s="369"/>
    </row>
    <row r="161" spans="2:11" s="1" customFormat="1" ht="15" customHeight="1">
      <c r="B161" s="375"/>
      <c r="C161" s="357"/>
      <c r="D161" s="357"/>
      <c r="E161" s="357"/>
      <c r="F161" s="357"/>
      <c r="G161" s="357"/>
      <c r="H161" s="357"/>
      <c r="I161" s="357"/>
      <c r="J161" s="357"/>
      <c r="K161" s="376"/>
    </row>
    <row r="162" spans="2:11" s="1" customFormat="1" ht="18.75" customHeight="1">
      <c r="B162" s="322"/>
      <c r="C162" s="325"/>
      <c r="D162" s="325"/>
      <c r="E162" s="325"/>
      <c r="F162" s="347"/>
      <c r="G162" s="325"/>
      <c r="H162" s="325"/>
      <c r="I162" s="325"/>
      <c r="J162" s="325"/>
      <c r="K162" s="322"/>
    </row>
    <row r="163" spans="2:11" s="1" customFormat="1" ht="18.75" customHeight="1"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</row>
    <row r="164" spans="2:11" s="1" customFormat="1" ht="7.5" customHeight="1">
      <c r="B164" s="312"/>
      <c r="C164" s="313"/>
      <c r="D164" s="313"/>
      <c r="E164" s="313"/>
      <c r="F164" s="313"/>
      <c r="G164" s="313"/>
      <c r="H164" s="313"/>
      <c r="I164" s="313"/>
      <c r="J164" s="313"/>
      <c r="K164" s="314"/>
    </row>
    <row r="165" spans="2:11" s="1" customFormat="1" ht="45" customHeight="1">
      <c r="B165" s="315"/>
      <c r="C165" s="316" t="s">
        <v>4423</v>
      </c>
      <c r="D165" s="316"/>
      <c r="E165" s="316"/>
      <c r="F165" s="316"/>
      <c r="G165" s="316"/>
      <c r="H165" s="316"/>
      <c r="I165" s="316"/>
      <c r="J165" s="316"/>
      <c r="K165" s="317"/>
    </row>
    <row r="166" spans="2:11" s="1" customFormat="1" ht="17.25" customHeight="1">
      <c r="B166" s="315"/>
      <c r="C166" s="340" t="s">
        <v>4351</v>
      </c>
      <c r="D166" s="340"/>
      <c r="E166" s="340"/>
      <c r="F166" s="340" t="s">
        <v>4352</v>
      </c>
      <c r="G166" s="377"/>
      <c r="H166" s="378" t="s">
        <v>54</v>
      </c>
      <c r="I166" s="378" t="s">
        <v>57</v>
      </c>
      <c r="J166" s="340" t="s">
        <v>4353</v>
      </c>
      <c r="K166" s="317"/>
    </row>
    <row r="167" spans="2:11" s="1" customFormat="1" ht="17.25" customHeight="1">
      <c r="B167" s="318"/>
      <c r="C167" s="342" t="s">
        <v>4354</v>
      </c>
      <c r="D167" s="342"/>
      <c r="E167" s="342"/>
      <c r="F167" s="343" t="s">
        <v>4355</v>
      </c>
      <c r="G167" s="379"/>
      <c r="H167" s="380"/>
      <c r="I167" s="380"/>
      <c r="J167" s="342" t="s">
        <v>4356</v>
      </c>
      <c r="K167" s="320"/>
    </row>
    <row r="168" spans="2:11" s="1" customFormat="1" ht="5.25" customHeight="1">
      <c r="B168" s="348"/>
      <c r="C168" s="345"/>
      <c r="D168" s="345"/>
      <c r="E168" s="345"/>
      <c r="F168" s="345"/>
      <c r="G168" s="346"/>
      <c r="H168" s="345"/>
      <c r="I168" s="345"/>
      <c r="J168" s="345"/>
      <c r="K168" s="369"/>
    </row>
    <row r="169" spans="2:11" s="1" customFormat="1" ht="15" customHeight="1">
      <c r="B169" s="348"/>
      <c r="C169" s="325" t="s">
        <v>4360</v>
      </c>
      <c r="D169" s="325"/>
      <c r="E169" s="325"/>
      <c r="F169" s="347" t="s">
        <v>4357</v>
      </c>
      <c r="G169" s="325"/>
      <c r="H169" s="325" t="s">
        <v>4397</v>
      </c>
      <c r="I169" s="325" t="s">
        <v>4359</v>
      </c>
      <c r="J169" s="325">
        <v>120</v>
      </c>
      <c r="K169" s="369"/>
    </row>
    <row r="170" spans="2:11" s="1" customFormat="1" ht="15" customHeight="1">
      <c r="B170" s="348"/>
      <c r="C170" s="325" t="s">
        <v>4406</v>
      </c>
      <c r="D170" s="325"/>
      <c r="E170" s="325"/>
      <c r="F170" s="347" t="s">
        <v>4357</v>
      </c>
      <c r="G170" s="325"/>
      <c r="H170" s="325" t="s">
        <v>4407</v>
      </c>
      <c r="I170" s="325" t="s">
        <v>4359</v>
      </c>
      <c r="J170" s="325" t="s">
        <v>4408</v>
      </c>
      <c r="K170" s="369"/>
    </row>
    <row r="171" spans="2:11" s="1" customFormat="1" ht="15" customHeight="1">
      <c r="B171" s="348"/>
      <c r="C171" s="325" t="s">
        <v>4305</v>
      </c>
      <c r="D171" s="325"/>
      <c r="E171" s="325"/>
      <c r="F171" s="347" t="s">
        <v>4357</v>
      </c>
      <c r="G171" s="325"/>
      <c r="H171" s="325" t="s">
        <v>4424</v>
      </c>
      <c r="I171" s="325" t="s">
        <v>4359</v>
      </c>
      <c r="J171" s="325" t="s">
        <v>4408</v>
      </c>
      <c r="K171" s="369"/>
    </row>
    <row r="172" spans="2:11" s="1" customFormat="1" ht="15" customHeight="1">
      <c r="B172" s="348"/>
      <c r="C172" s="325" t="s">
        <v>4362</v>
      </c>
      <c r="D172" s="325"/>
      <c r="E172" s="325"/>
      <c r="F172" s="347" t="s">
        <v>4363</v>
      </c>
      <c r="G172" s="325"/>
      <c r="H172" s="325" t="s">
        <v>4424</v>
      </c>
      <c r="I172" s="325" t="s">
        <v>4359</v>
      </c>
      <c r="J172" s="325">
        <v>50</v>
      </c>
      <c r="K172" s="369"/>
    </row>
    <row r="173" spans="2:11" s="1" customFormat="1" ht="15" customHeight="1">
      <c r="B173" s="348"/>
      <c r="C173" s="325" t="s">
        <v>4365</v>
      </c>
      <c r="D173" s="325"/>
      <c r="E173" s="325"/>
      <c r="F173" s="347" t="s">
        <v>4357</v>
      </c>
      <c r="G173" s="325"/>
      <c r="H173" s="325" t="s">
        <v>4424</v>
      </c>
      <c r="I173" s="325" t="s">
        <v>4367</v>
      </c>
      <c r="J173" s="325"/>
      <c r="K173" s="369"/>
    </row>
    <row r="174" spans="2:11" s="1" customFormat="1" ht="15" customHeight="1">
      <c r="B174" s="348"/>
      <c r="C174" s="325" t="s">
        <v>4376</v>
      </c>
      <c r="D174" s="325"/>
      <c r="E174" s="325"/>
      <c r="F174" s="347" t="s">
        <v>4363</v>
      </c>
      <c r="G174" s="325"/>
      <c r="H174" s="325" t="s">
        <v>4424</v>
      </c>
      <c r="I174" s="325" t="s">
        <v>4359</v>
      </c>
      <c r="J174" s="325">
        <v>50</v>
      </c>
      <c r="K174" s="369"/>
    </row>
    <row r="175" spans="2:11" s="1" customFormat="1" ht="15" customHeight="1">
      <c r="B175" s="348"/>
      <c r="C175" s="325" t="s">
        <v>4384</v>
      </c>
      <c r="D175" s="325"/>
      <c r="E175" s="325"/>
      <c r="F175" s="347" t="s">
        <v>4363</v>
      </c>
      <c r="G175" s="325"/>
      <c r="H175" s="325" t="s">
        <v>4424</v>
      </c>
      <c r="I175" s="325" t="s">
        <v>4359</v>
      </c>
      <c r="J175" s="325">
        <v>50</v>
      </c>
      <c r="K175" s="369"/>
    </row>
    <row r="176" spans="2:11" s="1" customFormat="1" ht="15" customHeight="1">
      <c r="B176" s="348"/>
      <c r="C176" s="325" t="s">
        <v>4382</v>
      </c>
      <c r="D176" s="325"/>
      <c r="E176" s="325"/>
      <c r="F176" s="347" t="s">
        <v>4363</v>
      </c>
      <c r="G176" s="325"/>
      <c r="H176" s="325" t="s">
        <v>4424</v>
      </c>
      <c r="I176" s="325" t="s">
        <v>4359</v>
      </c>
      <c r="J176" s="325">
        <v>50</v>
      </c>
      <c r="K176" s="369"/>
    </row>
    <row r="177" spans="2:11" s="1" customFormat="1" ht="15" customHeight="1">
      <c r="B177" s="348"/>
      <c r="C177" s="325" t="s">
        <v>149</v>
      </c>
      <c r="D177" s="325"/>
      <c r="E177" s="325"/>
      <c r="F177" s="347" t="s">
        <v>4357</v>
      </c>
      <c r="G177" s="325"/>
      <c r="H177" s="325" t="s">
        <v>4425</v>
      </c>
      <c r="I177" s="325" t="s">
        <v>4426</v>
      </c>
      <c r="J177" s="325"/>
      <c r="K177" s="369"/>
    </row>
    <row r="178" spans="2:11" s="1" customFormat="1" ht="15" customHeight="1">
      <c r="B178" s="348"/>
      <c r="C178" s="325" t="s">
        <v>57</v>
      </c>
      <c r="D178" s="325"/>
      <c r="E178" s="325"/>
      <c r="F178" s="347" t="s">
        <v>4357</v>
      </c>
      <c r="G178" s="325"/>
      <c r="H178" s="325" t="s">
        <v>4427</v>
      </c>
      <c r="I178" s="325" t="s">
        <v>4428</v>
      </c>
      <c r="J178" s="325">
        <v>1</v>
      </c>
      <c r="K178" s="369"/>
    </row>
    <row r="179" spans="2:11" s="1" customFormat="1" ht="15" customHeight="1">
      <c r="B179" s="348"/>
      <c r="C179" s="325" t="s">
        <v>53</v>
      </c>
      <c r="D179" s="325"/>
      <c r="E179" s="325"/>
      <c r="F179" s="347" t="s">
        <v>4357</v>
      </c>
      <c r="G179" s="325"/>
      <c r="H179" s="325" t="s">
        <v>4429</v>
      </c>
      <c r="I179" s="325" t="s">
        <v>4359</v>
      </c>
      <c r="J179" s="325">
        <v>20</v>
      </c>
      <c r="K179" s="369"/>
    </row>
    <row r="180" spans="2:11" s="1" customFormat="1" ht="15" customHeight="1">
      <c r="B180" s="348"/>
      <c r="C180" s="325" t="s">
        <v>54</v>
      </c>
      <c r="D180" s="325"/>
      <c r="E180" s="325"/>
      <c r="F180" s="347" t="s">
        <v>4357</v>
      </c>
      <c r="G180" s="325"/>
      <c r="H180" s="325" t="s">
        <v>4430</v>
      </c>
      <c r="I180" s="325" t="s">
        <v>4359</v>
      </c>
      <c r="J180" s="325">
        <v>255</v>
      </c>
      <c r="K180" s="369"/>
    </row>
    <row r="181" spans="2:11" s="1" customFormat="1" ht="15" customHeight="1">
      <c r="B181" s="348"/>
      <c r="C181" s="325" t="s">
        <v>150</v>
      </c>
      <c r="D181" s="325"/>
      <c r="E181" s="325"/>
      <c r="F181" s="347" t="s">
        <v>4357</v>
      </c>
      <c r="G181" s="325"/>
      <c r="H181" s="325" t="s">
        <v>4321</v>
      </c>
      <c r="I181" s="325" t="s">
        <v>4359</v>
      </c>
      <c r="J181" s="325">
        <v>10</v>
      </c>
      <c r="K181" s="369"/>
    </row>
    <row r="182" spans="2:11" s="1" customFormat="1" ht="15" customHeight="1">
      <c r="B182" s="348"/>
      <c r="C182" s="325" t="s">
        <v>151</v>
      </c>
      <c r="D182" s="325"/>
      <c r="E182" s="325"/>
      <c r="F182" s="347" t="s">
        <v>4357</v>
      </c>
      <c r="G182" s="325"/>
      <c r="H182" s="325" t="s">
        <v>4431</v>
      </c>
      <c r="I182" s="325" t="s">
        <v>4392</v>
      </c>
      <c r="J182" s="325"/>
      <c r="K182" s="369"/>
    </row>
    <row r="183" spans="2:11" s="1" customFormat="1" ht="15" customHeight="1">
      <c r="B183" s="348"/>
      <c r="C183" s="325" t="s">
        <v>4432</v>
      </c>
      <c r="D183" s="325"/>
      <c r="E183" s="325"/>
      <c r="F183" s="347" t="s">
        <v>4357</v>
      </c>
      <c r="G183" s="325"/>
      <c r="H183" s="325" t="s">
        <v>4433</v>
      </c>
      <c r="I183" s="325" t="s">
        <v>4392</v>
      </c>
      <c r="J183" s="325"/>
      <c r="K183" s="369"/>
    </row>
    <row r="184" spans="2:11" s="1" customFormat="1" ht="15" customHeight="1">
      <c r="B184" s="348"/>
      <c r="C184" s="325" t="s">
        <v>4421</v>
      </c>
      <c r="D184" s="325"/>
      <c r="E184" s="325"/>
      <c r="F184" s="347" t="s">
        <v>4357</v>
      </c>
      <c r="G184" s="325"/>
      <c r="H184" s="325" t="s">
        <v>4434</v>
      </c>
      <c r="I184" s="325" t="s">
        <v>4392</v>
      </c>
      <c r="J184" s="325"/>
      <c r="K184" s="369"/>
    </row>
    <row r="185" spans="2:11" s="1" customFormat="1" ht="15" customHeight="1">
      <c r="B185" s="348"/>
      <c r="C185" s="325" t="s">
        <v>153</v>
      </c>
      <c r="D185" s="325"/>
      <c r="E185" s="325"/>
      <c r="F185" s="347" t="s">
        <v>4363</v>
      </c>
      <c r="G185" s="325"/>
      <c r="H185" s="325" t="s">
        <v>4435</v>
      </c>
      <c r="I185" s="325" t="s">
        <v>4359</v>
      </c>
      <c r="J185" s="325">
        <v>50</v>
      </c>
      <c r="K185" s="369"/>
    </row>
    <row r="186" spans="2:11" s="1" customFormat="1" ht="15" customHeight="1">
      <c r="B186" s="348"/>
      <c r="C186" s="325" t="s">
        <v>4436</v>
      </c>
      <c r="D186" s="325"/>
      <c r="E186" s="325"/>
      <c r="F186" s="347" t="s">
        <v>4363</v>
      </c>
      <c r="G186" s="325"/>
      <c r="H186" s="325" t="s">
        <v>4437</v>
      </c>
      <c r="I186" s="325" t="s">
        <v>4438</v>
      </c>
      <c r="J186" s="325"/>
      <c r="K186" s="369"/>
    </row>
    <row r="187" spans="2:11" s="1" customFormat="1" ht="15" customHeight="1">
      <c r="B187" s="348"/>
      <c r="C187" s="325" t="s">
        <v>4439</v>
      </c>
      <c r="D187" s="325"/>
      <c r="E187" s="325"/>
      <c r="F187" s="347" t="s">
        <v>4363</v>
      </c>
      <c r="G187" s="325"/>
      <c r="H187" s="325" t="s">
        <v>4440</v>
      </c>
      <c r="I187" s="325" t="s">
        <v>4438</v>
      </c>
      <c r="J187" s="325"/>
      <c r="K187" s="369"/>
    </row>
    <row r="188" spans="2:11" s="1" customFormat="1" ht="15" customHeight="1">
      <c r="B188" s="348"/>
      <c r="C188" s="325" t="s">
        <v>4441</v>
      </c>
      <c r="D188" s="325"/>
      <c r="E188" s="325"/>
      <c r="F188" s="347" t="s">
        <v>4363</v>
      </c>
      <c r="G188" s="325"/>
      <c r="H188" s="325" t="s">
        <v>4442</v>
      </c>
      <c r="I188" s="325" t="s">
        <v>4438</v>
      </c>
      <c r="J188" s="325"/>
      <c r="K188" s="369"/>
    </row>
    <row r="189" spans="2:11" s="1" customFormat="1" ht="15" customHeight="1">
      <c r="B189" s="348"/>
      <c r="C189" s="381" t="s">
        <v>4443</v>
      </c>
      <c r="D189" s="325"/>
      <c r="E189" s="325"/>
      <c r="F189" s="347" t="s">
        <v>4363</v>
      </c>
      <c r="G189" s="325"/>
      <c r="H189" s="325" t="s">
        <v>4444</v>
      </c>
      <c r="I189" s="325" t="s">
        <v>4445</v>
      </c>
      <c r="J189" s="382" t="s">
        <v>4446</v>
      </c>
      <c r="K189" s="369"/>
    </row>
    <row r="190" spans="2:11" s="1" customFormat="1" ht="15" customHeight="1">
      <c r="B190" s="348"/>
      <c r="C190" s="332" t="s">
        <v>42</v>
      </c>
      <c r="D190" s="325"/>
      <c r="E190" s="325"/>
      <c r="F190" s="347" t="s">
        <v>4357</v>
      </c>
      <c r="G190" s="325"/>
      <c r="H190" s="322" t="s">
        <v>4447</v>
      </c>
      <c r="I190" s="325" t="s">
        <v>4448</v>
      </c>
      <c r="J190" s="325"/>
      <c r="K190" s="369"/>
    </row>
    <row r="191" spans="2:11" s="1" customFormat="1" ht="15" customHeight="1">
      <c r="B191" s="348"/>
      <c r="C191" s="332" t="s">
        <v>4449</v>
      </c>
      <c r="D191" s="325"/>
      <c r="E191" s="325"/>
      <c r="F191" s="347" t="s">
        <v>4357</v>
      </c>
      <c r="G191" s="325"/>
      <c r="H191" s="325" t="s">
        <v>4450</v>
      </c>
      <c r="I191" s="325" t="s">
        <v>4392</v>
      </c>
      <c r="J191" s="325"/>
      <c r="K191" s="369"/>
    </row>
    <row r="192" spans="2:11" s="1" customFormat="1" ht="15" customHeight="1">
      <c r="B192" s="348"/>
      <c r="C192" s="332" t="s">
        <v>4451</v>
      </c>
      <c r="D192" s="325"/>
      <c r="E192" s="325"/>
      <c r="F192" s="347" t="s">
        <v>4357</v>
      </c>
      <c r="G192" s="325"/>
      <c r="H192" s="325" t="s">
        <v>4452</v>
      </c>
      <c r="I192" s="325" t="s">
        <v>4392</v>
      </c>
      <c r="J192" s="325"/>
      <c r="K192" s="369"/>
    </row>
    <row r="193" spans="2:11" s="1" customFormat="1" ht="15" customHeight="1">
      <c r="B193" s="348"/>
      <c r="C193" s="332" t="s">
        <v>4453</v>
      </c>
      <c r="D193" s="325"/>
      <c r="E193" s="325"/>
      <c r="F193" s="347" t="s">
        <v>4363</v>
      </c>
      <c r="G193" s="325"/>
      <c r="H193" s="325" t="s">
        <v>4454</v>
      </c>
      <c r="I193" s="325" t="s">
        <v>4392</v>
      </c>
      <c r="J193" s="325"/>
      <c r="K193" s="369"/>
    </row>
    <row r="194" spans="2:11" s="1" customFormat="1" ht="15" customHeight="1">
      <c r="B194" s="375"/>
      <c r="C194" s="383"/>
      <c r="D194" s="357"/>
      <c r="E194" s="357"/>
      <c r="F194" s="357"/>
      <c r="G194" s="357"/>
      <c r="H194" s="357"/>
      <c r="I194" s="357"/>
      <c r="J194" s="357"/>
      <c r="K194" s="376"/>
    </row>
    <row r="195" spans="2:11" s="1" customFormat="1" ht="18.75" customHeight="1">
      <c r="B195" s="322"/>
      <c r="C195" s="325"/>
      <c r="D195" s="325"/>
      <c r="E195" s="325"/>
      <c r="F195" s="347"/>
      <c r="G195" s="325"/>
      <c r="H195" s="325"/>
      <c r="I195" s="325"/>
      <c r="J195" s="325"/>
      <c r="K195" s="322"/>
    </row>
    <row r="196" spans="2:11" s="1" customFormat="1" ht="18.75" customHeight="1">
      <c r="B196" s="322"/>
      <c r="C196" s="325"/>
      <c r="D196" s="325"/>
      <c r="E196" s="325"/>
      <c r="F196" s="347"/>
      <c r="G196" s="325"/>
      <c r="H196" s="325"/>
      <c r="I196" s="325"/>
      <c r="J196" s="325"/>
      <c r="K196" s="322"/>
    </row>
    <row r="197" spans="2:11" s="1" customFormat="1" ht="18.75" customHeight="1"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</row>
    <row r="198" spans="2:11" s="1" customFormat="1" ht="13.5">
      <c r="B198" s="312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2:11" s="1" customFormat="1" ht="21">
      <c r="B199" s="315"/>
      <c r="C199" s="316" t="s">
        <v>4455</v>
      </c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5.5" customHeight="1">
      <c r="B200" s="315"/>
      <c r="C200" s="384" t="s">
        <v>4456</v>
      </c>
      <c r="D200" s="384"/>
      <c r="E200" s="384"/>
      <c r="F200" s="384" t="s">
        <v>4457</v>
      </c>
      <c r="G200" s="385"/>
      <c r="H200" s="384" t="s">
        <v>4458</v>
      </c>
      <c r="I200" s="384"/>
      <c r="J200" s="384"/>
      <c r="K200" s="317"/>
    </row>
    <row r="201" spans="2:11" s="1" customFormat="1" ht="5.25" customHeight="1">
      <c r="B201" s="348"/>
      <c r="C201" s="345"/>
      <c r="D201" s="345"/>
      <c r="E201" s="345"/>
      <c r="F201" s="345"/>
      <c r="G201" s="325"/>
      <c r="H201" s="345"/>
      <c r="I201" s="345"/>
      <c r="J201" s="345"/>
      <c r="K201" s="369"/>
    </row>
    <row r="202" spans="2:11" s="1" customFormat="1" ht="15" customHeight="1">
      <c r="B202" s="348"/>
      <c r="C202" s="325" t="s">
        <v>4448</v>
      </c>
      <c r="D202" s="325"/>
      <c r="E202" s="325"/>
      <c r="F202" s="347" t="s">
        <v>43</v>
      </c>
      <c r="G202" s="325"/>
      <c r="H202" s="325" t="s">
        <v>4459</v>
      </c>
      <c r="I202" s="325"/>
      <c r="J202" s="325"/>
      <c r="K202" s="369"/>
    </row>
    <row r="203" spans="2:11" s="1" customFormat="1" ht="15" customHeight="1">
      <c r="B203" s="348"/>
      <c r="C203" s="354"/>
      <c r="D203" s="325"/>
      <c r="E203" s="325"/>
      <c r="F203" s="347" t="s">
        <v>44</v>
      </c>
      <c r="G203" s="325"/>
      <c r="H203" s="325" t="s">
        <v>4460</v>
      </c>
      <c r="I203" s="325"/>
      <c r="J203" s="325"/>
      <c r="K203" s="369"/>
    </row>
    <row r="204" spans="2:11" s="1" customFormat="1" ht="15" customHeight="1">
      <c r="B204" s="348"/>
      <c r="C204" s="354"/>
      <c r="D204" s="325"/>
      <c r="E204" s="325"/>
      <c r="F204" s="347" t="s">
        <v>47</v>
      </c>
      <c r="G204" s="325"/>
      <c r="H204" s="325" t="s">
        <v>4461</v>
      </c>
      <c r="I204" s="325"/>
      <c r="J204" s="325"/>
      <c r="K204" s="369"/>
    </row>
    <row r="205" spans="2:11" s="1" customFormat="1" ht="15" customHeight="1">
      <c r="B205" s="348"/>
      <c r="C205" s="325"/>
      <c r="D205" s="325"/>
      <c r="E205" s="325"/>
      <c r="F205" s="347" t="s">
        <v>45</v>
      </c>
      <c r="G205" s="325"/>
      <c r="H205" s="325" t="s">
        <v>4462</v>
      </c>
      <c r="I205" s="325"/>
      <c r="J205" s="325"/>
      <c r="K205" s="369"/>
    </row>
    <row r="206" spans="2:11" s="1" customFormat="1" ht="15" customHeight="1">
      <c r="B206" s="348"/>
      <c r="C206" s="325"/>
      <c r="D206" s="325"/>
      <c r="E206" s="325"/>
      <c r="F206" s="347" t="s">
        <v>46</v>
      </c>
      <c r="G206" s="325"/>
      <c r="H206" s="325" t="s">
        <v>4463</v>
      </c>
      <c r="I206" s="325"/>
      <c r="J206" s="325"/>
      <c r="K206" s="369"/>
    </row>
    <row r="207" spans="2:11" s="1" customFormat="1" ht="15" customHeight="1">
      <c r="B207" s="348"/>
      <c r="C207" s="325"/>
      <c r="D207" s="325"/>
      <c r="E207" s="325"/>
      <c r="F207" s="347"/>
      <c r="G207" s="325"/>
      <c r="H207" s="325"/>
      <c r="I207" s="325"/>
      <c r="J207" s="325"/>
      <c r="K207" s="369"/>
    </row>
    <row r="208" spans="2:11" s="1" customFormat="1" ht="15" customHeight="1">
      <c r="B208" s="348"/>
      <c r="C208" s="325" t="s">
        <v>4404</v>
      </c>
      <c r="D208" s="325"/>
      <c r="E208" s="325"/>
      <c r="F208" s="347" t="s">
        <v>79</v>
      </c>
      <c r="G208" s="325"/>
      <c r="H208" s="325" t="s">
        <v>4464</v>
      </c>
      <c r="I208" s="325"/>
      <c r="J208" s="325"/>
      <c r="K208" s="369"/>
    </row>
    <row r="209" spans="2:11" s="1" customFormat="1" ht="15" customHeight="1">
      <c r="B209" s="348"/>
      <c r="C209" s="354"/>
      <c r="D209" s="325"/>
      <c r="E209" s="325"/>
      <c r="F209" s="347" t="s">
        <v>4299</v>
      </c>
      <c r="G209" s="325"/>
      <c r="H209" s="325" t="s">
        <v>4300</v>
      </c>
      <c r="I209" s="325"/>
      <c r="J209" s="325"/>
      <c r="K209" s="369"/>
    </row>
    <row r="210" spans="2:11" s="1" customFormat="1" ht="15" customHeight="1">
      <c r="B210" s="348"/>
      <c r="C210" s="325"/>
      <c r="D210" s="325"/>
      <c r="E210" s="325"/>
      <c r="F210" s="347" t="s">
        <v>4297</v>
      </c>
      <c r="G210" s="325"/>
      <c r="H210" s="325" t="s">
        <v>4465</v>
      </c>
      <c r="I210" s="325"/>
      <c r="J210" s="325"/>
      <c r="K210" s="369"/>
    </row>
    <row r="211" spans="2:11" s="1" customFormat="1" ht="15" customHeight="1">
      <c r="B211" s="386"/>
      <c r="C211" s="354"/>
      <c r="D211" s="354"/>
      <c r="E211" s="354"/>
      <c r="F211" s="347" t="s">
        <v>4301</v>
      </c>
      <c r="G211" s="332"/>
      <c r="H211" s="373" t="s">
        <v>4302</v>
      </c>
      <c r="I211" s="373"/>
      <c r="J211" s="373"/>
      <c r="K211" s="387"/>
    </row>
    <row r="212" spans="2:11" s="1" customFormat="1" ht="15" customHeight="1">
      <c r="B212" s="386"/>
      <c r="C212" s="354"/>
      <c r="D212" s="354"/>
      <c r="E212" s="354"/>
      <c r="F212" s="347" t="s">
        <v>4303</v>
      </c>
      <c r="G212" s="332"/>
      <c r="H212" s="373" t="s">
        <v>4156</v>
      </c>
      <c r="I212" s="373"/>
      <c r="J212" s="373"/>
      <c r="K212" s="387"/>
    </row>
    <row r="213" spans="2:11" s="1" customFormat="1" ht="15" customHeight="1">
      <c r="B213" s="386"/>
      <c r="C213" s="354"/>
      <c r="D213" s="354"/>
      <c r="E213" s="354"/>
      <c r="F213" s="388"/>
      <c r="G213" s="332"/>
      <c r="H213" s="389"/>
      <c r="I213" s="389"/>
      <c r="J213" s="389"/>
      <c r="K213" s="387"/>
    </row>
    <row r="214" spans="2:11" s="1" customFormat="1" ht="15" customHeight="1">
      <c r="B214" s="386"/>
      <c r="C214" s="325" t="s">
        <v>4428</v>
      </c>
      <c r="D214" s="354"/>
      <c r="E214" s="354"/>
      <c r="F214" s="347">
        <v>1</v>
      </c>
      <c r="G214" s="332"/>
      <c r="H214" s="373" t="s">
        <v>4466</v>
      </c>
      <c r="I214" s="373"/>
      <c r="J214" s="373"/>
      <c r="K214" s="387"/>
    </row>
    <row r="215" spans="2:11" s="1" customFormat="1" ht="15" customHeight="1">
      <c r="B215" s="386"/>
      <c r="C215" s="354"/>
      <c r="D215" s="354"/>
      <c r="E215" s="354"/>
      <c r="F215" s="347">
        <v>2</v>
      </c>
      <c r="G215" s="332"/>
      <c r="H215" s="373" t="s">
        <v>4467</v>
      </c>
      <c r="I215" s="373"/>
      <c r="J215" s="373"/>
      <c r="K215" s="387"/>
    </row>
    <row r="216" spans="2:11" s="1" customFormat="1" ht="15" customHeight="1">
      <c r="B216" s="386"/>
      <c r="C216" s="354"/>
      <c r="D216" s="354"/>
      <c r="E216" s="354"/>
      <c r="F216" s="347">
        <v>3</v>
      </c>
      <c r="G216" s="332"/>
      <c r="H216" s="373" t="s">
        <v>4468</v>
      </c>
      <c r="I216" s="373"/>
      <c r="J216" s="373"/>
      <c r="K216" s="387"/>
    </row>
    <row r="217" spans="2:11" s="1" customFormat="1" ht="15" customHeight="1">
      <c r="B217" s="386"/>
      <c r="C217" s="354"/>
      <c r="D217" s="354"/>
      <c r="E217" s="354"/>
      <c r="F217" s="347">
        <v>4</v>
      </c>
      <c r="G217" s="332"/>
      <c r="H217" s="373" t="s">
        <v>4469</v>
      </c>
      <c r="I217" s="373"/>
      <c r="J217" s="373"/>
      <c r="K217" s="387"/>
    </row>
    <row r="218" spans="2:11" s="1" customFormat="1" ht="12.75" customHeight="1">
      <c r="B218" s="390"/>
      <c r="C218" s="391"/>
      <c r="D218" s="391"/>
      <c r="E218" s="391"/>
      <c r="F218" s="391"/>
      <c r="G218" s="391"/>
      <c r="H218" s="391"/>
      <c r="I218" s="391"/>
      <c r="J218" s="391"/>
      <c r="K218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118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ROUND(J104,2)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ROUND((SUM(BE104:BE464)),2)</f>
        <v>0</v>
      </c>
      <c r="G33" s="40"/>
      <c r="H33" s="40"/>
      <c r="I33" s="157">
        <v>0.21</v>
      </c>
      <c r="J33" s="156">
        <f>ROUND(((SUM(BE104:BE464))*I33),2)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ROUND((SUM(BF104:BF464)),2)</f>
        <v>0</v>
      </c>
      <c r="G34" s="40"/>
      <c r="H34" s="40"/>
      <c r="I34" s="157">
        <v>0.15</v>
      </c>
      <c r="J34" s="156">
        <f>ROUND(((SUM(BF104:BF464))*I34),2)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ROUND((SUM(BG104:BG464)),2)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ROUND((SUM(BH104:BH464)),2)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ROUND((SUM(BI104:BI464)),2)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Bourací práce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J104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J105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124</v>
      </c>
      <c r="E61" s="188"/>
      <c r="F61" s="188"/>
      <c r="G61" s="188"/>
      <c r="H61" s="188"/>
      <c r="I61" s="189"/>
      <c r="J61" s="190">
        <f>J106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125</v>
      </c>
      <c r="E62" s="188"/>
      <c r="F62" s="188"/>
      <c r="G62" s="188"/>
      <c r="H62" s="188"/>
      <c r="I62" s="189"/>
      <c r="J62" s="190">
        <f>J275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126</v>
      </c>
      <c r="E63" s="188"/>
      <c r="F63" s="188"/>
      <c r="G63" s="188"/>
      <c r="H63" s="188"/>
      <c r="I63" s="189"/>
      <c r="J63" s="190">
        <f>J295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8"/>
      <c r="C64" s="179"/>
      <c r="D64" s="180" t="s">
        <v>127</v>
      </c>
      <c r="E64" s="181"/>
      <c r="F64" s="181"/>
      <c r="G64" s="181"/>
      <c r="H64" s="181"/>
      <c r="I64" s="182"/>
      <c r="J64" s="183">
        <f>J297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86"/>
      <c r="D65" s="187" t="s">
        <v>128</v>
      </c>
      <c r="E65" s="188"/>
      <c r="F65" s="188"/>
      <c r="G65" s="188"/>
      <c r="H65" s="188"/>
      <c r="I65" s="189"/>
      <c r="J65" s="190">
        <f>J298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129</v>
      </c>
      <c r="E66" s="188"/>
      <c r="F66" s="188"/>
      <c r="G66" s="188"/>
      <c r="H66" s="188"/>
      <c r="I66" s="189"/>
      <c r="J66" s="190">
        <f>J302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130</v>
      </c>
      <c r="E67" s="188"/>
      <c r="F67" s="188"/>
      <c r="G67" s="188"/>
      <c r="H67" s="188"/>
      <c r="I67" s="189"/>
      <c r="J67" s="190">
        <f>J308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131</v>
      </c>
      <c r="E68" s="188"/>
      <c r="F68" s="188"/>
      <c r="G68" s="188"/>
      <c r="H68" s="188"/>
      <c r="I68" s="189"/>
      <c r="J68" s="190">
        <f>J320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132</v>
      </c>
      <c r="E69" s="188"/>
      <c r="F69" s="188"/>
      <c r="G69" s="188"/>
      <c r="H69" s="188"/>
      <c r="I69" s="189"/>
      <c r="J69" s="190">
        <f>J324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133</v>
      </c>
      <c r="E70" s="188"/>
      <c r="F70" s="188"/>
      <c r="G70" s="188"/>
      <c r="H70" s="188"/>
      <c r="I70" s="189"/>
      <c r="J70" s="190">
        <f>J326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134</v>
      </c>
      <c r="E71" s="188"/>
      <c r="F71" s="188"/>
      <c r="G71" s="188"/>
      <c r="H71" s="188"/>
      <c r="I71" s="189"/>
      <c r="J71" s="190">
        <f>J342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135</v>
      </c>
      <c r="E72" s="188"/>
      <c r="F72" s="188"/>
      <c r="G72" s="188"/>
      <c r="H72" s="188"/>
      <c r="I72" s="189"/>
      <c r="J72" s="190">
        <f>J345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136</v>
      </c>
      <c r="E73" s="188"/>
      <c r="F73" s="188"/>
      <c r="G73" s="188"/>
      <c r="H73" s="188"/>
      <c r="I73" s="189"/>
      <c r="J73" s="190">
        <f>J349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137</v>
      </c>
      <c r="E74" s="188"/>
      <c r="F74" s="188"/>
      <c r="G74" s="188"/>
      <c r="H74" s="188"/>
      <c r="I74" s="189"/>
      <c r="J74" s="190">
        <f>J353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138</v>
      </c>
      <c r="E75" s="188"/>
      <c r="F75" s="188"/>
      <c r="G75" s="188"/>
      <c r="H75" s="188"/>
      <c r="I75" s="189"/>
      <c r="J75" s="190">
        <f>J357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139</v>
      </c>
      <c r="E76" s="188"/>
      <c r="F76" s="188"/>
      <c r="G76" s="188"/>
      <c r="H76" s="188"/>
      <c r="I76" s="189"/>
      <c r="J76" s="190">
        <f>J362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140</v>
      </c>
      <c r="E77" s="188"/>
      <c r="F77" s="188"/>
      <c r="G77" s="188"/>
      <c r="H77" s="188"/>
      <c r="I77" s="189"/>
      <c r="J77" s="190">
        <f>J374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86"/>
      <c r="D78" s="187" t="s">
        <v>141</v>
      </c>
      <c r="E78" s="188"/>
      <c r="F78" s="188"/>
      <c r="G78" s="188"/>
      <c r="H78" s="188"/>
      <c r="I78" s="189"/>
      <c r="J78" s="190">
        <f>J382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86"/>
      <c r="D79" s="187" t="s">
        <v>142</v>
      </c>
      <c r="E79" s="188"/>
      <c r="F79" s="188"/>
      <c r="G79" s="188"/>
      <c r="H79" s="188"/>
      <c r="I79" s="189"/>
      <c r="J79" s="190">
        <f>J395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86"/>
      <c r="D80" s="187" t="s">
        <v>143</v>
      </c>
      <c r="E80" s="188"/>
      <c r="F80" s="188"/>
      <c r="G80" s="188"/>
      <c r="H80" s="188"/>
      <c r="I80" s="189"/>
      <c r="J80" s="190">
        <f>J399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86"/>
      <c r="D81" s="187" t="s">
        <v>144</v>
      </c>
      <c r="E81" s="188"/>
      <c r="F81" s="188"/>
      <c r="G81" s="188"/>
      <c r="H81" s="188"/>
      <c r="I81" s="189"/>
      <c r="J81" s="190">
        <f>J422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86"/>
      <c r="D82" s="187" t="s">
        <v>145</v>
      </c>
      <c r="E82" s="188"/>
      <c r="F82" s="188"/>
      <c r="G82" s="188"/>
      <c r="H82" s="188"/>
      <c r="I82" s="189"/>
      <c r="J82" s="190">
        <f>J441</f>
        <v>0</v>
      </c>
      <c r="K82" s="186"/>
      <c r="L82" s="19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86"/>
      <c r="D83" s="187" t="s">
        <v>146</v>
      </c>
      <c r="E83" s="188"/>
      <c r="F83" s="188"/>
      <c r="G83" s="188"/>
      <c r="H83" s="188"/>
      <c r="I83" s="189"/>
      <c r="J83" s="190">
        <f>J449</f>
        <v>0</v>
      </c>
      <c r="K83" s="186"/>
      <c r="L83" s="19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86"/>
      <c r="D84" s="187" t="s">
        <v>147</v>
      </c>
      <c r="E84" s="188"/>
      <c r="F84" s="188"/>
      <c r="G84" s="188"/>
      <c r="H84" s="188"/>
      <c r="I84" s="189"/>
      <c r="J84" s="190">
        <f>J457</f>
        <v>0</v>
      </c>
      <c r="K84" s="186"/>
      <c r="L84" s="19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168"/>
      <c r="J86" s="62"/>
      <c r="K86" s="6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pans="1:31" s="2" customFormat="1" ht="6.95" customHeight="1">
      <c r="A90" s="40"/>
      <c r="B90" s="63"/>
      <c r="C90" s="64"/>
      <c r="D90" s="64"/>
      <c r="E90" s="64"/>
      <c r="F90" s="64"/>
      <c r="G90" s="64"/>
      <c r="H90" s="64"/>
      <c r="I90" s="171"/>
      <c r="J90" s="64"/>
      <c r="K90" s="64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4.95" customHeight="1">
      <c r="A91" s="40"/>
      <c r="B91" s="41"/>
      <c r="C91" s="25" t="s">
        <v>148</v>
      </c>
      <c r="D91" s="42"/>
      <c r="E91" s="42"/>
      <c r="F91" s="42"/>
      <c r="G91" s="42"/>
      <c r="H91" s="42"/>
      <c r="I91" s="138"/>
      <c r="J91" s="42"/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38"/>
      <c r="J92" s="42"/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3.25" customHeight="1">
      <c r="A94" s="40"/>
      <c r="B94" s="41"/>
      <c r="C94" s="42"/>
      <c r="D94" s="42"/>
      <c r="E94" s="172" t="str">
        <f>E7</f>
        <v xml:space="preserve">Pobytové služby pro  seniory v objektu č.p.431  areálu nemocnice Opočno_FINAL</v>
      </c>
      <c r="F94" s="34"/>
      <c r="G94" s="34"/>
      <c r="H94" s="34"/>
      <c r="I94" s="138"/>
      <c r="J94" s="42"/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117</v>
      </c>
      <c r="D95" s="42"/>
      <c r="E95" s="42"/>
      <c r="F95" s="42"/>
      <c r="G95" s="42"/>
      <c r="H95" s="42"/>
      <c r="I95" s="138"/>
      <c r="J95" s="42"/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E9</f>
        <v xml:space="preserve">01 - Bourací práce </v>
      </c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38"/>
      <c r="J97" s="42"/>
      <c r="K97" s="42"/>
      <c r="L97" s="13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F12</f>
        <v xml:space="preserve">č.p.431, areál nemocnice Opočno </v>
      </c>
      <c r="G98" s="42"/>
      <c r="H98" s="42"/>
      <c r="I98" s="142" t="s">
        <v>23</v>
      </c>
      <c r="J98" s="74" t="str">
        <f>IF(J12="","",J12)</f>
        <v>28. 11. 2019</v>
      </c>
      <c r="K98" s="42"/>
      <c r="L98" s="13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38"/>
      <c r="J99" s="42"/>
      <c r="K99" s="42"/>
      <c r="L99" s="13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40.05" customHeight="1">
      <c r="A100" s="40"/>
      <c r="B100" s="41"/>
      <c r="C100" s="34" t="s">
        <v>25</v>
      </c>
      <c r="D100" s="42"/>
      <c r="E100" s="42"/>
      <c r="F100" s="29" t="str">
        <f>E15</f>
        <v xml:space="preserve">KÚ Královehradeckého kraje,Pivovarské nám.1245,HK </v>
      </c>
      <c r="G100" s="42"/>
      <c r="H100" s="42"/>
      <c r="I100" s="142" t="s">
        <v>31</v>
      </c>
      <c r="J100" s="38" t="str">
        <f>E21</f>
        <v>Projecticon s.r.o.,A Kopeckého 151,Nový Hrádek</v>
      </c>
      <c r="K100" s="42"/>
      <c r="L100" s="13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IF(E18="","",E18)</f>
        <v>Vyplň údaj</v>
      </c>
      <c r="G101" s="42"/>
      <c r="H101" s="42"/>
      <c r="I101" s="142" t="s">
        <v>34</v>
      </c>
      <c r="J101" s="38" t="str">
        <f>E24</f>
        <v xml:space="preserve"> </v>
      </c>
      <c r="K101" s="42"/>
      <c r="L101" s="1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138"/>
      <c r="J102" s="42"/>
      <c r="K102" s="42"/>
      <c r="L102" s="1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92"/>
      <c r="B103" s="193"/>
      <c r="C103" s="194" t="s">
        <v>149</v>
      </c>
      <c r="D103" s="195" t="s">
        <v>57</v>
      </c>
      <c r="E103" s="195" t="s">
        <v>53</v>
      </c>
      <c r="F103" s="195" t="s">
        <v>54</v>
      </c>
      <c r="G103" s="195" t="s">
        <v>150</v>
      </c>
      <c r="H103" s="195" t="s">
        <v>151</v>
      </c>
      <c r="I103" s="196" t="s">
        <v>152</v>
      </c>
      <c r="J103" s="195" t="s">
        <v>121</v>
      </c>
      <c r="K103" s="197" t="s">
        <v>153</v>
      </c>
      <c r="L103" s="198"/>
      <c r="M103" s="94" t="s">
        <v>19</v>
      </c>
      <c r="N103" s="95" t="s">
        <v>42</v>
      </c>
      <c r="O103" s="95" t="s">
        <v>154</v>
      </c>
      <c r="P103" s="95" t="s">
        <v>155</v>
      </c>
      <c r="Q103" s="95" t="s">
        <v>156</v>
      </c>
      <c r="R103" s="95" t="s">
        <v>157</v>
      </c>
      <c r="S103" s="95" t="s">
        <v>158</v>
      </c>
      <c r="T103" s="96" t="s">
        <v>159</v>
      </c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</row>
    <row r="104" spans="1:63" s="2" customFormat="1" ht="22.8" customHeight="1">
      <c r="A104" s="40"/>
      <c r="B104" s="41"/>
      <c r="C104" s="101" t="s">
        <v>160</v>
      </c>
      <c r="D104" s="42"/>
      <c r="E104" s="42"/>
      <c r="F104" s="42"/>
      <c r="G104" s="42"/>
      <c r="H104" s="42"/>
      <c r="I104" s="138"/>
      <c r="J104" s="199">
        <f>BK104</f>
        <v>0</v>
      </c>
      <c r="K104" s="42"/>
      <c r="L104" s="46"/>
      <c r="M104" s="97"/>
      <c r="N104" s="200"/>
      <c r="O104" s="98"/>
      <c r="P104" s="201">
        <f>P105+P297</f>
        <v>0</v>
      </c>
      <c r="Q104" s="98"/>
      <c r="R104" s="201">
        <f>R105+R297</f>
        <v>2.2289483999999997</v>
      </c>
      <c r="S104" s="98"/>
      <c r="T104" s="202">
        <f>T105+T297</f>
        <v>3931.08530314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71</v>
      </c>
      <c r="AU104" s="19" t="s">
        <v>122</v>
      </c>
      <c r="BK104" s="203">
        <f>BK105+BK297</f>
        <v>0</v>
      </c>
    </row>
    <row r="105" spans="1:63" s="12" customFormat="1" ht="25.9" customHeight="1">
      <c r="A105" s="12"/>
      <c r="B105" s="204"/>
      <c r="C105" s="205"/>
      <c r="D105" s="206" t="s">
        <v>71</v>
      </c>
      <c r="E105" s="207" t="s">
        <v>161</v>
      </c>
      <c r="F105" s="207" t="s">
        <v>162</v>
      </c>
      <c r="G105" s="205"/>
      <c r="H105" s="205"/>
      <c r="I105" s="208"/>
      <c r="J105" s="209">
        <f>BK105</f>
        <v>0</v>
      </c>
      <c r="K105" s="205"/>
      <c r="L105" s="210"/>
      <c r="M105" s="211"/>
      <c r="N105" s="212"/>
      <c r="O105" s="212"/>
      <c r="P105" s="213">
        <f>P106+P275+P295</f>
        <v>0</v>
      </c>
      <c r="Q105" s="212"/>
      <c r="R105" s="213">
        <f>R106+R275+R295</f>
        <v>1.9100683999999999</v>
      </c>
      <c r="S105" s="212"/>
      <c r="T105" s="214">
        <f>T106+T275+T295</f>
        <v>3390.4537430000005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80</v>
      </c>
      <c r="AT105" s="216" t="s">
        <v>71</v>
      </c>
      <c r="AU105" s="216" t="s">
        <v>72</v>
      </c>
      <c r="AY105" s="215" t="s">
        <v>163</v>
      </c>
      <c r="BK105" s="217">
        <f>BK106+BK275+BK295</f>
        <v>0</v>
      </c>
    </row>
    <row r="106" spans="1:63" s="12" customFormat="1" ht="22.8" customHeight="1">
      <c r="A106" s="12"/>
      <c r="B106" s="204"/>
      <c r="C106" s="205"/>
      <c r="D106" s="206" t="s">
        <v>71</v>
      </c>
      <c r="E106" s="218" t="s">
        <v>164</v>
      </c>
      <c r="F106" s="218" t="s">
        <v>165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SUM(P107:P274)</f>
        <v>0</v>
      </c>
      <c r="Q106" s="212"/>
      <c r="R106" s="213">
        <f>SUM(R107:R274)</f>
        <v>1.9100683999999999</v>
      </c>
      <c r="S106" s="212"/>
      <c r="T106" s="214">
        <f>SUM(T107:T274)</f>
        <v>3390.4537430000005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80</v>
      </c>
      <c r="AT106" s="216" t="s">
        <v>71</v>
      </c>
      <c r="AU106" s="216" t="s">
        <v>80</v>
      </c>
      <c r="AY106" s="215" t="s">
        <v>163</v>
      </c>
      <c r="BK106" s="217">
        <f>SUM(BK107:BK274)</f>
        <v>0</v>
      </c>
    </row>
    <row r="107" spans="1:65" s="2" customFormat="1" ht="33" customHeight="1">
      <c r="A107" s="40"/>
      <c r="B107" s="41"/>
      <c r="C107" s="220" t="s">
        <v>80</v>
      </c>
      <c r="D107" s="220" t="s">
        <v>166</v>
      </c>
      <c r="E107" s="221" t="s">
        <v>167</v>
      </c>
      <c r="F107" s="222" t="s">
        <v>168</v>
      </c>
      <c r="G107" s="223" t="s">
        <v>169</v>
      </c>
      <c r="H107" s="224">
        <v>300</v>
      </c>
      <c r="I107" s="225"/>
      <c r="J107" s="226">
        <f>ROUND(I107*H107,2)</f>
        <v>0</v>
      </c>
      <c r="K107" s="222" t="s">
        <v>170</v>
      </c>
      <c r="L107" s="46"/>
      <c r="M107" s="227" t="s">
        <v>19</v>
      </c>
      <c r="N107" s="228" t="s">
        <v>44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0.122</v>
      </c>
      <c r="T107" s="230">
        <f>S107*H107</f>
        <v>36.6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171</v>
      </c>
      <c r="AT107" s="231" t="s">
        <v>166</v>
      </c>
      <c r="AU107" s="231" t="s">
        <v>106</v>
      </c>
      <c r="AY107" s="19" t="s">
        <v>163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106</v>
      </c>
      <c r="BK107" s="232">
        <f>ROUND(I107*H107,2)</f>
        <v>0</v>
      </c>
      <c r="BL107" s="19" t="s">
        <v>171</v>
      </c>
      <c r="BM107" s="231" t="s">
        <v>172</v>
      </c>
    </row>
    <row r="108" spans="1:51" s="13" customFormat="1" ht="12">
      <c r="A108" s="13"/>
      <c r="B108" s="233"/>
      <c r="C108" s="234"/>
      <c r="D108" s="235" t="s">
        <v>173</v>
      </c>
      <c r="E108" s="236" t="s">
        <v>19</v>
      </c>
      <c r="F108" s="237" t="s">
        <v>174</v>
      </c>
      <c r="G108" s="234"/>
      <c r="H108" s="238">
        <v>300</v>
      </c>
      <c r="I108" s="239"/>
      <c r="J108" s="234"/>
      <c r="K108" s="234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173</v>
      </c>
      <c r="AU108" s="244" t="s">
        <v>106</v>
      </c>
      <c r="AV108" s="13" t="s">
        <v>106</v>
      </c>
      <c r="AW108" s="13" t="s">
        <v>33</v>
      </c>
      <c r="AX108" s="13" t="s">
        <v>72</v>
      </c>
      <c r="AY108" s="244" t="s">
        <v>163</v>
      </c>
    </row>
    <row r="109" spans="1:51" s="14" customFormat="1" ht="12">
      <c r="A109" s="14"/>
      <c r="B109" s="245"/>
      <c r="C109" s="246"/>
      <c r="D109" s="235" t="s">
        <v>173</v>
      </c>
      <c r="E109" s="247" t="s">
        <v>19</v>
      </c>
      <c r="F109" s="248" t="s">
        <v>175</v>
      </c>
      <c r="G109" s="246"/>
      <c r="H109" s="249">
        <v>300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173</v>
      </c>
      <c r="AU109" s="255" t="s">
        <v>106</v>
      </c>
      <c r="AV109" s="14" t="s">
        <v>171</v>
      </c>
      <c r="AW109" s="14" t="s">
        <v>33</v>
      </c>
      <c r="AX109" s="14" t="s">
        <v>80</v>
      </c>
      <c r="AY109" s="255" t="s">
        <v>163</v>
      </c>
    </row>
    <row r="110" spans="1:65" s="2" customFormat="1" ht="21.75" customHeight="1">
      <c r="A110" s="40"/>
      <c r="B110" s="41"/>
      <c r="C110" s="220" t="s">
        <v>106</v>
      </c>
      <c r="D110" s="220" t="s">
        <v>166</v>
      </c>
      <c r="E110" s="221" t="s">
        <v>176</v>
      </c>
      <c r="F110" s="222" t="s">
        <v>177</v>
      </c>
      <c r="G110" s="223" t="s">
        <v>178</v>
      </c>
      <c r="H110" s="224">
        <v>90</v>
      </c>
      <c r="I110" s="225"/>
      <c r="J110" s="226">
        <f>ROUND(I110*H110,2)</f>
        <v>0</v>
      </c>
      <c r="K110" s="222" t="s">
        <v>170</v>
      </c>
      <c r="L110" s="46"/>
      <c r="M110" s="227" t="s">
        <v>19</v>
      </c>
      <c r="N110" s="228" t="s">
        <v>44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1.6</v>
      </c>
      <c r="T110" s="230">
        <f>S110*H110</f>
        <v>144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171</v>
      </c>
      <c r="AT110" s="231" t="s">
        <v>166</v>
      </c>
      <c r="AU110" s="231" t="s">
        <v>106</v>
      </c>
      <c r="AY110" s="19" t="s">
        <v>163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106</v>
      </c>
      <c r="BK110" s="232">
        <f>ROUND(I110*H110,2)</f>
        <v>0</v>
      </c>
      <c r="BL110" s="19" t="s">
        <v>171</v>
      </c>
      <c r="BM110" s="231" t="s">
        <v>179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180</v>
      </c>
      <c r="G111" s="234"/>
      <c r="H111" s="238">
        <v>90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72</v>
      </c>
      <c r="AY111" s="244" t="s">
        <v>163</v>
      </c>
    </row>
    <row r="112" spans="1:51" s="14" customFormat="1" ht="12">
      <c r="A112" s="14"/>
      <c r="B112" s="245"/>
      <c r="C112" s="246"/>
      <c r="D112" s="235" t="s">
        <v>173</v>
      </c>
      <c r="E112" s="247" t="s">
        <v>19</v>
      </c>
      <c r="F112" s="248" t="s">
        <v>175</v>
      </c>
      <c r="G112" s="246"/>
      <c r="H112" s="249">
        <v>90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173</v>
      </c>
      <c r="AU112" s="255" t="s">
        <v>106</v>
      </c>
      <c r="AV112" s="14" t="s">
        <v>171</v>
      </c>
      <c r="AW112" s="14" t="s">
        <v>33</v>
      </c>
      <c r="AX112" s="14" t="s">
        <v>80</v>
      </c>
      <c r="AY112" s="255" t="s">
        <v>163</v>
      </c>
    </row>
    <row r="113" spans="1:65" s="2" customFormat="1" ht="21.75" customHeight="1">
      <c r="A113" s="40"/>
      <c r="B113" s="41"/>
      <c r="C113" s="220" t="s">
        <v>181</v>
      </c>
      <c r="D113" s="220" t="s">
        <v>166</v>
      </c>
      <c r="E113" s="221" t="s">
        <v>182</v>
      </c>
      <c r="F113" s="222" t="s">
        <v>183</v>
      </c>
      <c r="G113" s="223" t="s">
        <v>178</v>
      </c>
      <c r="H113" s="224">
        <v>10.839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44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2.2</v>
      </c>
      <c r="T113" s="230">
        <f>S113*H113</f>
        <v>23.845800000000004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106</v>
      </c>
      <c r="BK113" s="232">
        <f>ROUND(I113*H113,2)</f>
        <v>0</v>
      </c>
      <c r="BL113" s="19" t="s">
        <v>171</v>
      </c>
      <c r="BM113" s="231" t="s">
        <v>184</v>
      </c>
    </row>
    <row r="114" spans="1:51" s="13" customFormat="1" ht="12">
      <c r="A114" s="13"/>
      <c r="B114" s="233"/>
      <c r="C114" s="234"/>
      <c r="D114" s="235" t="s">
        <v>173</v>
      </c>
      <c r="E114" s="236" t="s">
        <v>19</v>
      </c>
      <c r="F114" s="237" t="s">
        <v>185</v>
      </c>
      <c r="G114" s="234"/>
      <c r="H114" s="238">
        <v>9.854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173</v>
      </c>
      <c r="AU114" s="244" t="s">
        <v>106</v>
      </c>
      <c r="AV114" s="13" t="s">
        <v>106</v>
      </c>
      <c r="AW114" s="13" t="s">
        <v>33</v>
      </c>
      <c r="AX114" s="13" t="s">
        <v>72</v>
      </c>
      <c r="AY114" s="244" t="s">
        <v>163</v>
      </c>
    </row>
    <row r="115" spans="1:51" s="14" customFormat="1" ht="12">
      <c r="A115" s="14"/>
      <c r="B115" s="245"/>
      <c r="C115" s="246"/>
      <c r="D115" s="235" t="s">
        <v>173</v>
      </c>
      <c r="E115" s="247" t="s">
        <v>19</v>
      </c>
      <c r="F115" s="248" t="s">
        <v>175</v>
      </c>
      <c r="G115" s="246"/>
      <c r="H115" s="249">
        <v>9.854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173</v>
      </c>
      <c r="AU115" s="255" t="s">
        <v>106</v>
      </c>
      <c r="AV115" s="14" t="s">
        <v>171</v>
      </c>
      <c r="AW115" s="14" t="s">
        <v>33</v>
      </c>
      <c r="AX115" s="14" t="s">
        <v>80</v>
      </c>
      <c r="AY115" s="255" t="s">
        <v>163</v>
      </c>
    </row>
    <row r="116" spans="1:51" s="13" customFormat="1" ht="12">
      <c r="A116" s="13"/>
      <c r="B116" s="233"/>
      <c r="C116" s="234"/>
      <c r="D116" s="235" t="s">
        <v>173</v>
      </c>
      <c r="E116" s="234"/>
      <c r="F116" s="237" t="s">
        <v>186</v>
      </c>
      <c r="G116" s="234"/>
      <c r="H116" s="238">
        <v>10.839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173</v>
      </c>
      <c r="AU116" s="244" t="s">
        <v>106</v>
      </c>
      <c r="AV116" s="13" t="s">
        <v>106</v>
      </c>
      <c r="AW116" s="13" t="s">
        <v>4</v>
      </c>
      <c r="AX116" s="13" t="s">
        <v>80</v>
      </c>
      <c r="AY116" s="244" t="s">
        <v>163</v>
      </c>
    </row>
    <row r="117" spans="1:65" s="2" customFormat="1" ht="21.75" customHeight="1">
      <c r="A117" s="40"/>
      <c r="B117" s="41"/>
      <c r="C117" s="220" t="s">
        <v>171</v>
      </c>
      <c r="D117" s="220" t="s">
        <v>166</v>
      </c>
      <c r="E117" s="221" t="s">
        <v>187</v>
      </c>
      <c r="F117" s="222" t="s">
        <v>188</v>
      </c>
      <c r="G117" s="223" t="s">
        <v>169</v>
      </c>
      <c r="H117" s="224">
        <v>420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44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0.09</v>
      </c>
      <c r="T117" s="230">
        <f>S117*H117</f>
        <v>37.8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106</v>
      </c>
      <c r="BK117" s="232">
        <f>ROUND(I117*H117,2)</f>
        <v>0</v>
      </c>
      <c r="BL117" s="19" t="s">
        <v>171</v>
      </c>
      <c r="BM117" s="231" t="s">
        <v>189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190</v>
      </c>
      <c r="G118" s="234"/>
      <c r="H118" s="238">
        <v>420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4" customFormat="1" ht="12">
      <c r="A119" s="14"/>
      <c r="B119" s="245"/>
      <c r="C119" s="246"/>
      <c r="D119" s="235" t="s">
        <v>173</v>
      </c>
      <c r="E119" s="247" t="s">
        <v>19</v>
      </c>
      <c r="F119" s="248" t="s">
        <v>175</v>
      </c>
      <c r="G119" s="246"/>
      <c r="H119" s="249">
        <v>420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173</v>
      </c>
      <c r="AU119" s="255" t="s">
        <v>106</v>
      </c>
      <c r="AV119" s="14" t="s">
        <v>171</v>
      </c>
      <c r="AW119" s="14" t="s">
        <v>33</v>
      </c>
      <c r="AX119" s="14" t="s">
        <v>80</v>
      </c>
      <c r="AY119" s="255" t="s">
        <v>163</v>
      </c>
    </row>
    <row r="120" spans="1:65" s="2" customFormat="1" ht="16.5" customHeight="1">
      <c r="A120" s="40"/>
      <c r="B120" s="41"/>
      <c r="C120" s="220" t="s">
        <v>191</v>
      </c>
      <c r="D120" s="220" t="s">
        <v>166</v>
      </c>
      <c r="E120" s="221" t="s">
        <v>192</v>
      </c>
      <c r="F120" s="222" t="s">
        <v>193</v>
      </c>
      <c r="G120" s="223" t="s">
        <v>178</v>
      </c>
      <c r="H120" s="224">
        <v>26</v>
      </c>
      <c r="I120" s="225"/>
      <c r="J120" s="226">
        <f>ROUND(I120*H120,2)</f>
        <v>0</v>
      </c>
      <c r="K120" s="222" t="s">
        <v>170</v>
      </c>
      <c r="L120" s="46"/>
      <c r="M120" s="227" t="s">
        <v>19</v>
      </c>
      <c r="N120" s="228" t="s">
        <v>44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2</v>
      </c>
      <c r="T120" s="230">
        <f>S120*H120</f>
        <v>52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171</v>
      </c>
      <c r="AT120" s="231" t="s">
        <v>166</v>
      </c>
      <c r="AU120" s="231" t="s">
        <v>106</v>
      </c>
      <c r="AY120" s="19" t="s">
        <v>163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106</v>
      </c>
      <c r="BK120" s="232">
        <f>ROUND(I120*H120,2)</f>
        <v>0</v>
      </c>
      <c r="BL120" s="19" t="s">
        <v>171</v>
      </c>
      <c r="BM120" s="231" t="s">
        <v>194</v>
      </c>
    </row>
    <row r="121" spans="1:51" s="13" customFormat="1" ht="12">
      <c r="A121" s="13"/>
      <c r="B121" s="233"/>
      <c r="C121" s="234"/>
      <c r="D121" s="235" t="s">
        <v>173</v>
      </c>
      <c r="E121" s="236" t="s">
        <v>19</v>
      </c>
      <c r="F121" s="237" t="s">
        <v>195</v>
      </c>
      <c r="G121" s="234"/>
      <c r="H121" s="238">
        <v>26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173</v>
      </c>
      <c r="AU121" s="244" t="s">
        <v>106</v>
      </c>
      <c r="AV121" s="13" t="s">
        <v>106</v>
      </c>
      <c r="AW121" s="13" t="s">
        <v>33</v>
      </c>
      <c r="AX121" s="13" t="s">
        <v>80</v>
      </c>
      <c r="AY121" s="244" t="s">
        <v>163</v>
      </c>
    </row>
    <row r="122" spans="1:65" s="2" customFormat="1" ht="16.5" customHeight="1">
      <c r="A122" s="40"/>
      <c r="B122" s="41"/>
      <c r="C122" s="220" t="s">
        <v>196</v>
      </c>
      <c r="D122" s="220" t="s">
        <v>166</v>
      </c>
      <c r="E122" s="221" t="s">
        <v>197</v>
      </c>
      <c r="F122" s="222" t="s">
        <v>198</v>
      </c>
      <c r="G122" s="223" t="s">
        <v>178</v>
      </c>
      <c r="H122" s="224">
        <v>190</v>
      </c>
      <c r="I122" s="225"/>
      <c r="J122" s="226">
        <f>ROUND(I122*H122,2)</f>
        <v>0</v>
      </c>
      <c r="K122" s="222" t="s">
        <v>170</v>
      </c>
      <c r="L122" s="46"/>
      <c r="M122" s="227" t="s">
        <v>19</v>
      </c>
      <c r="N122" s="228" t="s">
        <v>44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2.4</v>
      </c>
      <c r="T122" s="230">
        <f>S122*H122</f>
        <v>456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171</v>
      </c>
      <c r="AT122" s="231" t="s">
        <v>166</v>
      </c>
      <c r="AU122" s="231" t="s">
        <v>106</v>
      </c>
      <c r="AY122" s="19" t="s">
        <v>163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106</v>
      </c>
      <c r="BK122" s="232">
        <f>ROUND(I122*H122,2)</f>
        <v>0</v>
      </c>
      <c r="BL122" s="19" t="s">
        <v>171</v>
      </c>
      <c r="BM122" s="231" t="s">
        <v>199</v>
      </c>
    </row>
    <row r="123" spans="1:51" s="13" customFormat="1" ht="12">
      <c r="A123" s="13"/>
      <c r="B123" s="233"/>
      <c r="C123" s="234"/>
      <c r="D123" s="235" t="s">
        <v>173</v>
      </c>
      <c r="E123" s="236" t="s">
        <v>19</v>
      </c>
      <c r="F123" s="237" t="s">
        <v>200</v>
      </c>
      <c r="G123" s="234"/>
      <c r="H123" s="238">
        <v>190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33</v>
      </c>
      <c r="AX123" s="13" t="s">
        <v>72</v>
      </c>
      <c r="AY123" s="244" t="s">
        <v>163</v>
      </c>
    </row>
    <row r="124" spans="1:51" s="14" customFormat="1" ht="12">
      <c r="A124" s="14"/>
      <c r="B124" s="245"/>
      <c r="C124" s="246"/>
      <c r="D124" s="235" t="s">
        <v>173</v>
      </c>
      <c r="E124" s="247" t="s">
        <v>19</v>
      </c>
      <c r="F124" s="248" t="s">
        <v>175</v>
      </c>
      <c r="G124" s="246"/>
      <c r="H124" s="249">
        <v>190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173</v>
      </c>
      <c r="AU124" s="255" t="s">
        <v>106</v>
      </c>
      <c r="AV124" s="14" t="s">
        <v>171</v>
      </c>
      <c r="AW124" s="14" t="s">
        <v>33</v>
      </c>
      <c r="AX124" s="14" t="s">
        <v>80</v>
      </c>
      <c r="AY124" s="255" t="s">
        <v>163</v>
      </c>
    </row>
    <row r="125" spans="1:65" s="2" customFormat="1" ht="21.75" customHeight="1">
      <c r="A125" s="40"/>
      <c r="B125" s="41"/>
      <c r="C125" s="220" t="s">
        <v>201</v>
      </c>
      <c r="D125" s="220" t="s">
        <v>166</v>
      </c>
      <c r="E125" s="221" t="s">
        <v>202</v>
      </c>
      <c r="F125" s="222" t="s">
        <v>203</v>
      </c>
      <c r="G125" s="223" t="s">
        <v>178</v>
      </c>
      <c r="H125" s="224">
        <v>210</v>
      </c>
      <c r="I125" s="225"/>
      <c r="J125" s="226">
        <f>ROUND(I125*H125,2)</f>
        <v>0</v>
      </c>
      <c r="K125" s="222" t="s">
        <v>170</v>
      </c>
      <c r="L125" s="46"/>
      <c r="M125" s="227" t="s">
        <v>19</v>
      </c>
      <c r="N125" s="228" t="s">
        <v>44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1.4</v>
      </c>
      <c r="T125" s="230">
        <f>S125*H125</f>
        <v>294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171</v>
      </c>
      <c r="AT125" s="231" t="s">
        <v>166</v>
      </c>
      <c r="AU125" s="231" t="s">
        <v>106</v>
      </c>
      <c r="AY125" s="19" t="s">
        <v>163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106</v>
      </c>
      <c r="BK125" s="232">
        <f>ROUND(I125*H125,2)</f>
        <v>0</v>
      </c>
      <c r="BL125" s="19" t="s">
        <v>171</v>
      </c>
      <c r="BM125" s="231" t="s">
        <v>204</v>
      </c>
    </row>
    <row r="126" spans="1:51" s="13" customFormat="1" ht="12">
      <c r="A126" s="13"/>
      <c r="B126" s="233"/>
      <c r="C126" s="234"/>
      <c r="D126" s="235" t="s">
        <v>173</v>
      </c>
      <c r="E126" s="236" t="s">
        <v>19</v>
      </c>
      <c r="F126" s="237" t="s">
        <v>205</v>
      </c>
      <c r="G126" s="234"/>
      <c r="H126" s="238">
        <v>210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173</v>
      </c>
      <c r="AU126" s="244" t="s">
        <v>106</v>
      </c>
      <c r="AV126" s="13" t="s">
        <v>106</v>
      </c>
      <c r="AW126" s="13" t="s">
        <v>33</v>
      </c>
      <c r="AX126" s="13" t="s">
        <v>80</v>
      </c>
      <c r="AY126" s="244" t="s">
        <v>163</v>
      </c>
    </row>
    <row r="127" spans="1:65" s="2" customFormat="1" ht="33" customHeight="1">
      <c r="A127" s="40"/>
      <c r="B127" s="41"/>
      <c r="C127" s="220" t="s">
        <v>206</v>
      </c>
      <c r="D127" s="220" t="s">
        <v>166</v>
      </c>
      <c r="E127" s="221" t="s">
        <v>207</v>
      </c>
      <c r="F127" s="222" t="s">
        <v>208</v>
      </c>
      <c r="G127" s="223" t="s">
        <v>169</v>
      </c>
      <c r="H127" s="224">
        <v>640</v>
      </c>
      <c r="I127" s="225"/>
      <c r="J127" s="226">
        <f>ROUND(I127*H127,2)</f>
        <v>0</v>
      </c>
      <c r="K127" s="222" t="s">
        <v>170</v>
      </c>
      <c r="L127" s="46"/>
      <c r="M127" s="227" t="s">
        <v>19</v>
      </c>
      <c r="N127" s="228" t="s">
        <v>44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0.131</v>
      </c>
      <c r="T127" s="230">
        <f>S127*H127</f>
        <v>83.84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171</v>
      </c>
      <c r="AT127" s="231" t="s">
        <v>166</v>
      </c>
      <c r="AU127" s="231" t="s">
        <v>106</v>
      </c>
      <c r="AY127" s="19" t="s">
        <v>163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106</v>
      </c>
      <c r="BK127" s="232">
        <f>ROUND(I127*H127,2)</f>
        <v>0</v>
      </c>
      <c r="BL127" s="19" t="s">
        <v>171</v>
      </c>
      <c r="BM127" s="231" t="s">
        <v>209</v>
      </c>
    </row>
    <row r="128" spans="1:51" s="13" customFormat="1" ht="12">
      <c r="A128" s="13"/>
      <c r="B128" s="233"/>
      <c r="C128" s="234"/>
      <c r="D128" s="235" t="s">
        <v>173</v>
      </c>
      <c r="E128" s="236" t="s">
        <v>19</v>
      </c>
      <c r="F128" s="237" t="s">
        <v>210</v>
      </c>
      <c r="G128" s="234"/>
      <c r="H128" s="238">
        <v>120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173</v>
      </c>
      <c r="AU128" s="244" t="s">
        <v>106</v>
      </c>
      <c r="AV128" s="13" t="s">
        <v>106</v>
      </c>
      <c r="AW128" s="13" t="s">
        <v>33</v>
      </c>
      <c r="AX128" s="13" t="s">
        <v>72</v>
      </c>
      <c r="AY128" s="244" t="s">
        <v>163</v>
      </c>
    </row>
    <row r="129" spans="1:51" s="13" customFormat="1" ht="12">
      <c r="A129" s="13"/>
      <c r="B129" s="233"/>
      <c r="C129" s="234"/>
      <c r="D129" s="235" t="s">
        <v>173</v>
      </c>
      <c r="E129" s="236" t="s">
        <v>19</v>
      </c>
      <c r="F129" s="237" t="s">
        <v>211</v>
      </c>
      <c r="G129" s="234"/>
      <c r="H129" s="238">
        <v>135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173</v>
      </c>
      <c r="AU129" s="244" t="s">
        <v>106</v>
      </c>
      <c r="AV129" s="13" t="s">
        <v>106</v>
      </c>
      <c r="AW129" s="13" t="s">
        <v>33</v>
      </c>
      <c r="AX129" s="13" t="s">
        <v>72</v>
      </c>
      <c r="AY129" s="244" t="s">
        <v>163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212</v>
      </c>
      <c r="G130" s="234"/>
      <c r="H130" s="238">
        <v>180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3" customFormat="1" ht="12">
      <c r="A131" s="13"/>
      <c r="B131" s="233"/>
      <c r="C131" s="234"/>
      <c r="D131" s="235" t="s">
        <v>173</v>
      </c>
      <c r="E131" s="236" t="s">
        <v>19</v>
      </c>
      <c r="F131" s="237" t="s">
        <v>213</v>
      </c>
      <c r="G131" s="234"/>
      <c r="H131" s="238">
        <v>205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173</v>
      </c>
      <c r="AU131" s="244" t="s">
        <v>106</v>
      </c>
      <c r="AV131" s="13" t="s">
        <v>106</v>
      </c>
      <c r="AW131" s="13" t="s">
        <v>33</v>
      </c>
      <c r="AX131" s="13" t="s">
        <v>72</v>
      </c>
      <c r="AY131" s="244" t="s">
        <v>163</v>
      </c>
    </row>
    <row r="132" spans="1:51" s="14" customFormat="1" ht="12">
      <c r="A132" s="14"/>
      <c r="B132" s="245"/>
      <c r="C132" s="246"/>
      <c r="D132" s="235" t="s">
        <v>173</v>
      </c>
      <c r="E132" s="247" t="s">
        <v>19</v>
      </c>
      <c r="F132" s="248" t="s">
        <v>175</v>
      </c>
      <c r="G132" s="246"/>
      <c r="H132" s="249">
        <v>640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173</v>
      </c>
      <c r="AU132" s="255" t="s">
        <v>106</v>
      </c>
      <c r="AV132" s="14" t="s">
        <v>171</v>
      </c>
      <c r="AW132" s="14" t="s">
        <v>33</v>
      </c>
      <c r="AX132" s="14" t="s">
        <v>80</v>
      </c>
      <c r="AY132" s="255" t="s">
        <v>163</v>
      </c>
    </row>
    <row r="133" spans="1:65" s="2" customFormat="1" ht="33" customHeight="1">
      <c r="A133" s="40"/>
      <c r="B133" s="41"/>
      <c r="C133" s="220" t="s">
        <v>164</v>
      </c>
      <c r="D133" s="220" t="s">
        <v>166</v>
      </c>
      <c r="E133" s="221" t="s">
        <v>214</v>
      </c>
      <c r="F133" s="222" t="s">
        <v>215</v>
      </c>
      <c r="G133" s="223" t="s">
        <v>169</v>
      </c>
      <c r="H133" s="224">
        <v>525</v>
      </c>
      <c r="I133" s="225"/>
      <c r="J133" s="226">
        <f>ROUND(I133*H133,2)</f>
        <v>0</v>
      </c>
      <c r="K133" s="222" t="s">
        <v>170</v>
      </c>
      <c r="L133" s="46"/>
      <c r="M133" s="227" t="s">
        <v>19</v>
      </c>
      <c r="N133" s="228" t="s">
        <v>44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0.261</v>
      </c>
      <c r="T133" s="230">
        <f>S133*H133</f>
        <v>137.025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171</v>
      </c>
      <c r="AT133" s="231" t="s">
        <v>166</v>
      </c>
      <c r="AU133" s="231" t="s">
        <v>106</v>
      </c>
      <c r="AY133" s="19" t="s">
        <v>163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106</v>
      </c>
      <c r="BK133" s="232">
        <f>ROUND(I133*H133,2)</f>
        <v>0</v>
      </c>
      <c r="BL133" s="19" t="s">
        <v>171</v>
      </c>
      <c r="BM133" s="231" t="s">
        <v>216</v>
      </c>
    </row>
    <row r="134" spans="1:51" s="13" customFormat="1" ht="12">
      <c r="A134" s="13"/>
      <c r="B134" s="233"/>
      <c r="C134" s="234"/>
      <c r="D134" s="235" t="s">
        <v>173</v>
      </c>
      <c r="E134" s="236" t="s">
        <v>19</v>
      </c>
      <c r="F134" s="237" t="s">
        <v>217</v>
      </c>
      <c r="G134" s="234"/>
      <c r="H134" s="238">
        <v>50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173</v>
      </c>
      <c r="AU134" s="244" t="s">
        <v>106</v>
      </c>
      <c r="AV134" s="13" t="s">
        <v>106</v>
      </c>
      <c r="AW134" s="13" t="s">
        <v>33</v>
      </c>
      <c r="AX134" s="13" t="s">
        <v>72</v>
      </c>
      <c r="AY134" s="244" t="s">
        <v>163</v>
      </c>
    </row>
    <row r="135" spans="1:51" s="13" customFormat="1" ht="12">
      <c r="A135" s="13"/>
      <c r="B135" s="233"/>
      <c r="C135" s="234"/>
      <c r="D135" s="235" t="s">
        <v>173</v>
      </c>
      <c r="E135" s="236" t="s">
        <v>19</v>
      </c>
      <c r="F135" s="237" t="s">
        <v>218</v>
      </c>
      <c r="G135" s="234"/>
      <c r="H135" s="238">
        <v>150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173</v>
      </c>
      <c r="AU135" s="244" t="s">
        <v>106</v>
      </c>
      <c r="AV135" s="13" t="s">
        <v>106</v>
      </c>
      <c r="AW135" s="13" t="s">
        <v>33</v>
      </c>
      <c r="AX135" s="13" t="s">
        <v>72</v>
      </c>
      <c r="AY135" s="244" t="s">
        <v>163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219</v>
      </c>
      <c r="G136" s="234"/>
      <c r="H136" s="238">
        <v>175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220</v>
      </c>
      <c r="G137" s="234"/>
      <c r="H137" s="238">
        <v>150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72</v>
      </c>
      <c r="AY137" s="244" t="s">
        <v>163</v>
      </c>
    </row>
    <row r="138" spans="1:51" s="14" customFormat="1" ht="12">
      <c r="A138" s="14"/>
      <c r="B138" s="245"/>
      <c r="C138" s="246"/>
      <c r="D138" s="235" t="s">
        <v>173</v>
      </c>
      <c r="E138" s="247" t="s">
        <v>19</v>
      </c>
      <c r="F138" s="248" t="s">
        <v>175</v>
      </c>
      <c r="G138" s="246"/>
      <c r="H138" s="249">
        <v>525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173</v>
      </c>
      <c r="AU138" s="255" t="s">
        <v>106</v>
      </c>
      <c r="AV138" s="14" t="s">
        <v>171</v>
      </c>
      <c r="AW138" s="14" t="s">
        <v>33</v>
      </c>
      <c r="AX138" s="14" t="s">
        <v>80</v>
      </c>
      <c r="AY138" s="255" t="s">
        <v>163</v>
      </c>
    </row>
    <row r="139" spans="1:65" s="2" customFormat="1" ht="44.25" customHeight="1">
      <c r="A139" s="40"/>
      <c r="B139" s="41"/>
      <c r="C139" s="220" t="s">
        <v>221</v>
      </c>
      <c r="D139" s="220" t="s">
        <v>166</v>
      </c>
      <c r="E139" s="221" t="s">
        <v>222</v>
      </c>
      <c r="F139" s="222" t="s">
        <v>223</v>
      </c>
      <c r="G139" s="223" t="s">
        <v>178</v>
      </c>
      <c r="H139" s="224">
        <v>571.266</v>
      </c>
      <c r="I139" s="225"/>
      <c r="J139" s="226">
        <f>ROUND(I139*H139,2)</f>
        <v>0</v>
      </c>
      <c r="K139" s="222" t="s">
        <v>170</v>
      </c>
      <c r="L139" s="46"/>
      <c r="M139" s="227" t="s">
        <v>19</v>
      </c>
      <c r="N139" s="228" t="s">
        <v>44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1.8</v>
      </c>
      <c r="T139" s="230">
        <f>S139*H139</f>
        <v>1028.2788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171</v>
      </c>
      <c r="AT139" s="231" t="s">
        <v>166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106</v>
      </c>
      <c r="BK139" s="232">
        <f>ROUND(I139*H139,2)</f>
        <v>0</v>
      </c>
      <c r="BL139" s="19" t="s">
        <v>171</v>
      </c>
      <c r="BM139" s="231" t="s">
        <v>224</v>
      </c>
    </row>
    <row r="140" spans="1:51" s="13" customFormat="1" ht="12">
      <c r="A140" s="13"/>
      <c r="B140" s="233"/>
      <c r="C140" s="234"/>
      <c r="D140" s="235" t="s">
        <v>173</v>
      </c>
      <c r="E140" s="236" t="s">
        <v>19</v>
      </c>
      <c r="F140" s="237" t="s">
        <v>225</v>
      </c>
      <c r="G140" s="234"/>
      <c r="H140" s="238">
        <v>100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173</v>
      </c>
      <c r="AU140" s="244" t="s">
        <v>106</v>
      </c>
      <c r="AV140" s="13" t="s">
        <v>106</v>
      </c>
      <c r="AW140" s="13" t="s">
        <v>33</v>
      </c>
      <c r="AX140" s="13" t="s">
        <v>72</v>
      </c>
      <c r="AY140" s="244" t="s">
        <v>163</v>
      </c>
    </row>
    <row r="141" spans="1:51" s="13" customFormat="1" ht="12">
      <c r="A141" s="13"/>
      <c r="B141" s="233"/>
      <c r="C141" s="234"/>
      <c r="D141" s="235" t="s">
        <v>173</v>
      </c>
      <c r="E141" s="236" t="s">
        <v>19</v>
      </c>
      <c r="F141" s="237" t="s">
        <v>226</v>
      </c>
      <c r="G141" s="234"/>
      <c r="H141" s="238">
        <v>75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173</v>
      </c>
      <c r="AU141" s="244" t="s">
        <v>106</v>
      </c>
      <c r="AV141" s="13" t="s">
        <v>106</v>
      </c>
      <c r="AW141" s="13" t="s">
        <v>33</v>
      </c>
      <c r="AX141" s="13" t="s">
        <v>72</v>
      </c>
      <c r="AY141" s="244" t="s">
        <v>163</v>
      </c>
    </row>
    <row r="142" spans="1:51" s="13" customFormat="1" ht="12">
      <c r="A142" s="13"/>
      <c r="B142" s="233"/>
      <c r="C142" s="234"/>
      <c r="D142" s="235" t="s">
        <v>173</v>
      </c>
      <c r="E142" s="236" t="s">
        <v>19</v>
      </c>
      <c r="F142" s="237" t="s">
        <v>227</v>
      </c>
      <c r="G142" s="234"/>
      <c r="H142" s="238">
        <v>70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173</v>
      </c>
      <c r="AU142" s="244" t="s">
        <v>106</v>
      </c>
      <c r="AV142" s="13" t="s">
        <v>106</v>
      </c>
      <c r="AW142" s="13" t="s">
        <v>33</v>
      </c>
      <c r="AX142" s="13" t="s">
        <v>72</v>
      </c>
      <c r="AY142" s="244" t="s">
        <v>163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228</v>
      </c>
      <c r="G143" s="234"/>
      <c r="H143" s="238">
        <v>250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72</v>
      </c>
      <c r="AY143" s="244" t="s">
        <v>163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229</v>
      </c>
      <c r="G144" s="234"/>
      <c r="H144" s="238">
        <v>76.266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72</v>
      </c>
      <c r="AY144" s="244" t="s">
        <v>163</v>
      </c>
    </row>
    <row r="145" spans="1:51" s="14" customFormat="1" ht="12">
      <c r="A145" s="14"/>
      <c r="B145" s="245"/>
      <c r="C145" s="246"/>
      <c r="D145" s="235" t="s">
        <v>173</v>
      </c>
      <c r="E145" s="247" t="s">
        <v>19</v>
      </c>
      <c r="F145" s="248" t="s">
        <v>175</v>
      </c>
      <c r="G145" s="246"/>
      <c r="H145" s="249">
        <v>571.266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173</v>
      </c>
      <c r="AU145" s="255" t="s">
        <v>106</v>
      </c>
      <c r="AV145" s="14" t="s">
        <v>171</v>
      </c>
      <c r="AW145" s="14" t="s">
        <v>33</v>
      </c>
      <c r="AX145" s="14" t="s">
        <v>80</v>
      </c>
      <c r="AY145" s="255" t="s">
        <v>163</v>
      </c>
    </row>
    <row r="146" spans="1:65" s="2" customFormat="1" ht="44.25" customHeight="1">
      <c r="A146" s="40"/>
      <c r="B146" s="41"/>
      <c r="C146" s="220" t="s">
        <v>110</v>
      </c>
      <c r="D146" s="220" t="s">
        <v>166</v>
      </c>
      <c r="E146" s="221" t="s">
        <v>230</v>
      </c>
      <c r="F146" s="222" t="s">
        <v>231</v>
      </c>
      <c r="G146" s="223" t="s">
        <v>178</v>
      </c>
      <c r="H146" s="224">
        <v>110</v>
      </c>
      <c r="I146" s="225"/>
      <c r="J146" s="226">
        <f>ROUND(I146*H146,2)</f>
        <v>0</v>
      </c>
      <c r="K146" s="222" t="s">
        <v>170</v>
      </c>
      <c r="L146" s="46"/>
      <c r="M146" s="227" t="s">
        <v>19</v>
      </c>
      <c r="N146" s="228" t="s">
        <v>44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1.175</v>
      </c>
      <c r="T146" s="230">
        <f>S146*H146</f>
        <v>129.25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171</v>
      </c>
      <c r="AT146" s="231" t="s">
        <v>166</v>
      </c>
      <c r="AU146" s="231" t="s">
        <v>106</v>
      </c>
      <c r="AY146" s="19" t="s">
        <v>163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106</v>
      </c>
      <c r="BK146" s="232">
        <f>ROUND(I146*H146,2)</f>
        <v>0</v>
      </c>
      <c r="BL146" s="19" t="s">
        <v>171</v>
      </c>
      <c r="BM146" s="231" t="s">
        <v>232</v>
      </c>
    </row>
    <row r="147" spans="1:65" s="2" customFormat="1" ht="44.25" customHeight="1">
      <c r="A147" s="40"/>
      <c r="B147" s="41"/>
      <c r="C147" s="220" t="s">
        <v>113</v>
      </c>
      <c r="D147" s="220" t="s">
        <v>166</v>
      </c>
      <c r="E147" s="221" t="s">
        <v>233</v>
      </c>
      <c r="F147" s="222" t="s">
        <v>234</v>
      </c>
      <c r="G147" s="223" t="s">
        <v>178</v>
      </c>
      <c r="H147" s="224">
        <v>150</v>
      </c>
      <c r="I147" s="225"/>
      <c r="J147" s="226">
        <f>ROUND(I147*H147,2)</f>
        <v>0</v>
      </c>
      <c r="K147" s="222" t="s">
        <v>170</v>
      </c>
      <c r="L147" s="46"/>
      <c r="M147" s="227" t="s">
        <v>19</v>
      </c>
      <c r="N147" s="228" t="s">
        <v>44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1.594</v>
      </c>
      <c r="T147" s="230">
        <f>S147*H147</f>
        <v>239.10000000000002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171</v>
      </c>
      <c r="AT147" s="231" t="s">
        <v>166</v>
      </c>
      <c r="AU147" s="231" t="s">
        <v>106</v>
      </c>
      <c r="AY147" s="19" t="s">
        <v>163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106</v>
      </c>
      <c r="BK147" s="232">
        <f>ROUND(I147*H147,2)</f>
        <v>0</v>
      </c>
      <c r="BL147" s="19" t="s">
        <v>171</v>
      </c>
      <c r="BM147" s="231" t="s">
        <v>235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236</v>
      </c>
      <c r="G148" s="234"/>
      <c r="H148" s="238">
        <v>150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80</v>
      </c>
      <c r="AY148" s="244" t="s">
        <v>163</v>
      </c>
    </row>
    <row r="149" spans="1:65" s="2" customFormat="1" ht="21.75" customHeight="1">
      <c r="A149" s="40"/>
      <c r="B149" s="41"/>
      <c r="C149" s="220" t="s">
        <v>237</v>
      </c>
      <c r="D149" s="220" t="s">
        <v>166</v>
      </c>
      <c r="E149" s="221" t="s">
        <v>238</v>
      </c>
      <c r="F149" s="222" t="s">
        <v>239</v>
      </c>
      <c r="G149" s="223" t="s">
        <v>178</v>
      </c>
      <c r="H149" s="224">
        <v>9</v>
      </c>
      <c r="I149" s="225"/>
      <c r="J149" s="226">
        <f>ROUND(I149*H149,2)</f>
        <v>0</v>
      </c>
      <c r="K149" s="222" t="s">
        <v>170</v>
      </c>
      <c r="L149" s="46"/>
      <c r="M149" s="227" t="s">
        <v>19</v>
      </c>
      <c r="N149" s="228" t="s">
        <v>44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2.2</v>
      </c>
      <c r="T149" s="230">
        <f>S149*H149</f>
        <v>19.8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171</v>
      </c>
      <c r="AT149" s="231" t="s">
        <v>166</v>
      </c>
      <c r="AU149" s="231" t="s">
        <v>106</v>
      </c>
      <c r="AY149" s="19" t="s">
        <v>163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106</v>
      </c>
      <c r="BK149" s="232">
        <f>ROUND(I149*H149,2)</f>
        <v>0</v>
      </c>
      <c r="BL149" s="19" t="s">
        <v>171</v>
      </c>
      <c r="BM149" s="231" t="s">
        <v>240</v>
      </c>
    </row>
    <row r="150" spans="1:51" s="13" customFormat="1" ht="12">
      <c r="A150" s="13"/>
      <c r="B150" s="233"/>
      <c r="C150" s="234"/>
      <c r="D150" s="235" t="s">
        <v>173</v>
      </c>
      <c r="E150" s="236" t="s">
        <v>19</v>
      </c>
      <c r="F150" s="237" t="s">
        <v>241</v>
      </c>
      <c r="G150" s="234"/>
      <c r="H150" s="238">
        <v>9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173</v>
      </c>
      <c r="AU150" s="244" t="s">
        <v>106</v>
      </c>
      <c r="AV150" s="13" t="s">
        <v>106</v>
      </c>
      <c r="AW150" s="13" t="s">
        <v>33</v>
      </c>
      <c r="AX150" s="13" t="s">
        <v>72</v>
      </c>
      <c r="AY150" s="244" t="s">
        <v>163</v>
      </c>
    </row>
    <row r="151" spans="1:51" s="14" customFormat="1" ht="12">
      <c r="A151" s="14"/>
      <c r="B151" s="245"/>
      <c r="C151" s="246"/>
      <c r="D151" s="235" t="s">
        <v>173</v>
      </c>
      <c r="E151" s="247" t="s">
        <v>19</v>
      </c>
      <c r="F151" s="248" t="s">
        <v>175</v>
      </c>
      <c r="G151" s="246"/>
      <c r="H151" s="249">
        <v>9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173</v>
      </c>
      <c r="AU151" s="255" t="s">
        <v>106</v>
      </c>
      <c r="AV151" s="14" t="s">
        <v>171</v>
      </c>
      <c r="AW151" s="14" t="s">
        <v>33</v>
      </c>
      <c r="AX151" s="14" t="s">
        <v>80</v>
      </c>
      <c r="AY151" s="255" t="s">
        <v>163</v>
      </c>
    </row>
    <row r="152" spans="1:65" s="2" customFormat="1" ht="21.75" customHeight="1">
      <c r="A152" s="40"/>
      <c r="B152" s="41"/>
      <c r="C152" s="220" t="s">
        <v>242</v>
      </c>
      <c r="D152" s="220" t="s">
        <v>166</v>
      </c>
      <c r="E152" s="221" t="s">
        <v>243</v>
      </c>
      <c r="F152" s="222" t="s">
        <v>244</v>
      </c>
      <c r="G152" s="223" t="s">
        <v>169</v>
      </c>
      <c r="H152" s="224">
        <v>9.475</v>
      </c>
      <c r="I152" s="225"/>
      <c r="J152" s="226">
        <f>ROUND(I152*H152,2)</f>
        <v>0</v>
      </c>
      <c r="K152" s="222" t="s">
        <v>170</v>
      </c>
      <c r="L152" s="46"/>
      <c r="M152" s="227" t="s">
        <v>19</v>
      </c>
      <c r="N152" s="228" t="s">
        <v>44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0.082</v>
      </c>
      <c r="T152" s="230">
        <f>S152*H152</f>
        <v>0.77695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171</v>
      </c>
      <c r="AT152" s="231" t="s">
        <v>166</v>
      </c>
      <c r="AU152" s="231" t="s">
        <v>106</v>
      </c>
      <c r="AY152" s="19" t="s">
        <v>163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106</v>
      </c>
      <c r="BK152" s="232">
        <f>ROUND(I152*H152,2)</f>
        <v>0</v>
      </c>
      <c r="BL152" s="19" t="s">
        <v>171</v>
      </c>
      <c r="BM152" s="231" t="s">
        <v>245</v>
      </c>
    </row>
    <row r="153" spans="1:51" s="13" customFormat="1" ht="12">
      <c r="A153" s="13"/>
      <c r="B153" s="233"/>
      <c r="C153" s="234"/>
      <c r="D153" s="235" t="s">
        <v>173</v>
      </c>
      <c r="E153" s="236" t="s">
        <v>19</v>
      </c>
      <c r="F153" s="237" t="s">
        <v>246</v>
      </c>
      <c r="G153" s="234"/>
      <c r="H153" s="238">
        <v>1.68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173</v>
      </c>
      <c r="AU153" s="244" t="s">
        <v>106</v>
      </c>
      <c r="AV153" s="13" t="s">
        <v>106</v>
      </c>
      <c r="AW153" s="13" t="s">
        <v>33</v>
      </c>
      <c r="AX153" s="13" t="s">
        <v>72</v>
      </c>
      <c r="AY153" s="244" t="s">
        <v>163</v>
      </c>
    </row>
    <row r="154" spans="1:51" s="13" customFormat="1" ht="12">
      <c r="A154" s="13"/>
      <c r="B154" s="233"/>
      <c r="C154" s="234"/>
      <c r="D154" s="235" t="s">
        <v>173</v>
      </c>
      <c r="E154" s="236" t="s">
        <v>19</v>
      </c>
      <c r="F154" s="237" t="s">
        <v>247</v>
      </c>
      <c r="G154" s="234"/>
      <c r="H154" s="238">
        <v>7.395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173</v>
      </c>
      <c r="AU154" s="244" t="s">
        <v>106</v>
      </c>
      <c r="AV154" s="13" t="s">
        <v>106</v>
      </c>
      <c r="AW154" s="13" t="s">
        <v>33</v>
      </c>
      <c r="AX154" s="13" t="s">
        <v>72</v>
      </c>
      <c r="AY154" s="244" t="s">
        <v>163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248</v>
      </c>
      <c r="G155" s="234"/>
      <c r="H155" s="238">
        <v>0.4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4" customFormat="1" ht="12">
      <c r="A156" s="14"/>
      <c r="B156" s="245"/>
      <c r="C156" s="246"/>
      <c r="D156" s="235" t="s">
        <v>173</v>
      </c>
      <c r="E156" s="247" t="s">
        <v>19</v>
      </c>
      <c r="F156" s="248" t="s">
        <v>175</v>
      </c>
      <c r="G156" s="246"/>
      <c r="H156" s="249">
        <v>9.475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173</v>
      </c>
      <c r="AU156" s="255" t="s">
        <v>106</v>
      </c>
      <c r="AV156" s="14" t="s">
        <v>171</v>
      </c>
      <c r="AW156" s="14" t="s">
        <v>33</v>
      </c>
      <c r="AX156" s="14" t="s">
        <v>80</v>
      </c>
      <c r="AY156" s="255" t="s">
        <v>163</v>
      </c>
    </row>
    <row r="157" spans="1:65" s="2" customFormat="1" ht="21.75" customHeight="1">
      <c r="A157" s="40"/>
      <c r="B157" s="41"/>
      <c r="C157" s="220" t="s">
        <v>8</v>
      </c>
      <c r="D157" s="220" t="s">
        <v>166</v>
      </c>
      <c r="E157" s="221" t="s">
        <v>249</v>
      </c>
      <c r="F157" s="222" t="s">
        <v>250</v>
      </c>
      <c r="G157" s="223" t="s">
        <v>178</v>
      </c>
      <c r="H157" s="224">
        <v>23.292</v>
      </c>
      <c r="I157" s="225"/>
      <c r="J157" s="226">
        <f>ROUND(I157*H157,2)</f>
        <v>0</v>
      </c>
      <c r="K157" s="222" t="s">
        <v>170</v>
      </c>
      <c r="L157" s="46"/>
      <c r="M157" s="227" t="s">
        <v>19</v>
      </c>
      <c r="N157" s="228" t="s">
        <v>44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2.4</v>
      </c>
      <c r="T157" s="230">
        <f>S157*H157</f>
        <v>55.900800000000004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171</v>
      </c>
      <c r="AT157" s="231" t="s">
        <v>166</v>
      </c>
      <c r="AU157" s="231" t="s">
        <v>106</v>
      </c>
      <c r="AY157" s="19" t="s">
        <v>163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106</v>
      </c>
      <c r="BK157" s="232">
        <f>ROUND(I157*H157,2)</f>
        <v>0</v>
      </c>
      <c r="BL157" s="19" t="s">
        <v>171</v>
      </c>
      <c r="BM157" s="231" t="s">
        <v>251</v>
      </c>
    </row>
    <row r="158" spans="1:51" s="13" customFormat="1" ht="12">
      <c r="A158" s="13"/>
      <c r="B158" s="233"/>
      <c r="C158" s="234"/>
      <c r="D158" s="235" t="s">
        <v>173</v>
      </c>
      <c r="E158" s="236" t="s">
        <v>19</v>
      </c>
      <c r="F158" s="237" t="s">
        <v>252</v>
      </c>
      <c r="G158" s="234"/>
      <c r="H158" s="238">
        <v>4.875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173</v>
      </c>
      <c r="AU158" s="244" t="s">
        <v>106</v>
      </c>
      <c r="AV158" s="13" t="s">
        <v>106</v>
      </c>
      <c r="AW158" s="13" t="s">
        <v>33</v>
      </c>
      <c r="AX158" s="13" t="s">
        <v>72</v>
      </c>
      <c r="AY158" s="244" t="s">
        <v>163</v>
      </c>
    </row>
    <row r="159" spans="1:51" s="13" customFormat="1" ht="12">
      <c r="A159" s="13"/>
      <c r="B159" s="233"/>
      <c r="C159" s="234"/>
      <c r="D159" s="235" t="s">
        <v>173</v>
      </c>
      <c r="E159" s="236" t="s">
        <v>19</v>
      </c>
      <c r="F159" s="237" t="s">
        <v>253</v>
      </c>
      <c r="G159" s="234"/>
      <c r="H159" s="238">
        <v>7.917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33</v>
      </c>
      <c r="AX159" s="13" t="s">
        <v>72</v>
      </c>
      <c r="AY159" s="244" t="s">
        <v>163</v>
      </c>
    </row>
    <row r="160" spans="1:51" s="13" customFormat="1" ht="12">
      <c r="A160" s="13"/>
      <c r="B160" s="233"/>
      <c r="C160" s="234"/>
      <c r="D160" s="235" t="s">
        <v>173</v>
      </c>
      <c r="E160" s="236" t="s">
        <v>19</v>
      </c>
      <c r="F160" s="237" t="s">
        <v>254</v>
      </c>
      <c r="G160" s="234"/>
      <c r="H160" s="238">
        <v>10.5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173</v>
      </c>
      <c r="AU160" s="244" t="s">
        <v>106</v>
      </c>
      <c r="AV160" s="13" t="s">
        <v>106</v>
      </c>
      <c r="AW160" s="13" t="s">
        <v>33</v>
      </c>
      <c r="AX160" s="13" t="s">
        <v>72</v>
      </c>
      <c r="AY160" s="244" t="s">
        <v>163</v>
      </c>
    </row>
    <row r="161" spans="1:51" s="14" customFormat="1" ht="12">
      <c r="A161" s="14"/>
      <c r="B161" s="245"/>
      <c r="C161" s="246"/>
      <c r="D161" s="235" t="s">
        <v>173</v>
      </c>
      <c r="E161" s="247" t="s">
        <v>19</v>
      </c>
      <c r="F161" s="248" t="s">
        <v>175</v>
      </c>
      <c r="G161" s="246"/>
      <c r="H161" s="249">
        <v>23.292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173</v>
      </c>
      <c r="AU161" s="255" t="s">
        <v>106</v>
      </c>
      <c r="AV161" s="14" t="s">
        <v>171</v>
      </c>
      <c r="AW161" s="14" t="s">
        <v>33</v>
      </c>
      <c r="AX161" s="14" t="s">
        <v>80</v>
      </c>
      <c r="AY161" s="255" t="s">
        <v>163</v>
      </c>
    </row>
    <row r="162" spans="1:65" s="2" customFormat="1" ht="21.75" customHeight="1">
      <c r="A162" s="40"/>
      <c r="B162" s="41"/>
      <c r="C162" s="220" t="s">
        <v>255</v>
      </c>
      <c r="D162" s="220" t="s">
        <v>166</v>
      </c>
      <c r="E162" s="221" t="s">
        <v>256</v>
      </c>
      <c r="F162" s="222" t="s">
        <v>257</v>
      </c>
      <c r="G162" s="223" t="s">
        <v>169</v>
      </c>
      <c r="H162" s="224">
        <v>70</v>
      </c>
      <c r="I162" s="225"/>
      <c r="J162" s="226">
        <f>ROUND(I162*H162,2)</f>
        <v>0</v>
      </c>
      <c r="K162" s="222" t="s">
        <v>170</v>
      </c>
      <c r="L162" s="46"/>
      <c r="M162" s="227" t="s">
        <v>19</v>
      </c>
      <c r="N162" s="228" t="s">
        <v>44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0.36</v>
      </c>
      <c r="T162" s="230">
        <f>S162*H162</f>
        <v>25.2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171</v>
      </c>
      <c r="AT162" s="231" t="s">
        <v>166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106</v>
      </c>
      <c r="BK162" s="232">
        <f>ROUND(I162*H162,2)</f>
        <v>0</v>
      </c>
      <c r="BL162" s="19" t="s">
        <v>171</v>
      </c>
      <c r="BM162" s="231" t="s">
        <v>258</v>
      </c>
    </row>
    <row r="163" spans="1:65" s="2" customFormat="1" ht="21.75" customHeight="1">
      <c r="A163" s="40"/>
      <c r="B163" s="41"/>
      <c r="C163" s="220" t="s">
        <v>259</v>
      </c>
      <c r="D163" s="220" t="s">
        <v>166</v>
      </c>
      <c r="E163" s="221" t="s">
        <v>260</v>
      </c>
      <c r="F163" s="222" t="s">
        <v>261</v>
      </c>
      <c r="G163" s="223" t="s">
        <v>262</v>
      </c>
      <c r="H163" s="224">
        <v>0.55</v>
      </c>
      <c r="I163" s="225"/>
      <c r="J163" s="226">
        <f>ROUND(I163*H163,2)</f>
        <v>0</v>
      </c>
      <c r="K163" s="222" t="s">
        <v>170</v>
      </c>
      <c r="L163" s="46"/>
      <c r="M163" s="227" t="s">
        <v>19</v>
      </c>
      <c r="N163" s="228" t="s">
        <v>44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1.244</v>
      </c>
      <c r="T163" s="230">
        <f>S163*H163</f>
        <v>0.6842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171</v>
      </c>
      <c r="AT163" s="231" t="s">
        <v>166</v>
      </c>
      <c r="AU163" s="231" t="s">
        <v>106</v>
      </c>
      <c r="AY163" s="19" t="s">
        <v>163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106</v>
      </c>
      <c r="BK163" s="232">
        <f>ROUND(I163*H163,2)</f>
        <v>0</v>
      </c>
      <c r="BL163" s="19" t="s">
        <v>171</v>
      </c>
      <c r="BM163" s="231" t="s">
        <v>263</v>
      </c>
    </row>
    <row r="164" spans="1:65" s="2" customFormat="1" ht="55.5" customHeight="1">
      <c r="A164" s="40"/>
      <c r="B164" s="41"/>
      <c r="C164" s="220" t="s">
        <v>264</v>
      </c>
      <c r="D164" s="220" t="s">
        <v>166</v>
      </c>
      <c r="E164" s="221" t="s">
        <v>265</v>
      </c>
      <c r="F164" s="222" t="s">
        <v>266</v>
      </c>
      <c r="G164" s="223" t="s">
        <v>169</v>
      </c>
      <c r="H164" s="224">
        <v>450</v>
      </c>
      <c r="I164" s="225"/>
      <c r="J164" s="226">
        <f>ROUND(I164*H164,2)</f>
        <v>0</v>
      </c>
      <c r="K164" s="222" t="s">
        <v>170</v>
      </c>
      <c r="L164" s="46"/>
      <c r="M164" s="227" t="s">
        <v>19</v>
      </c>
      <c r="N164" s="228" t="s">
        <v>44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0.055</v>
      </c>
      <c r="T164" s="230">
        <f>S164*H164</f>
        <v>24.75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171</v>
      </c>
      <c r="AT164" s="231" t="s">
        <v>166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106</v>
      </c>
      <c r="BK164" s="232">
        <f>ROUND(I164*H164,2)</f>
        <v>0</v>
      </c>
      <c r="BL164" s="19" t="s">
        <v>171</v>
      </c>
      <c r="BM164" s="231" t="s">
        <v>267</v>
      </c>
    </row>
    <row r="165" spans="1:65" s="2" customFormat="1" ht="44.25" customHeight="1">
      <c r="A165" s="40"/>
      <c r="B165" s="41"/>
      <c r="C165" s="220" t="s">
        <v>268</v>
      </c>
      <c r="D165" s="220" t="s">
        <v>166</v>
      </c>
      <c r="E165" s="221" t="s">
        <v>269</v>
      </c>
      <c r="F165" s="222" t="s">
        <v>270</v>
      </c>
      <c r="G165" s="223" t="s">
        <v>178</v>
      </c>
      <c r="H165" s="224">
        <v>35</v>
      </c>
      <c r="I165" s="225"/>
      <c r="J165" s="226">
        <f>ROUND(I165*H165,2)</f>
        <v>0</v>
      </c>
      <c r="K165" s="222" t="s">
        <v>170</v>
      </c>
      <c r="L165" s="46"/>
      <c r="M165" s="227" t="s">
        <v>19</v>
      </c>
      <c r="N165" s="228" t="s">
        <v>44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1.8</v>
      </c>
      <c r="T165" s="230">
        <f>S165*H165</f>
        <v>63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171</v>
      </c>
      <c r="AT165" s="231" t="s">
        <v>166</v>
      </c>
      <c r="AU165" s="231" t="s">
        <v>106</v>
      </c>
      <c r="AY165" s="19" t="s">
        <v>163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106</v>
      </c>
      <c r="BK165" s="232">
        <f>ROUND(I165*H165,2)</f>
        <v>0</v>
      </c>
      <c r="BL165" s="19" t="s">
        <v>171</v>
      </c>
      <c r="BM165" s="231" t="s">
        <v>271</v>
      </c>
    </row>
    <row r="166" spans="1:51" s="13" customFormat="1" ht="12">
      <c r="A166" s="13"/>
      <c r="B166" s="233"/>
      <c r="C166" s="234"/>
      <c r="D166" s="235" t="s">
        <v>173</v>
      </c>
      <c r="E166" s="236" t="s">
        <v>19</v>
      </c>
      <c r="F166" s="237" t="s">
        <v>272</v>
      </c>
      <c r="G166" s="234"/>
      <c r="H166" s="238">
        <v>35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173</v>
      </c>
      <c r="AU166" s="244" t="s">
        <v>106</v>
      </c>
      <c r="AV166" s="13" t="s">
        <v>106</v>
      </c>
      <c r="AW166" s="13" t="s">
        <v>33</v>
      </c>
      <c r="AX166" s="13" t="s">
        <v>80</v>
      </c>
      <c r="AY166" s="244" t="s">
        <v>163</v>
      </c>
    </row>
    <row r="167" spans="1:65" s="2" customFormat="1" ht="44.25" customHeight="1">
      <c r="A167" s="40"/>
      <c r="B167" s="41"/>
      <c r="C167" s="220" t="s">
        <v>273</v>
      </c>
      <c r="D167" s="220" t="s">
        <v>166</v>
      </c>
      <c r="E167" s="221" t="s">
        <v>274</v>
      </c>
      <c r="F167" s="222" t="s">
        <v>275</v>
      </c>
      <c r="G167" s="223" t="s">
        <v>178</v>
      </c>
      <c r="H167" s="224">
        <v>65</v>
      </c>
      <c r="I167" s="225"/>
      <c r="J167" s="226">
        <f>ROUND(I167*H167,2)</f>
        <v>0</v>
      </c>
      <c r="K167" s="222" t="s">
        <v>170</v>
      </c>
      <c r="L167" s="46"/>
      <c r="M167" s="227" t="s">
        <v>19</v>
      </c>
      <c r="N167" s="228" t="s">
        <v>44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1.8</v>
      </c>
      <c r="T167" s="230">
        <f>S167*H167</f>
        <v>117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171</v>
      </c>
      <c r="AT167" s="231" t="s">
        <v>166</v>
      </c>
      <c r="AU167" s="231" t="s">
        <v>106</v>
      </c>
      <c r="AY167" s="19" t="s">
        <v>163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106</v>
      </c>
      <c r="BK167" s="232">
        <f>ROUND(I167*H167,2)</f>
        <v>0</v>
      </c>
      <c r="BL167" s="19" t="s">
        <v>171</v>
      </c>
      <c r="BM167" s="231" t="s">
        <v>276</v>
      </c>
    </row>
    <row r="168" spans="1:65" s="2" customFormat="1" ht="44.25" customHeight="1">
      <c r="A168" s="40"/>
      <c r="B168" s="41"/>
      <c r="C168" s="220" t="s">
        <v>7</v>
      </c>
      <c r="D168" s="220" t="s">
        <v>166</v>
      </c>
      <c r="E168" s="221" t="s">
        <v>277</v>
      </c>
      <c r="F168" s="222" t="s">
        <v>278</v>
      </c>
      <c r="G168" s="223" t="s">
        <v>279</v>
      </c>
      <c r="H168" s="224">
        <v>150</v>
      </c>
      <c r="I168" s="225"/>
      <c r="J168" s="226">
        <f>ROUND(I168*H168,2)</f>
        <v>0</v>
      </c>
      <c r="K168" s="222" t="s">
        <v>170</v>
      </c>
      <c r="L168" s="46"/>
      <c r="M168" s="227" t="s">
        <v>19</v>
      </c>
      <c r="N168" s="228" t="s">
        <v>44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0.067</v>
      </c>
      <c r="T168" s="230">
        <f>S168*H168</f>
        <v>10.05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171</v>
      </c>
      <c r="AT168" s="231" t="s">
        <v>166</v>
      </c>
      <c r="AU168" s="231" t="s">
        <v>106</v>
      </c>
      <c r="AY168" s="19" t="s">
        <v>163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106</v>
      </c>
      <c r="BK168" s="232">
        <f>ROUND(I168*H168,2)</f>
        <v>0</v>
      </c>
      <c r="BL168" s="19" t="s">
        <v>171</v>
      </c>
      <c r="BM168" s="231" t="s">
        <v>280</v>
      </c>
    </row>
    <row r="169" spans="1:65" s="2" customFormat="1" ht="21.75" customHeight="1">
      <c r="A169" s="40"/>
      <c r="B169" s="41"/>
      <c r="C169" s="220" t="s">
        <v>281</v>
      </c>
      <c r="D169" s="220" t="s">
        <v>166</v>
      </c>
      <c r="E169" s="221" t="s">
        <v>282</v>
      </c>
      <c r="F169" s="222" t="s">
        <v>283</v>
      </c>
      <c r="G169" s="223" t="s">
        <v>169</v>
      </c>
      <c r="H169" s="224">
        <v>25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44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0.18</v>
      </c>
      <c r="T169" s="230">
        <f>S169*H169</f>
        <v>4.5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106</v>
      </c>
      <c r="BK169" s="232">
        <f>ROUND(I169*H169,2)</f>
        <v>0</v>
      </c>
      <c r="BL169" s="19" t="s">
        <v>171</v>
      </c>
      <c r="BM169" s="231" t="s">
        <v>284</v>
      </c>
    </row>
    <row r="170" spans="1:65" s="2" customFormat="1" ht="21.75" customHeight="1">
      <c r="A170" s="40"/>
      <c r="B170" s="41"/>
      <c r="C170" s="220" t="s">
        <v>285</v>
      </c>
      <c r="D170" s="220" t="s">
        <v>166</v>
      </c>
      <c r="E170" s="221" t="s">
        <v>286</v>
      </c>
      <c r="F170" s="222" t="s">
        <v>287</v>
      </c>
      <c r="G170" s="223" t="s">
        <v>169</v>
      </c>
      <c r="H170" s="224">
        <v>10</v>
      </c>
      <c r="I170" s="225"/>
      <c r="J170" s="226">
        <f>ROUND(I170*H170,2)</f>
        <v>0</v>
      </c>
      <c r="K170" s="222" t="s">
        <v>170</v>
      </c>
      <c r="L170" s="46"/>
      <c r="M170" s="227" t="s">
        <v>19</v>
      </c>
      <c r="N170" s="228" t="s">
        <v>44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0.017</v>
      </c>
      <c r="T170" s="230">
        <f>S170*H170</f>
        <v>0.17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171</v>
      </c>
      <c r="AT170" s="231" t="s">
        <v>166</v>
      </c>
      <c r="AU170" s="231" t="s">
        <v>106</v>
      </c>
      <c r="AY170" s="19" t="s">
        <v>163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106</v>
      </c>
      <c r="BK170" s="232">
        <f>ROUND(I170*H170,2)</f>
        <v>0</v>
      </c>
      <c r="BL170" s="19" t="s">
        <v>171</v>
      </c>
      <c r="BM170" s="231" t="s">
        <v>288</v>
      </c>
    </row>
    <row r="171" spans="1:65" s="2" customFormat="1" ht="33" customHeight="1">
      <c r="A171" s="40"/>
      <c r="B171" s="41"/>
      <c r="C171" s="220" t="s">
        <v>289</v>
      </c>
      <c r="D171" s="220" t="s">
        <v>166</v>
      </c>
      <c r="E171" s="221" t="s">
        <v>290</v>
      </c>
      <c r="F171" s="222" t="s">
        <v>291</v>
      </c>
      <c r="G171" s="223" t="s">
        <v>169</v>
      </c>
      <c r="H171" s="224">
        <v>11.36</v>
      </c>
      <c r="I171" s="225"/>
      <c r="J171" s="226">
        <f>ROUND(I171*H171,2)</f>
        <v>0</v>
      </c>
      <c r="K171" s="222" t="s">
        <v>170</v>
      </c>
      <c r="L171" s="46"/>
      <c r="M171" s="227" t="s">
        <v>19</v>
      </c>
      <c r="N171" s="228" t="s">
        <v>44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0.041</v>
      </c>
      <c r="T171" s="230">
        <f>S171*H171</f>
        <v>0.46576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171</v>
      </c>
      <c r="AT171" s="231" t="s">
        <v>166</v>
      </c>
      <c r="AU171" s="231" t="s">
        <v>106</v>
      </c>
      <c r="AY171" s="19" t="s">
        <v>163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106</v>
      </c>
      <c r="BK171" s="232">
        <f>ROUND(I171*H171,2)</f>
        <v>0</v>
      </c>
      <c r="BL171" s="19" t="s">
        <v>171</v>
      </c>
      <c r="BM171" s="231" t="s">
        <v>292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293</v>
      </c>
      <c r="G172" s="234"/>
      <c r="H172" s="238">
        <v>11.36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80</v>
      </c>
      <c r="AY172" s="244" t="s">
        <v>163</v>
      </c>
    </row>
    <row r="173" spans="1:65" s="2" customFormat="1" ht="33" customHeight="1">
      <c r="A173" s="40"/>
      <c r="B173" s="41"/>
      <c r="C173" s="220" t="s">
        <v>294</v>
      </c>
      <c r="D173" s="220" t="s">
        <v>166</v>
      </c>
      <c r="E173" s="221" t="s">
        <v>295</v>
      </c>
      <c r="F173" s="222" t="s">
        <v>296</v>
      </c>
      <c r="G173" s="223" t="s">
        <v>169</v>
      </c>
      <c r="H173" s="224">
        <v>15.56</v>
      </c>
      <c r="I173" s="225"/>
      <c r="J173" s="226">
        <f>ROUND(I173*H173,2)</f>
        <v>0</v>
      </c>
      <c r="K173" s="222" t="s">
        <v>170</v>
      </c>
      <c r="L173" s="46"/>
      <c r="M173" s="227" t="s">
        <v>19</v>
      </c>
      <c r="N173" s="228" t="s">
        <v>44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0.031</v>
      </c>
      <c r="T173" s="230">
        <f>S173*H173</f>
        <v>0.48236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171</v>
      </c>
      <c r="AT173" s="231" t="s">
        <v>166</v>
      </c>
      <c r="AU173" s="231" t="s">
        <v>106</v>
      </c>
      <c r="AY173" s="19" t="s">
        <v>163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106</v>
      </c>
      <c r="BK173" s="232">
        <f>ROUND(I173*H173,2)</f>
        <v>0</v>
      </c>
      <c r="BL173" s="19" t="s">
        <v>171</v>
      </c>
      <c r="BM173" s="231" t="s">
        <v>297</v>
      </c>
    </row>
    <row r="174" spans="1:51" s="13" customFormat="1" ht="12">
      <c r="A174" s="13"/>
      <c r="B174" s="233"/>
      <c r="C174" s="234"/>
      <c r="D174" s="235" t="s">
        <v>173</v>
      </c>
      <c r="E174" s="236" t="s">
        <v>19</v>
      </c>
      <c r="F174" s="237" t="s">
        <v>298</v>
      </c>
      <c r="G174" s="234"/>
      <c r="H174" s="238">
        <v>15.56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173</v>
      </c>
      <c r="AU174" s="244" t="s">
        <v>106</v>
      </c>
      <c r="AV174" s="13" t="s">
        <v>106</v>
      </c>
      <c r="AW174" s="13" t="s">
        <v>33</v>
      </c>
      <c r="AX174" s="13" t="s">
        <v>80</v>
      </c>
      <c r="AY174" s="244" t="s">
        <v>163</v>
      </c>
    </row>
    <row r="175" spans="1:65" s="2" customFormat="1" ht="33" customHeight="1">
      <c r="A175" s="40"/>
      <c r="B175" s="41"/>
      <c r="C175" s="220" t="s">
        <v>299</v>
      </c>
      <c r="D175" s="220" t="s">
        <v>166</v>
      </c>
      <c r="E175" s="221" t="s">
        <v>300</v>
      </c>
      <c r="F175" s="222" t="s">
        <v>301</v>
      </c>
      <c r="G175" s="223" t="s">
        <v>169</v>
      </c>
      <c r="H175" s="224">
        <v>14.19</v>
      </c>
      <c r="I175" s="225"/>
      <c r="J175" s="226">
        <f>ROUND(I175*H175,2)</f>
        <v>0</v>
      </c>
      <c r="K175" s="222" t="s">
        <v>170</v>
      </c>
      <c r="L175" s="46"/>
      <c r="M175" s="227" t="s">
        <v>19</v>
      </c>
      <c r="N175" s="228" t="s">
        <v>44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0.027</v>
      </c>
      <c r="T175" s="230">
        <f>S175*H175</f>
        <v>0.38312999999999997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171</v>
      </c>
      <c r="AT175" s="231" t="s">
        <v>166</v>
      </c>
      <c r="AU175" s="231" t="s">
        <v>106</v>
      </c>
      <c r="AY175" s="19" t="s">
        <v>163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106</v>
      </c>
      <c r="BK175" s="232">
        <f>ROUND(I175*H175,2)</f>
        <v>0</v>
      </c>
      <c r="BL175" s="19" t="s">
        <v>171</v>
      </c>
      <c r="BM175" s="231" t="s">
        <v>302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303</v>
      </c>
      <c r="G176" s="234"/>
      <c r="H176" s="238">
        <v>10.3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3" customFormat="1" ht="12">
      <c r="A177" s="13"/>
      <c r="B177" s="233"/>
      <c r="C177" s="234"/>
      <c r="D177" s="235" t="s">
        <v>173</v>
      </c>
      <c r="E177" s="236" t="s">
        <v>19</v>
      </c>
      <c r="F177" s="237" t="s">
        <v>304</v>
      </c>
      <c r="G177" s="234"/>
      <c r="H177" s="238">
        <v>3.89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173</v>
      </c>
      <c r="AU177" s="244" t="s">
        <v>106</v>
      </c>
      <c r="AV177" s="13" t="s">
        <v>106</v>
      </c>
      <c r="AW177" s="13" t="s">
        <v>33</v>
      </c>
      <c r="AX177" s="13" t="s">
        <v>72</v>
      </c>
      <c r="AY177" s="244" t="s">
        <v>163</v>
      </c>
    </row>
    <row r="178" spans="1:51" s="14" customFormat="1" ht="12">
      <c r="A178" s="14"/>
      <c r="B178" s="245"/>
      <c r="C178" s="246"/>
      <c r="D178" s="235" t="s">
        <v>173</v>
      </c>
      <c r="E178" s="247" t="s">
        <v>19</v>
      </c>
      <c r="F178" s="248" t="s">
        <v>175</v>
      </c>
      <c r="G178" s="246"/>
      <c r="H178" s="249">
        <v>14.19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173</v>
      </c>
      <c r="AU178" s="255" t="s">
        <v>106</v>
      </c>
      <c r="AV178" s="14" t="s">
        <v>171</v>
      </c>
      <c r="AW178" s="14" t="s">
        <v>33</v>
      </c>
      <c r="AX178" s="14" t="s">
        <v>80</v>
      </c>
      <c r="AY178" s="255" t="s">
        <v>163</v>
      </c>
    </row>
    <row r="179" spans="1:65" s="2" customFormat="1" ht="33" customHeight="1">
      <c r="A179" s="40"/>
      <c r="B179" s="41"/>
      <c r="C179" s="220" t="s">
        <v>305</v>
      </c>
      <c r="D179" s="220" t="s">
        <v>166</v>
      </c>
      <c r="E179" s="221" t="s">
        <v>306</v>
      </c>
      <c r="F179" s="222" t="s">
        <v>307</v>
      </c>
      <c r="G179" s="223" t="s">
        <v>169</v>
      </c>
      <c r="H179" s="224">
        <v>3.78</v>
      </c>
      <c r="I179" s="225"/>
      <c r="J179" s="226">
        <f>ROUND(I179*H179,2)</f>
        <v>0</v>
      </c>
      <c r="K179" s="222" t="s">
        <v>170</v>
      </c>
      <c r="L179" s="46"/>
      <c r="M179" s="227" t="s">
        <v>19</v>
      </c>
      <c r="N179" s="228" t="s">
        <v>44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0.048</v>
      </c>
      <c r="T179" s="230">
        <f>S179*H179</f>
        <v>0.18144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171</v>
      </c>
      <c r="AT179" s="231" t="s">
        <v>166</v>
      </c>
      <c r="AU179" s="231" t="s">
        <v>106</v>
      </c>
      <c r="AY179" s="19" t="s">
        <v>163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106</v>
      </c>
      <c r="BK179" s="232">
        <f>ROUND(I179*H179,2)</f>
        <v>0</v>
      </c>
      <c r="BL179" s="19" t="s">
        <v>171</v>
      </c>
      <c r="BM179" s="231" t="s">
        <v>308</v>
      </c>
    </row>
    <row r="180" spans="1:51" s="13" customFormat="1" ht="12">
      <c r="A180" s="13"/>
      <c r="B180" s="233"/>
      <c r="C180" s="234"/>
      <c r="D180" s="235" t="s">
        <v>173</v>
      </c>
      <c r="E180" s="236" t="s">
        <v>19</v>
      </c>
      <c r="F180" s="237" t="s">
        <v>309</v>
      </c>
      <c r="G180" s="234"/>
      <c r="H180" s="238">
        <v>1.89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106</v>
      </c>
      <c r="AV180" s="13" t="s">
        <v>106</v>
      </c>
      <c r="AW180" s="13" t="s">
        <v>33</v>
      </c>
      <c r="AX180" s="13" t="s">
        <v>72</v>
      </c>
      <c r="AY180" s="244" t="s">
        <v>163</v>
      </c>
    </row>
    <row r="181" spans="1:51" s="13" customFormat="1" ht="12">
      <c r="A181" s="13"/>
      <c r="B181" s="233"/>
      <c r="C181" s="234"/>
      <c r="D181" s="235" t="s">
        <v>173</v>
      </c>
      <c r="E181" s="236" t="s">
        <v>19</v>
      </c>
      <c r="F181" s="237" t="s">
        <v>310</v>
      </c>
      <c r="G181" s="234"/>
      <c r="H181" s="238">
        <v>1.89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173</v>
      </c>
      <c r="AU181" s="244" t="s">
        <v>106</v>
      </c>
      <c r="AV181" s="13" t="s">
        <v>106</v>
      </c>
      <c r="AW181" s="13" t="s">
        <v>33</v>
      </c>
      <c r="AX181" s="13" t="s">
        <v>72</v>
      </c>
      <c r="AY181" s="244" t="s">
        <v>163</v>
      </c>
    </row>
    <row r="182" spans="1:51" s="14" customFormat="1" ht="12">
      <c r="A182" s="14"/>
      <c r="B182" s="245"/>
      <c r="C182" s="246"/>
      <c r="D182" s="235" t="s">
        <v>173</v>
      </c>
      <c r="E182" s="247" t="s">
        <v>19</v>
      </c>
      <c r="F182" s="248" t="s">
        <v>175</v>
      </c>
      <c r="G182" s="246"/>
      <c r="H182" s="249">
        <v>3.78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173</v>
      </c>
      <c r="AU182" s="255" t="s">
        <v>106</v>
      </c>
      <c r="AV182" s="14" t="s">
        <v>171</v>
      </c>
      <c r="AW182" s="14" t="s">
        <v>33</v>
      </c>
      <c r="AX182" s="14" t="s">
        <v>80</v>
      </c>
      <c r="AY182" s="255" t="s">
        <v>163</v>
      </c>
    </row>
    <row r="183" spans="1:65" s="2" customFormat="1" ht="33" customHeight="1">
      <c r="A183" s="40"/>
      <c r="B183" s="41"/>
      <c r="C183" s="220" t="s">
        <v>311</v>
      </c>
      <c r="D183" s="220" t="s">
        <v>166</v>
      </c>
      <c r="E183" s="221" t="s">
        <v>312</v>
      </c>
      <c r="F183" s="222" t="s">
        <v>313</v>
      </c>
      <c r="G183" s="223" t="s">
        <v>169</v>
      </c>
      <c r="H183" s="224">
        <v>265.23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44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0.034</v>
      </c>
      <c r="T183" s="230">
        <f>S183*H183</f>
        <v>9.01782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106</v>
      </c>
      <c r="BK183" s="232">
        <f>ROUND(I183*H183,2)</f>
        <v>0</v>
      </c>
      <c r="BL183" s="19" t="s">
        <v>171</v>
      </c>
      <c r="BM183" s="231" t="s">
        <v>314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315</v>
      </c>
      <c r="G184" s="234"/>
      <c r="H184" s="238">
        <v>125.16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3" customFormat="1" ht="12">
      <c r="A185" s="13"/>
      <c r="B185" s="233"/>
      <c r="C185" s="234"/>
      <c r="D185" s="235" t="s">
        <v>173</v>
      </c>
      <c r="E185" s="236" t="s">
        <v>19</v>
      </c>
      <c r="F185" s="237" t="s">
        <v>316</v>
      </c>
      <c r="G185" s="234"/>
      <c r="H185" s="238">
        <v>123.77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173</v>
      </c>
      <c r="AU185" s="244" t="s">
        <v>106</v>
      </c>
      <c r="AV185" s="13" t="s">
        <v>106</v>
      </c>
      <c r="AW185" s="13" t="s">
        <v>33</v>
      </c>
      <c r="AX185" s="13" t="s">
        <v>72</v>
      </c>
      <c r="AY185" s="244" t="s">
        <v>163</v>
      </c>
    </row>
    <row r="186" spans="1:51" s="13" customFormat="1" ht="12">
      <c r="A186" s="13"/>
      <c r="B186" s="233"/>
      <c r="C186" s="234"/>
      <c r="D186" s="235" t="s">
        <v>173</v>
      </c>
      <c r="E186" s="236" t="s">
        <v>19</v>
      </c>
      <c r="F186" s="237" t="s">
        <v>317</v>
      </c>
      <c r="G186" s="234"/>
      <c r="H186" s="238">
        <v>16.3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173</v>
      </c>
      <c r="AU186" s="244" t="s">
        <v>106</v>
      </c>
      <c r="AV186" s="13" t="s">
        <v>106</v>
      </c>
      <c r="AW186" s="13" t="s">
        <v>33</v>
      </c>
      <c r="AX186" s="13" t="s">
        <v>72</v>
      </c>
      <c r="AY186" s="244" t="s">
        <v>163</v>
      </c>
    </row>
    <row r="187" spans="1:51" s="14" customFormat="1" ht="12">
      <c r="A187" s="14"/>
      <c r="B187" s="245"/>
      <c r="C187" s="246"/>
      <c r="D187" s="235" t="s">
        <v>173</v>
      </c>
      <c r="E187" s="247" t="s">
        <v>19</v>
      </c>
      <c r="F187" s="248" t="s">
        <v>175</v>
      </c>
      <c r="G187" s="246"/>
      <c r="H187" s="249">
        <v>265.23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173</v>
      </c>
      <c r="AU187" s="255" t="s">
        <v>106</v>
      </c>
      <c r="AV187" s="14" t="s">
        <v>171</v>
      </c>
      <c r="AW187" s="14" t="s">
        <v>33</v>
      </c>
      <c r="AX187" s="14" t="s">
        <v>80</v>
      </c>
      <c r="AY187" s="255" t="s">
        <v>163</v>
      </c>
    </row>
    <row r="188" spans="1:65" s="2" customFormat="1" ht="33" customHeight="1">
      <c r="A188" s="40"/>
      <c r="B188" s="41"/>
      <c r="C188" s="220" t="s">
        <v>318</v>
      </c>
      <c r="D188" s="220" t="s">
        <v>166</v>
      </c>
      <c r="E188" s="221" t="s">
        <v>319</v>
      </c>
      <c r="F188" s="222" t="s">
        <v>320</v>
      </c>
      <c r="G188" s="223" t="s">
        <v>169</v>
      </c>
      <c r="H188" s="224">
        <v>185.57</v>
      </c>
      <c r="I188" s="225"/>
      <c r="J188" s="226">
        <f>ROUND(I188*H188,2)</f>
        <v>0</v>
      </c>
      <c r="K188" s="222" t="s">
        <v>170</v>
      </c>
      <c r="L188" s="46"/>
      <c r="M188" s="227" t="s">
        <v>19</v>
      </c>
      <c r="N188" s="228" t="s">
        <v>44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0.076</v>
      </c>
      <c r="T188" s="230">
        <f>S188*H188</f>
        <v>14.103319999999998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171</v>
      </c>
      <c r="AT188" s="231" t="s">
        <v>166</v>
      </c>
      <c r="AU188" s="231" t="s">
        <v>106</v>
      </c>
      <c r="AY188" s="19" t="s">
        <v>163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106</v>
      </c>
      <c r="BK188" s="232">
        <f>ROUND(I188*H188,2)</f>
        <v>0</v>
      </c>
      <c r="BL188" s="19" t="s">
        <v>171</v>
      </c>
      <c r="BM188" s="231" t="s">
        <v>321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322</v>
      </c>
      <c r="G189" s="234"/>
      <c r="H189" s="238">
        <v>56.81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3" customFormat="1" ht="12">
      <c r="A190" s="13"/>
      <c r="B190" s="233"/>
      <c r="C190" s="234"/>
      <c r="D190" s="235" t="s">
        <v>173</v>
      </c>
      <c r="E190" s="236" t="s">
        <v>19</v>
      </c>
      <c r="F190" s="237" t="s">
        <v>323</v>
      </c>
      <c r="G190" s="234"/>
      <c r="H190" s="238">
        <v>32.4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173</v>
      </c>
      <c r="AU190" s="244" t="s">
        <v>106</v>
      </c>
      <c r="AV190" s="13" t="s">
        <v>106</v>
      </c>
      <c r="AW190" s="13" t="s">
        <v>33</v>
      </c>
      <c r="AX190" s="13" t="s">
        <v>72</v>
      </c>
      <c r="AY190" s="244" t="s">
        <v>163</v>
      </c>
    </row>
    <row r="191" spans="1:51" s="13" customFormat="1" ht="12">
      <c r="A191" s="13"/>
      <c r="B191" s="233"/>
      <c r="C191" s="234"/>
      <c r="D191" s="235" t="s">
        <v>173</v>
      </c>
      <c r="E191" s="236" t="s">
        <v>19</v>
      </c>
      <c r="F191" s="237" t="s">
        <v>324</v>
      </c>
      <c r="G191" s="234"/>
      <c r="H191" s="238">
        <v>55.5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173</v>
      </c>
      <c r="AU191" s="244" t="s">
        <v>106</v>
      </c>
      <c r="AV191" s="13" t="s">
        <v>106</v>
      </c>
      <c r="AW191" s="13" t="s">
        <v>33</v>
      </c>
      <c r="AX191" s="13" t="s">
        <v>72</v>
      </c>
      <c r="AY191" s="244" t="s">
        <v>163</v>
      </c>
    </row>
    <row r="192" spans="1:51" s="13" customFormat="1" ht="12">
      <c r="A192" s="13"/>
      <c r="B192" s="233"/>
      <c r="C192" s="234"/>
      <c r="D192" s="235" t="s">
        <v>173</v>
      </c>
      <c r="E192" s="236" t="s">
        <v>19</v>
      </c>
      <c r="F192" s="237" t="s">
        <v>325</v>
      </c>
      <c r="G192" s="234"/>
      <c r="H192" s="238">
        <v>40.86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173</v>
      </c>
      <c r="AU192" s="244" t="s">
        <v>106</v>
      </c>
      <c r="AV192" s="13" t="s">
        <v>106</v>
      </c>
      <c r="AW192" s="13" t="s">
        <v>33</v>
      </c>
      <c r="AX192" s="13" t="s">
        <v>72</v>
      </c>
      <c r="AY192" s="244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185.57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33" customHeight="1">
      <c r="A194" s="40"/>
      <c r="B194" s="41"/>
      <c r="C194" s="220" t="s">
        <v>326</v>
      </c>
      <c r="D194" s="220" t="s">
        <v>166</v>
      </c>
      <c r="E194" s="221" t="s">
        <v>327</v>
      </c>
      <c r="F194" s="222" t="s">
        <v>328</v>
      </c>
      <c r="G194" s="223" t="s">
        <v>169</v>
      </c>
      <c r="H194" s="224">
        <v>16.948</v>
      </c>
      <c r="I194" s="225"/>
      <c r="J194" s="226">
        <f>ROUND(I194*H194,2)</f>
        <v>0</v>
      </c>
      <c r="K194" s="222" t="s">
        <v>170</v>
      </c>
      <c r="L194" s="46"/>
      <c r="M194" s="227" t="s">
        <v>19</v>
      </c>
      <c r="N194" s="228" t="s">
        <v>44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0.034</v>
      </c>
      <c r="T194" s="230">
        <f>S194*H194</f>
        <v>0.5762320000000001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171</v>
      </c>
      <c r="AT194" s="231" t="s">
        <v>166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106</v>
      </c>
      <c r="BK194" s="232">
        <f>ROUND(I194*H194,2)</f>
        <v>0</v>
      </c>
      <c r="BL194" s="19" t="s">
        <v>171</v>
      </c>
      <c r="BM194" s="231" t="s">
        <v>329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330</v>
      </c>
      <c r="G195" s="234"/>
      <c r="H195" s="238">
        <v>4.498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72</v>
      </c>
      <c r="AY195" s="244" t="s">
        <v>163</v>
      </c>
    </row>
    <row r="196" spans="1:51" s="13" customFormat="1" ht="12">
      <c r="A196" s="13"/>
      <c r="B196" s="233"/>
      <c r="C196" s="234"/>
      <c r="D196" s="235" t="s">
        <v>173</v>
      </c>
      <c r="E196" s="236" t="s">
        <v>19</v>
      </c>
      <c r="F196" s="237" t="s">
        <v>331</v>
      </c>
      <c r="G196" s="234"/>
      <c r="H196" s="238">
        <v>12.45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173</v>
      </c>
      <c r="AU196" s="244" t="s">
        <v>106</v>
      </c>
      <c r="AV196" s="13" t="s">
        <v>106</v>
      </c>
      <c r="AW196" s="13" t="s">
        <v>33</v>
      </c>
      <c r="AX196" s="13" t="s">
        <v>72</v>
      </c>
      <c r="AY196" s="244" t="s">
        <v>163</v>
      </c>
    </row>
    <row r="197" spans="1:51" s="14" customFormat="1" ht="12">
      <c r="A197" s="14"/>
      <c r="B197" s="245"/>
      <c r="C197" s="246"/>
      <c r="D197" s="235" t="s">
        <v>173</v>
      </c>
      <c r="E197" s="247" t="s">
        <v>19</v>
      </c>
      <c r="F197" s="248" t="s">
        <v>175</v>
      </c>
      <c r="G197" s="246"/>
      <c r="H197" s="249">
        <v>16.948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173</v>
      </c>
      <c r="AU197" s="255" t="s">
        <v>106</v>
      </c>
      <c r="AV197" s="14" t="s">
        <v>171</v>
      </c>
      <c r="AW197" s="14" t="s">
        <v>33</v>
      </c>
      <c r="AX197" s="14" t="s">
        <v>80</v>
      </c>
      <c r="AY197" s="255" t="s">
        <v>163</v>
      </c>
    </row>
    <row r="198" spans="1:65" s="2" customFormat="1" ht="33" customHeight="1">
      <c r="A198" s="40"/>
      <c r="B198" s="41"/>
      <c r="C198" s="220" t="s">
        <v>332</v>
      </c>
      <c r="D198" s="220" t="s">
        <v>166</v>
      </c>
      <c r="E198" s="221" t="s">
        <v>333</v>
      </c>
      <c r="F198" s="222" t="s">
        <v>334</v>
      </c>
      <c r="G198" s="223" t="s">
        <v>169</v>
      </c>
      <c r="H198" s="224">
        <v>85.08</v>
      </c>
      <c r="I198" s="225"/>
      <c r="J198" s="226">
        <f>ROUND(I198*H198,2)</f>
        <v>0</v>
      </c>
      <c r="K198" s="222" t="s">
        <v>170</v>
      </c>
      <c r="L198" s="46"/>
      <c r="M198" s="227" t="s">
        <v>19</v>
      </c>
      <c r="N198" s="228" t="s">
        <v>44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0.063</v>
      </c>
      <c r="T198" s="230">
        <f>S198*H198</f>
        <v>5.36004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171</v>
      </c>
      <c r="AT198" s="231" t="s">
        <v>166</v>
      </c>
      <c r="AU198" s="231" t="s">
        <v>106</v>
      </c>
      <c r="AY198" s="19" t="s">
        <v>163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106</v>
      </c>
      <c r="BK198" s="232">
        <f>ROUND(I198*H198,2)</f>
        <v>0</v>
      </c>
      <c r="BL198" s="19" t="s">
        <v>171</v>
      </c>
      <c r="BM198" s="231" t="s">
        <v>335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336</v>
      </c>
      <c r="G199" s="234"/>
      <c r="H199" s="238">
        <v>18.4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72</v>
      </c>
      <c r="AY199" s="244" t="s">
        <v>163</v>
      </c>
    </row>
    <row r="200" spans="1:51" s="13" customFormat="1" ht="12">
      <c r="A200" s="13"/>
      <c r="B200" s="233"/>
      <c r="C200" s="234"/>
      <c r="D200" s="235" t="s">
        <v>173</v>
      </c>
      <c r="E200" s="236" t="s">
        <v>19</v>
      </c>
      <c r="F200" s="237" t="s">
        <v>337</v>
      </c>
      <c r="G200" s="234"/>
      <c r="H200" s="238">
        <v>36.3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173</v>
      </c>
      <c r="AU200" s="244" t="s">
        <v>106</v>
      </c>
      <c r="AV200" s="13" t="s">
        <v>106</v>
      </c>
      <c r="AW200" s="13" t="s">
        <v>33</v>
      </c>
      <c r="AX200" s="13" t="s">
        <v>72</v>
      </c>
      <c r="AY200" s="244" t="s">
        <v>163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338</v>
      </c>
      <c r="G201" s="234"/>
      <c r="H201" s="238">
        <v>28.21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72</v>
      </c>
      <c r="AY201" s="244" t="s">
        <v>163</v>
      </c>
    </row>
    <row r="202" spans="1:51" s="13" customFormat="1" ht="12">
      <c r="A202" s="13"/>
      <c r="B202" s="233"/>
      <c r="C202" s="234"/>
      <c r="D202" s="235" t="s">
        <v>173</v>
      </c>
      <c r="E202" s="236" t="s">
        <v>19</v>
      </c>
      <c r="F202" s="237" t="s">
        <v>339</v>
      </c>
      <c r="G202" s="234"/>
      <c r="H202" s="238">
        <v>2.17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173</v>
      </c>
      <c r="AU202" s="244" t="s">
        <v>106</v>
      </c>
      <c r="AV202" s="13" t="s">
        <v>106</v>
      </c>
      <c r="AW202" s="13" t="s">
        <v>33</v>
      </c>
      <c r="AX202" s="13" t="s">
        <v>72</v>
      </c>
      <c r="AY202" s="244" t="s">
        <v>163</v>
      </c>
    </row>
    <row r="203" spans="1:51" s="14" customFormat="1" ht="12">
      <c r="A203" s="14"/>
      <c r="B203" s="245"/>
      <c r="C203" s="246"/>
      <c r="D203" s="235" t="s">
        <v>173</v>
      </c>
      <c r="E203" s="247" t="s">
        <v>19</v>
      </c>
      <c r="F203" s="248" t="s">
        <v>175</v>
      </c>
      <c r="G203" s="246"/>
      <c r="H203" s="249">
        <v>85.08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173</v>
      </c>
      <c r="AU203" s="255" t="s">
        <v>106</v>
      </c>
      <c r="AV203" s="14" t="s">
        <v>171</v>
      </c>
      <c r="AW203" s="14" t="s">
        <v>33</v>
      </c>
      <c r="AX203" s="14" t="s">
        <v>80</v>
      </c>
      <c r="AY203" s="255" t="s">
        <v>163</v>
      </c>
    </row>
    <row r="204" spans="1:65" s="2" customFormat="1" ht="33" customHeight="1">
      <c r="A204" s="40"/>
      <c r="B204" s="41"/>
      <c r="C204" s="220" t="s">
        <v>340</v>
      </c>
      <c r="D204" s="220" t="s">
        <v>166</v>
      </c>
      <c r="E204" s="221" t="s">
        <v>341</v>
      </c>
      <c r="F204" s="222" t="s">
        <v>342</v>
      </c>
      <c r="G204" s="223" t="s">
        <v>169</v>
      </c>
      <c r="H204" s="224">
        <v>53.86</v>
      </c>
      <c r="I204" s="225"/>
      <c r="J204" s="226">
        <f>ROUND(I204*H204,2)</f>
        <v>0</v>
      </c>
      <c r="K204" s="222" t="s">
        <v>170</v>
      </c>
      <c r="L204" s="46"/>
      <c r="M204" s="227" t="s">
        <v>19</v>
      </c>
      <c r="N204" s="228" t="s">
        <v>44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0.025</v>
      </c>
      <c r="T204" s="230">
        <f>S204*H204</f>
        <v>1.3465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171</v>
      </c>
      <c r="AT204" s="231" t="s">
        <v>166</v>
      </c>
      <c r="AU204" s="231" t="s">
        <v>106</v>
      </c>
      <c r="AY204" s="19" t="s">
        <v>163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106</v>
      </c>
      <c r="BK204" s="232">
        <f>ROUND(I204*H204,2)</f>
        <v>0</v>
      </c>
      <c r="BL204" s="19" t="s">
        <v>171</v>
      </c>
      <c r="BM204" s="231" t="s">
        <v>343</v>
      </c>
    </row>
    <row r="205" spans="1:51" s="13" customFormat="1" ht="12">
      <c r="A205" s="13"/>
      <c r="B205" s="233"/>
      <c r="C205" s="234"/>
      <c r="D205" s="235" t="s">
        <v>173</v>
      </c>
      <c r="E205" s="236" t="s">
        <v>19</v>
      </c>
      <c r="F205" s="237" t="s">
        <v>344</v>
      </c>
      <c r="G205" s="234"/>
      <c r="H205" s="238">
        <v>15.95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173</v>
      </c>
      <c r="AU205" s="244" t="s">
        <v>106</v>
      </c>
      <c r="AV205" s="13" t="s">
        <v>106</v>
      </c>
      <c r="AW205" s="13" t="s">
        <v>33</v>
      </c>
      <c r="AX205" s="13" t="s">
        <v>72</v>
      </c>
      <c r="AY205" s="244" t="s">
        <v>163</v>
      </c>
    </row>
    <row r="206" spans="1:51" s="13" customFormat="1" ht="12">
      <c r="A206" s="13"/>
      <c r="B206" s="233"/>
      <c r="C206" s="234"/>
      <c r="D206" s="235" t="s">
        <v>173</v>
      </c>
      <c r="E206" s="236" t="s">
        <v>19</v>
      </c>
      <c r="F206" s="237" t="s">
        <v>345</v>
      </c>
      <c r="G206" s="234"/>
      <c r="H206" s="238">
        <v>28.17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173</v>
      </c>
      <c r="AU206" s="244" t="s">
        <v>106</v>
      </c>
      <c r="AV206" s="13" t="s">
        <v>106</v>
      </c>
      <c r="AW206" s="13" t="s">
        <v>33</v>
      </c>
      <c r="AX206" s="13" t="s">
        <v>72</v>
      </c>
      <c r="AY206" s="244" t="s">
        <v>163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346</v>
      </c>
      <c r="G207" s="234"/>
      <c r="H207" s="238">
        <v>9.74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72</v>
      </c>
      <c r="AY207" s="244" t="s">
        <v>163</v>
      </c>
    </row>
    <row r="208" spans="1:51" s="14" customFormat="1" ht="12">
      <c r="A208" s="14"/>
      <c r="B208" s="245"/>
      <c r="C208" s="246"/>
      <c r="D208" s="235" t="s">
        <v>173</v>
      </c>
      <c r="E208" s="247" t="s">
        <v>19</v>
      </c>
      <c r="F208" s="248" t="s">
        <v>175</v>
      </c>
      <c r="G208" s="246"/>
      <c r="H208" s="249">
        <v>53.86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173</v>
      </c>
      <c r="AU208" s="255" t="s">
        <v>106</v>
      </c>
      <c r="AV208" s="14" t="s">
        <v>171</v>
      </c>
      <c r="AW208" s="14" t="s">
        <v>33</v>
      </c>
      <c r="AX208" s="14" t="s">
        <v>80</v>
      </c>
      <c r="AY208" s="255" t="s">
        <v>163</v>
      </c>
    </row>
    <row r="209" spans="1:65" s="2" customFormat="1" ht="21.75" customHeight="1">
      <c r="A209" s="40"/>
      <c r="B209" s="41"/>
      <c r="C209" s="220" t="s">
        <v>347</v>
      </c>
      <c r="D209" s="220" t="s">
        <v>166</v>
      </c>
      <c r="E209" s="221" t="s">
        <v>348</v>
      </c>
      <c r="F209" s="222" t="s">
        <v>349</v>
      </c>
      <c r="G209" s="223" t="s">
        <v>169</v>
      </c>
      <c r="H209" s="224">
        <v>3.781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44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0.051</v>
      </c>
      <c r="T209" s="230">
        <f>S209*H209</f>
        <v>0.192831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106</v>
      </c>
      <c r="BK209" s="232">
        <f>ROUND(I209*H209,2)</f>
        <v>0</v>
      </c>
      <c r="BL209" s="19" t="s">
        <v>171</v>
      </c>
      <c r="BM209" s="231" t="s">
        <v>350</v>
      </c>
    </row>
    <row r="210" spans="1:51" s="13" customFormat="1" ht="12">
      <c r="A210" s="13"/>
      <c r="B210" s="233"/>
      <c r="C210" s="234"/>
      <c r="D210" s="235" t="s">
        <v>173</v>
      </c>
      <c r="E210" s="236" t="s">
        <v>19</v>
      </c>
      <c r="F210" s="237" t="s">
        <v>351</v>
      </c>
      <c r="G210" s="234"/>
      <c r="H210" s="238">
        <v>3.781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173</v>
      </c>
      <c r="AU210" s="244" t="s">
        <v>106</v>
      </c>
      <c r="AV210" s="13" t="s">
        <v>106</v>
      </c>
      <c r="AW210" s="13" t="s">
        <v>33</v>
      </c>
      <c r="AX210" s="13" t="s">
        <v>72</v>
      </c>
      <c r="AY210" s="244" t="s">
        <v>163</v>
      </c>
    </row>
    <row r="211" spans="1:51" s="14" customFormat="1" ht="12">
      <c r="A211" s="14"/>
      <c r="B211" s="245"/>
      <c r="C211" s="246"/>
      <c r="D211" s="235" t="s">
        <v>173</v>
      </c>
      <c r="E211" s="247" t="s">
        <v>19</v>
      </c>
      <c r="F211" s="248" t="s">
        <v>175</v>
      </c>
      <c r="G211" s="246"/>
      <c r="H211" s="249">
        <v>3.781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173</v>
      </c>
      <c r="AU211" s="255" t="s">
        <v>106</v>
      </c>
      <c r="AV211" s="14" t="s">
        <v>171</v>
      </c>
      <c r="AW211" s="14" t="s">
        <v>33</v>
      </c>
      <c r="AX211" s="14" t="s">
        <v>80</v>
      </c>
      <c r="AY211" s="255" t="s">
        <v>163</v>
      </c>
    </row>
    <row r="212" spans="1:65" s="2" customFormat="1" ht="33" customHeight="1">
      <c r="A212" s="40"/>
      <c r="B212" s="41"/>
      <c r="C212" s="220" t="s">
        <v>352</v>
      </c>
      <c r="D212" s="220" t="s">
        <v>166</v>
      </c>
      <c r="E212" s="221" t="s">
        <v>353</v>
      </c>
      <c r="F212" s="222" t="s">
        <v>354</v>
      </c>
      <c r="G212" s="223" t="s">
        <v>355</v>
      </c>
      <c r="H212" s="224">
        <v>100</v>
      </c>
      <c r="I212" s="225"/>
      <c r="J212" s="226">
        <f>ROUND(I212*H212,2)</f>
        <v>0</v>
      </c>
      <c r="K212" s="222" t="s">
        <v>170</v>
      </c>
      <c r="L212" s="46"/>
      <c r="M212" s="227" t="s">
        <v>19</v>
      </c>
      <c r="N212" s="228" t="s">
        <v>44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0.001</v>
      </c>
      <c r="T212" s="230">
        <f>S212*H212</f>
        <v>0.1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171</v>
      </c>
      <c r="AT212" s="231" t="s">
        <v>166</v>
      </c>
      <c r="AU212" s="231" t="s">
        <v>106</v>
      </c>
      <c r="AY212" s="19" t="s">
        <v>163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106</v>
      </c>
      <c r="BK212" s="232">
        <f>ROUND(I212*H212,2)</f>
        <v>0</v>
      </c>
      <c r="BL212" s="19" t="s">
        <v>171</v>
      </c>
      <c r="BM212" s="231" t="s">
        <v>356</v>
      </c>
    </row>
    <row r="213" spans="1:65" s="2" customFormat="1" ht="21.75" customHeight="1">
      <c r="A213" s="40"/>
      <c r="B213" s="41"/>
      <c r="C213" s="220" t="s">
        <v>357</v>
      </c>
      <c r="D213" s="220" t="s">
        <v>166</v>
      </c>
      <c r="E213" s="221" t="s">
        <v>358</v>
      </c>
      <c r="F213" s="222" t="s">
        <v>359</v>
      </c>
      <c r="G213" s="223" t="s">
        <v>169</v>
      </c>
      <c r="H213" s="224">
        <v>1645.11</v>
      </c>
      <c r="I213" s="225"/>
      <c r="J213" s="226">
        <f>ROUND(I213*H213,2)</f>
        <v>0</v>
      </c>
      <c r="K213" s="222" t="s">
        <v>170</v>
      </c>
      <c r="L213" s="46"/>
      <c r="M213" s="227" t="s">
        <v>19</v>
      </c>
      <c r="N213" s="228" t="s">
        <v>44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0.02</v>
      </c>
      <c r="T213" s="230">
        <f>S213*H213</f>
        <v>32.9022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171</v>
      </c>
      <c r="AT213" s="231" t="s">
        <v>166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106</v>
      </c>
      <c r="BK213" s="232">
        <f>ROUND(I213*H213,2)</f>
        <v>0</v>
      </c>
      <c r="BL213" s="19" t="s">
        <v>171</v>
      </c>
      <c r="BM213" s="231" t="s">
        <v>360</v>
      </c>
    </row>
    <row r="214" spans="1:51" s="13" customFormat="1" ht="12">
      <c r="A214" s="13"/>
      <c r="B214" s="233"/>
      <c r="C214" s="234"/>
      <c r="D214" s="235" t="s">
        <v>173</v>
      </c>
      <c r="E214" s="236" t="s">
        <v>19</v>
      </c>
      <c r="F214" s="237" t="s">
        <v>361</v>
      </c>
      <c r="G214" s="234"/>
      <c r="H214" s="238">
        <v>532.04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173</v>
      </c>
      <c r="AU214" s="244" t="s">
        <v>106</v>
      </c>
      <c r="AV214" s="13" t="s">
        <v>106</v>
      </c>
      <c r="AW214" s="13" t="s">
        <v>33</v>
      </c>
      <c r="AX214" s="13" t="s">
        <v>72</v>
      </c>
      <c r="AY214" s="244" t="s">
        <v>163</v>
      </c>
    </row>
    <row r="215" spans="1:51" s="13" customFormat="1" ht="12">
      <c r="A215" s="13"/>
      <c r="B215" s="233"/>
      <c r="C215" s="234"/>
      <c r="D215" s="235" t="s">
        <v>173</v>
      </c>
      <c r="E215" s="236" t="s">
        <v>19</v>
      </c>
      <c r="F215" s="237" t="s">
        <v>362</v>
      </c>
      <c r="G215" s="234"/>
      <c r="H215" s="238">
        <v>558.96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173</v>
      </c>
      <c r="AU215" s="244" t="s">
        <v>106</v>
      </c>
      <c r="AV215" s="13" t="s">
        <v>106</v>
      </c>
      <c r="AW215" s="13" t="s">
        <v>33</v>
      </c>
      <c r="AX215" s="13" t="s">
        <v>72</v>
      </c>
      <c r="AY215" s="244" t="s">
        <v>163</v>
      </c>
    </row>
    <row r="216" spans="1:51" s="13" customFormat="1" ht="12">
      <c r="A216" s="13"/>
      <c r="B216" s="233"/>
      <c r="C216" s="234"/>
      <c r="D216" s="235" t="s">
        <v>173</v>
      </c>
      <c r="E216" s="236" t="s">
        <v>19</v>
      </c>
      <c r="F216" s="237" t="s">
        <v>363</v>
      </c>
      <c r="G216" s="234"/>
      <c r="H216" s="238">
        <v>554.11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173</v>
      </c>
      <c r="AU216" s="244" t="s">
        <v>106</v>
      </c>
      <c r="AV216" s="13" t="s">
        <v>106</v>
      </c>
      <c r="AW216" s="13" t="s">
        <v>33</v>
      </c>
      <c r="AX216" s="13" t="s">
        <v>72</v>
      </c>
      <c r="AY216" s="244" t="s">
        <v>163</v>
      </c>
    </row>
    <row r="217" spans="1:51" s="14" customFormat="1" ht="12">
      <c r="A217" s="14"/>
      <c r="B217" s="245"/>
      <c r="C217" s="246"/>
      <c r="D217" s="235" t="s">
        <v>173</v>
      </c>
      <c r="E217" s="247" t="s">
        <v>19</v>
      </c>
      <c r="F217" s="248" t="s">
        <v>175</v>
      </c>
      <c r="G217" s="246"/>
      <c r="H217" s="249">
        <v>1645.1100000000001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173</v>
      </c>
      <c r="AU217" s="255" t="s">
        <v>106</v>
      </c>
      <c r="AV217" s="14" t="s">
        <v>171</v>
      </c>
      <c r="AW217" s="14" t="s">
        <v>33</v>
      </c>
      <c r="AX217" s="14" t="s">
        <v>80</v>
      </c>
      <c r="AY217" s="255" t="s">
        <v>163</v>
      </c>
    </row>
    <row r="218" spans="1:65" s="2" customFormat="1" ht="21.75" customHeight="1">
      <c r="A218" s="40"/>
      <c r="B218" s="41"/>
      <c r="C218" s="220" t="s">
        <v>364</v>
      </c>
      <c r="D218" s="220" t="s">
        <v>166</v>
      </c>
      <c r="E218" s="221" t="s">
        <v>365</v>
      </c>
      <c r="F218" s="222" t="s">
        <v>366</v>
      </c>
      <c r="G218" s="223" t="s">
        <v>169</v>
      </c>
      <c r="H218" s="224">
        <v>690</v>
      </c>
      <c r="I218" s="225"/>
      <c r="J218" s="226">
        <f>ROUND(I218*H218,2)</f>
        <v>0</v>
      </c>
      <c r="K218" s="222" t="s">
        <v>170</v>
      </c>
      <c r="L218" s="46"/>
      <c r="M218" s="227" t="s">
        <v>19</v>
      </c>
      <c r="N218" s="228" t="s">
        <v>44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0.05</v>
      </c>
      <c r="T218" s="230">
        <f>S218*H218</f>
        <v>34.5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171</v>
      </c>
      <c r="AT218" s="231" t="s">
        <v>166</v>
      </c>
      <c r="AU218" s="231" t="s">
        <v>106</v>
      </c>
      <c r="AY218" s="19" t="s">
        <v>163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106</v>
      </c>
      <c r="BK218" s="232">
        <f>ROUND(I218*H218,2)</f>
        <v>0</v>
      </c>
      <c r="BL218" s="19" t="s">
        <v>171</v>
      </c>
      <c r="BM218" s="231" t="s">
        <v>367</v>
      </c>
    </row>
    <row r="219" spans="1:51" s="13" customFormat="1" ht="12">
      <c r="A219" s="13"/>
      <c r="B219" s="233"/>
      <c r="C219" s="234"/>
      <c r="D219" s="235" t="s">
        <v>173</v>
      </c>
      <c r="E219" s="236" t="s">
        <v>19</v>
      </c>
      <c r="F219" s="237" t="s">
        <v>368</v>
      </c>
      <c r="G219" s="234"/>
      <c r="H219" s="238">
        <v>320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173</v>
      </c>
      <c r="AU219" s="244" t="s">
        <v>106</v>
      </c>
      <c r="AV219" s="13" t="s">
        <v>106</v>
      </c>
      <c r="AW219" s="13" t="s">
        <v>33</v>
      </c>
      <c r="AX219" s="13" t="s">
        <v>72</v>
      </c>
      <c r="AY219" s="244" t="s">
        <v>163</v>
      </c>
    </row>
    <row r="220" spans="1:51" s="13" customFormat="1" ht="12">
      <c r="A220" s="13"/>
      <c r="B220" s="233"/>
      <c r="C220" s="234"/>
      <c r="D220" s="235" t="s">
        <v>173</v>
      </c>
      <c r="E220" s="236" t="s">
        <v>19</v>
      </c>
      <c r="F220" s="237" t="s">
        <v>369</v>
      </c>
      <c r="G220" s="234"/>
      <c r="H220" s="238">
        <v>370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173</v>
      </c>
      <c r="AU220" s="244" t="s">
        <v>106</v>
      </c>
      <c r="AV220" s="13" t="s">
        <v>106</v>
      </c>
      <c r="AW220" s="13" t="s">
        <v>33</v>
      </c>
      <c r="AX220" s="13" t="s">
        <v>72</v>
      </c>
      <c r="AY220" s="244" t="s">
        <v>163</v>
      </c>
    </row>
    <row r="221" spans="1:51" s="14" customFormat="1" ht="12">
      <c r="A221" s="14"/>
      <c r="B221" s="245"/>
      <c r="C221" s="246"/>
      <c r="D221" s="235" t="s">
        <v>173</v>
      </c>
      <c r="E221" s="247" t="s">
        <v>19</v>
      </c>
      <c r="F221" s="248" t="s">
        <v>175</v>
      </c>
      <c r="G221" s="246"/>
      <c r="H221" s="249">
        <v>690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173</v>
      </c>
      <c r="AU221" s="255" t="s">
        <v>106</v>
      </c>
      <c r="AV221" s="14" t="s">
        <v>171</v>
      </c>
      <c r="AW221" s="14" t="s">
        <v>33</v>
      </c>
      <c r="AX221" s="14" t="s">
        <v>80</v>
      </c>
      <c r="AY221" s="255" t="s">
        <v>163</v>
      </c>
    </row>
    <row r="222" spans="1:65" s="2" customFormat="1" ht="33" customHeight="1">
      <c r="A222" s="40"/>
      <c r="B222" s="41"/>
      <c r="C222" s="220" t="s">
        <v>370</v>
      </c>
      <c r="D222" s="220" t="s">
        <v>166</v>
      </c>
      <c r="E222" s="221" t="s">
        <v>371</v>
      </c>
      <c r="F222" s="222" t="s">
        <v>372</v>
      </c>
      <c r="G222" s="223" t="s">
        <v>169</v>
      </c>
      <c r="H222" s="224">
        <v>6050</v>
      </c>
      <c r="I222" s="225"/>
      <c r="J222" s="226">
        <f>ROUND(I222*H222,2)</f>
        <v>0</v>
      </c>
      <c r="K222" s="222" t="s">
        <v>170</v>
      </c>
      <c r="L222" s="46"/>
      <c r="M222" s="227" t="s">
        <v>19</v>
      </c>
      <c r="N222" s="228" t="s">
        <v>44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0.046</v>
      </c>
      <c r="T222" s="230">
        <f>S222*H222</f>
        <v>278.3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106</v>
      </c>
      <c r="BK222" s="232">
        <f>ROUND(I222*H222,2)</f>
        <v>0</v>
      </c>
      <c r="BL222" s="19" t="s">
        <v>171</v>
      </c>
      <c r="BM222" s="231" t="s">
        <v>373</v>
      </c>
    </row>
    <row r="223" spans="1:51" s="13" customFormat="1" ht="12">
      <c r="A223" s="13"/>
      <c r="B223" s="233"/>
      <c r="C223" s="234"/>
      <c r="D223" s="235" t="s">
        <v>173</v>
      </c>
      <c r="E223" s="236" t="s">
        <v>19</v>
      </c>
      <c r="F223" s="237" t="s">
        <v>374</v>
      </c>
      <c r="G223" s="234"/>
      <c r="H223" s="238">
        <v>1500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173</v>
      </c>
      <c r="AU223" s="244" t="s">
        <v>106</v>
      </c>
      <c r="AV223" s="13" t="s">
        <v>106</v>
      </c>
      <c r="AW223" s="13" t="s">
        <v>33</v>
      </c>
      <c r="AX223" s="13" t="s">
        <v>72</v>
      </c>
      <c r="AY223" s="244" t="s">
        <v>163</v>
      </c>
    </row>
    <row r="224" spans="1:51" s="13" customFormat="1" ht="12">
      <c r="A224" s="13"/>
      <c r="B224" s="233"/>
      <c r="C224" s="234"/>
      <c r="D224" s="235" t="s">
        <v>173</v>
      </c>
      <c r="E224" s="236" t="s">
        <v>19</v>
      </c>
      <c r="F224" s="237" t="s">
        <v>375</v>
      </c>
      <c r="G224" s="234"/>
      <c r="H224" s="238">
        <v>1650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173</v>
      </c>
      <c r="AU224" s="244" t="s">
        <v>106</v>
      </c>
      <c r="AV224" s="13" t="s">
        <v>106</v>
      </c>
      <c r="AW224" s="13" t="s">
        <v>33</v>
      </c>
      <c r="AX224" s="13" t="s">
        <v>72</v>
      </c>
      <c r="AY224" s="244" t="s">
        <v>163</v>
      </c>
    </row>
    <row r="225" spans="1:51" s="13" customFormat="1" ht="12">
      <c r="A225" s="13"/>
      <c r="B225" s="233"/>
      <c r="C225" s="234"/>
      <c r="D225" s="235" t="s">
        <v>173</v>
      </c>
      <c r="E225" s="236" t="s">
        <v>19</v>
      </c>
      <c r="F225" s="237" t="s">
        <v>376</v>
      </c>
      <c r="G225" s="234"/>
      <c r="H225" s="238">
        <v>1600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173</v>
      </c>
      <c r="AU225" s="244" t="s">
        <v>106</v>
      </c>
      <c r="AV225" s="13" t="s">
        <v>106</v>
      </c>
      <c r="AW225" s="13" t="s">
        <v>33</v>
      </c>
      <c r="AX225" s="13" t="s">
        <v>72</v>
      </c>
      <c r="AY225" s="244" t="s">
        <v>163</v>
      </c>
    </row>
    <row r="226" spans="1:51" s="13" customFormat="1" ht="12">
      <c r="A226" s="13"/>
      <c r="B226" s="233"/>
      <c r="C226" s="234"/>
      <c r="D226" s="235" t="s">
        <v>173</v>
      </c>
      <c r="E226" s="236" t="s">
        <v>19</v>
      </c>
      <c r="F226" s="237" t="s">
        <v>377</v>
      </c>
      <c r="G226" s="234"/>
      <c r="H226" s="238">
        <v>1300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173</v>
      </c>
      <c r="AU226" s="244" t="s">
        <v>106</v>
      </c>
      <c r="AV226" s="13" t="s">
        <v>106</v>
      </c>
      <c r="AW226" s="13" t="s">
        <v>33</v>
      </c>
      <c r="AX226" s="13" t="s">
        <v>72</v>
      </c>
      <c r="AY226" s="244" t="s">
        <v>163</v>
      </c>
    </row>
    <row r="227" spans="1:51" s="14" customFormat="1" ht="12">
      <c r="A227" s="14"/>
      <c r="B227" s="245"/>
      <c r="C227" s="246"/>
      <c r="D227" s="235" t="s">
        <v>173</v>
      </c>
      <c r="E227" s="247" t="s">
        <v>19</v>
      </c>
      <c r="F227" s="248" t="s">
        <v>175</v>
      </c>
      <c r="G227" s="246"/>
      <c r="H227" s="249">
        <v>6050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173</v>
      </c>
      <c r="AU227" s="255" t="s">
        <v>106</v>
      </c>
      <c r="AV227" s="14" t="s">
        <v>171</v>
      </c>
      <c r="AW227" s="14" t="s">
        <v>33</v>
      </c>
      <c r="AX227" s="14" t="s">
        <v>80</v>
      </c>
      <c r="AY227" s="255" t="s">
        <v>163</v>
      </c>
    </row>
    <row r="228" spans="1:65" s="2" customFormat="1" ht="33" customHeight="1">
      <c r="A228" s="40"/>
      <c r="B228" s="41"/>
      <c r="C228" s="220" t="s">
        <v>378</v>
      </c>
      <c r="D228" s="220" t="s">
        <v>166</v>
      </c>
      <c r="E228" s="221" t="s">
        <v>379</v>
      </c>
      <c r="F228" s="222" t="s">
        <v>380</v>
      </c>
      <c r="G228" s="223" t="s">
        <v>169</v>
      </c>
      <c r="H228" s="224">
        <v>12</v>
      </c>
      <c r="I228" s="225"/>
      <c r="J228" s="226">
        <f>ROUND(I228*H228,2)</f>
        <v>0</v>
      </c>
      <c r="K228" s="222" t="s">
        <v>170</v>
      </c>
      <c r="L228" s="46"/>
      <c r="M228" s="227" t="s">
        <v>19</v>
      </c>
      <c r="N228" s="228" t="s">
        <v>44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0.089</v>
      </c>
      <c r="T228" s="230">
        <f>S228*H228</f>
        <v>1.068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106</v>
      </c>
      <c r="BK228" s="232">
        <f>ROUND(I228*H228,2)</f>
        <v>0</v>
      </c>
      <c r="BL228" s="19" t="s">
        <v>171</v>
      </c>
      <c r="BM228" s="231" t="s">
        <v>381</v>
      </c>
    </row>
    <row r="229" spans="1:51" s="13" customFormat="1" ht="12">
      <c r="A229" s="13"/>
      <c r="B229" s="233"/>
      <c r="C229" s="234"/>
      <c r="D229" s="235" t="s">
        <v>173</v>
      </c>
      <c r="E229" s="236" t="s">
        <v>19</v>
      </c>
      <c r="F229" s="237" t="s">
        <v>382</v>
      </c>
      <c r="G229" s="234"/>
      <c r="H229" s="238">
        <v>12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173</v>
      </c>
      <c r="AU229" s="244" t="s">
        <v>106</v>
      </c>
      <c r="AV229" s="13" t="s">
        <v>106</v>
      </c>
      <c r="AW229" s="13" t="s">
        <v>33</v>
      </c>
      <c r="AX229" s="13" t="s">
        <v>80</v>
      </c>
      <c r="AY229" s="244" t="s">
        <v>163</v>
      </c>
    </row>
    <row r="230" spans="1:65" s="2" customFormat="1" ht="33" customHeight="1">
      <c r="A230" s="40"/>
      <c r="B230" s="41"/>
      <c r="C230" s="220" t="s">
        <v>383</v>
      </c>
      <c r="D230" s="220" t="s">
        <v>166</v>
      </c>
      <c r="E230" s="221" t="s">
        <v>384</v>
      </c>
      <c r="F230" s="222" t="s">
        <v>385</v>
      </c>
      <c r="G230" s="223" t="s">
        <v>169</v>
      </c>
      <c r="H230" s="224">
        <v>2226.71</v>
      </c>
      <c r="I230" s="225"/>
      <c r="J230" s="226">
        <f>ROUND(I230*H230,2)</f>
        <v>0</v>
      </c>
      <c r="K230" s="222" t="s">
        <v>170</v>
      </c>
      <c r="L230" s="46"/>
      <c r="M230" s="227" t="s">
        <v>19</v>
      </c>
      <c r="N230" s="228" t="s">
        <v>44</v>
      </c>
      <c r="O230" s="86"/>
      <c r="P230" s="229">
        <f>O230*H230</f>
        <v>0</v>
      </c>
      <c r="Q230" s="229">
        <v>4E-05</v>
      </c>
      <c r="R230" s="229">
        <f>Q230*H230</f>
        <v>0.0890684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171</v>
      </c>
      <c r="AT230" s="231" t="s">
        <v>166</v>
      </c>
      <c r="AU230" s="231" t="s">
        <v>106</v>
      </c>
      <c r="AY230" s="19" t="s">
        <v>163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106</v>
      </c>
      <c r="BK230" s="232">
        <f>ROUND(I230*H230,2)</f>
        <v>0</v>
      </c>
      <c r="BL230" s="19" t="s">
        <v>171</v>
      </c>
      <c r="BM230" s="231" t="s">
        <v>386</v>
      </c>
    </row>
    <row r="231" spans="1:51" s="13" customFormat="1" ht="12">
      <c r="A231" s="13"/>
      <c r="B231" s="233"/>
      <c r="C231" s="234"/>
      <c r="D231" s="235" t="s">
        <v>173</v>
      </c>
      <c r="E231" s="236" t="s">
        <v>19</v>
      </c>
      <c r="F231" s="237" t="s">
        <v>387</v>
      </c>
      <c r="G231" s="234"/>
      <c r="H231" s="238">
        <v>554.26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173</v>
      </c>
      <c r="AU231" s="244" t="s">
        <v>106</v>
      </c>
      <c r="AV231" s="13" t="s">
        <v>106</v>
      </c>
      <c r="AW231" s="13" t="s">
        <v>33</v>
      </c>
      <c r="AX231" s="13" t="s">
        <v>72</v>
      </c>
      <c r="AY231" s="244" t="s">
        <v>163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388</v>
      </c>
      <c r="G232" s="234"/>
      <c r="H232" s="238">
        <v>558.96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3" customFormat="1" ht="12">
      <c r="A233" s="13"/>
      <c r="B233" s="233"/>
      <c r="C233" s="234"/>
      <c r="D233" s="235" t="s">
        <v>173</v>
      </c>
      <c r="E233" s="236" t="s">
        <v>19</v>
      </c>
      <c r="F233" s="237" t="s">
        <v>389</v>
      </c>
      <c r="G233" s="234"/>
      <c r="H233" s="238">
        <v>557.02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173</v>
      </c>
      <c r="AU233" s="244" t="s">
        <v>106</v>
      </c>
      <c r="AV233" s="13" t="s">
        <v>106</v>
      </c>
      <c r="AW233" s="13" t="s">
        <v>33</v>
      </c>
      <c r="AX233" s="13" t="s">
        <v>72</v>
      </c>
      <c r="AY233" s="244" t="s">
        <v>163</v>
      </c>
    </row>
    <row r="234" spans="1:51" s="13" customFormat="1" ht="12">
      <c r="A234" s="13"/>
      <c r="B234" s="233"/>
      <c r="C234" s="234"/>
      <c r="D234" s="235" t="s">
        <v>173</v>
      </c>
      <c r="E234" s="236" t="s">
        <v>19</v>
      </c>
      <c r="F234" s="237" t="s">
        <v>390</v>
      </c>
      <c r="G234" s="234"/>
      <c r="H234" s="238">
        <v>556.47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173</v>
      </c>
      <c r="AU234" s="244" t="s">
        <v>106</v>
      </c>
      <c r="AV234" s="13" t="s">
        <v>106</v>
      </c>
      <c r="AW234" s="13" t="s">
        <v>33</v>
      </c>
      <c r="AX234" s="13" t="s">
        <v>72</v>
      </c>
      <c r="AY234" s="244" t="s">
        <v>163</v>
      </c>
    </row>
    <row r="235" spans="1:51" s="14" customFormat="1" ht="12">
      <c r="A235" s="14"/>
      <c r="B235" s="245"/>
      <c r="C235" s="246"/>
      <c r="D235" s="235" t="s">
        <v>173</v>
      </c>
      <c r="E235" s="247" t="s">
        <v>19</v>
      </c>
      <c r="F235" s="248" t="s">
        <v>175</v>
      </c>
      <c r="G235" s="246"/>
      <c r="H235" s="249">
        <v>2226.71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173</v>
      </c>
      <c r="AU235" s="255" t="s">
        <v>106</v>
      </c>
      <c r="AV235" s="14" t="s">
        <v>171</v>
      </c>
      <c r="AW235" s="14" t="s">
        <v>33</v>
      </c>
      <c r="AX235" s="14" t="s">
        <v>80</v>
      </c>
      <c r="AY235" s="255" t="s">
        <v>163</v>
      </c>
    </row>
    <row r="236" spans="1:65" s="2" customFormat="1" ht="16.5" customHeight="1">
      <c r="A236" s="40"/>
      <c r="B236" s="41"/>
      <c r="C236" s="220" t="s">
        <v>391</v>
      </c>
      <c r="D236" s="220" t="s">
        <v>166</v>
      </c>
      <c r="E236" s="221" t="s">
        <v>392</v>
      </c>
      <c r="F236" s="222" t="s">
        <v>393</v>
      </c>
      <c r="G236" s="223" t="s">
        <v>394</v>
      </c>
      <c r="H236" s="224">
        <v>1</v>
      </c>
      <c r="I236" s="225"/>
      <c r="J236" s="226">
        <f>ROUND(I236*H236,2)</f>
        <v>0</v>
      </c>
      <c r="K236" s="222" t="s">
        <v>19</v>
      </c>
      <c r="L236" s="46"/>
      <c r="M236" s="227" t="s">
        <v>19</v>
      </c>
      <c r="N236" s="228" t="s">
        <v>44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0.7</v>
      </c>
      <c r="T236" s="230">
        <f>S236*H236</f>
        <v>0.7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395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106</v>
      </c>
      <c r="BK236" s="232">
        <f>ROUND(I236*H236,2)</f>
        <v>0</v>
      </c>
      <c r="BL236" s="19" t="s">
        <v>395</v>
      </c>
      <c r="BM236" s="231" t="s">
        <v>396</v>
      </c>
    </row>
    <row r="237" spans="1:65" s="2" customFormat="1" ht="16.5" customHeight="1">
      <c r="A237" s="40"/>
      <c r="B237" s="41"/>
      <c r="C237" s="220" t="s">
        <v>397</v>
      </c>
      <c r="D237" s="220" t="s">
        <v>166</v>
      </c>
      <c r="E237" s="221" t="s">
        <v>398</v>
      </c>
      <c r="F237" s="222" t="s">
        <v>399</v>
      </c>
      <c r="G237" s="223" t="s">
        <v>394</v>
      </c>
      <c r="H237" s="224">
        <v>1</v>
      </c>
      <c r="I237" s="225"/>
      <c r="J237" s="226">
        <f>ROUND(I237*H237,2)</f>
        <v>0</v>
      </c>
      <c r="K237" s="222" t="s">
        <v>19</v>
      </c>
      <c r="L237" s="46"/>
      <c r="M237" s="227" t="s">
        <v>19</v>
      </c>
      <c r="N237" s="228" t="s">
        <v>44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10.2</v>
      </c>
      <c r="T237" s="230">
        <f>S237*H237</f>
        <v>10.2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171</v>
      </c>
      <c r="AT237" s="231" t="s">
        <v>166</v>
      </c>
      <c r="AU237" s="231" t="s">
        <v>106</v>
      </c>
      <c r="AY237" s="19" t="s">
        <v>163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106</v>
      </c>
      <c r="BK237" s="232">
        <f>ROUND(I237*H237,2)</f>
        <v>0</v>
      </c>
      <c r="BL237" s="19" t="s">
        <v>171</v>
      </c>
      <c r="BM237" s="231" t="s">
        <v>400</v>
      </c>
    </row>
    <row r="238" spans="1:65" s="2" customFormat="1" ht="21.75" customHeight="1">
      <c r="A238" s="40"/>
      <c r="B238" s="41"/>
      <c r="C238" s="220" t="s">
        <v>401</v>
      </c>
      <c r="D238" s="220" t="s">
        <v>166</v>
      </c>
      <c r="E238" s="221" t="s">
        <v>402</v>
      </c>
      <c r="F238" s="222" t="s">
        <v>403</v>
      </c>
      <c r="G238" s="223" t="s">
        <v>394</v>
      </c>
      <c r="H238" s="224">
        <v>1</v>
      </c>
      <c r="I238" s="225"/>
      <c r="J238" s="226">
        <f>ROUND(I238*H238,2)</f>
        <v>0</v>
      </c>
      <c r="K238" s="222" t="s">
        <v>19</v>
      </c>
      <c r="L238" s="46"/>
      <c r="M238" s="227" t="s">
        <v>19</v>
      </c>
      <c r="N238" s="228" t="s">
        <v>44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0.45</v>
      </c>
      <c r="T238" s="230">
        <f>S238*H238</f>
        <v>0.45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171</v>
      </c>
      <c r="AT238" s="231" t="s">
        <v>166</v>
      </c>
      <c r="AU238" s="231" t="s">
        <v>106</v>
      </c>
      <c r="AY238" s="19" t="s">
        <v>163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9" t="s">
        <v>106</v>
      </c>
      <c r="BK238" s="232">
        <f>ROUND(I238*H238,2)</f>
        <v>0</v>
      </c>
      <c r="BL238" s="19" t="s">
        <v>171</v>
      </c>
      <c r="BM238" s="231" t="s">
        <v>404</v>
      </c>
    </row>
    <row r="239" spans="1:65" s="2" customFormat="1" ht="33" customHeight="1">
      <c r="A239" s="40"/>
      <c r="B239" s="41"/>
      <c r="C239" s="220" t="s">
        <v>405</v>
      </c>
      <c r="D239" s="220" t="s">
        <v>166</v>
      </c>
      <c r="E239" s="221" t="s">
        <v>406</v>
      </c>
      <c r="F239" s="222" t="s">
        <v>407</v>
      </c>
      <c r="G239" s="223" t="s">
        <v>394</v>
      </c>
      <c r="H239" s="224">
        <v>1</v>
      </c>
      <c r="I239" s="225"/>
      <c r="J239" s="226">
        <f>ROUND(I239*H239,2)</f>
        <v>0</v>
      </c>
      <c r="K239" s="222" t="s">
        <v>19</v>
      </c>
      <c r="L239" s="46"/>
      <c r="M239" s="227" t="s">
        <v>19</v>
      </c>
      <c r="N239" s="228" t="s">
        <v>44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0.8</v>
      </c>
      <c r="T239" s="230">
        <f>S239*H239</f>
        <v>0.8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106</v>
      </c>
      <c r="BK239" s="232">
        <f>ROUND(I239*H239,2)</f>
        <v>0</v>
      </c>
      <c r="BL239" s="19" t="s">
        <v>171</v>
      </c>
      <c r="BM239" s="231" t="s">
        <v>408</v>
      </c>
    </row>
    <row r="240" spans="1:65" s="2" customFormat="1" ht="21.75" customHeight="1">
      <c r="A240" s="40"/>
      <c r="B240" s="41"/>
      <c r="C240" s="220" t="s">
        <v>409</v>
      </c>
      <c r="D240" s="220" t="s">
        <v>166</v>
      </c>
      <c r="E240" s="221" t="s">
        <v>410</v>
      </c>
      <c r="F240" s="222" t="s">
        <v>411</v>
      </c>
      <c r="G240" s="223" t="s">
        <v>394</v>
      </c>
      <c r="H240" s="224">
        <v>1</v>
      </c>
      <c r="I240" s="225"/>
      <c r="J240" s="226">
        <f>ROUND(I240*H240,2)</f>
        <v>0</v>
      </c>
      <c r="K240" s="222" t="s">
        <v>19</v>
      </c>
      <c r="L240" s="46"/>
      <c r="M240" s="227" t="s">
        <v>19</v>
      </c>
      <c r="N240" s="228" t="s">
        <v>44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0.2</v>
      </c>
      <c r="T240" s="230">
        <f>S240*H240</f>
        <v>0.2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171</v>
      </c>
      <c r="AT240" s="231" t="s">
        <v>166</v>
      </c>
      <c r="AU240" s="231" t="s">
        <v>106</v>
      </c>
      <c r="AY240" s="19" t="s">
        <v>163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106</v>
      </c>
      <c r="BK240" s="232">
        <f>ROUND(I240*H240,2)</f>
        <v>0</v>
      </c>
      <c r="BL240" s="19" t="s">
        <v>171</v>
      </c>
      <c r="BM240" s="231" t="s">
        <v>412</v>
      </c>
    </row>
    <row r="241" spans="1:65" s="2" customFormat="1" ht="21.75" customHeight="1">
      <c r="A241" s="40"/>
      <c r="B241" s="41"/>
      <c r="C241" s="220" t="s">
        <v>413</v>
      </c>
      <c r="D241" s="220" t="s">
        <v>166</v>
      </c>
      <c r="E241" s="221" t="s">
        <v>414</v>
      </c>
      <c r="F241" s="222" t="s">
        <v>415</v>
      </c>
      <c r="G241" s="223" t="s">
        <v>394</v>
      </c>
      <c r="H241" s="224">
        <v>1</v>
      </c>
      <c r="I241" s="225"/>
      <c r="J241" s="226">
        <f>ROUND(I241*H241,2)</f>
        <v>0</v>
      </c>
      <c r="K241" s="222" t="s">
        <v>19</v>
      </c>
      <c r="L241" s="46"/>
      <c r="M241" s="227" t="s">
        <v>19</v>
      </c>
      <c r="N241" s="228" t="s">
        <v>44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0.2</v>
      </c>
      <c r="T241" s="230">
        <f>S241*H241</f>
        <v>0.2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171</v>
      </c>
      <c r="AT241" s="231" t="s">
        <v>166</v>
      </c>
      <c r="AU241" s="231" t="s">
        <v>106</v>
      </c>
      <c r="AY241" s="19" t="s">
        <v>163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106</v>
      </c>
      <c r="BK241" s="232">
        <f>ROUND(I241*H241,2)</f>
        <v>0</v>
      </c>
      <c r="BL241" s="19" t="s">
        <v>171</v>
      </c>
      <c r="BM241" s="231" t="s">
        <v>416</v>
      </c>
    </row>
    <row r="242" spans="1:65" s="2" customFormat="1" ht="21.75" customHeight="1">
      <c r="A242" s="40"/>
      <c r="B242" s="41"/>
      <c r="C242" s="220" t="s">
        <v>417</v>
      </c>
      <c r="D242" s="220" t="s">
        <v>166</v>
      </c>
      <c r="E242" s="221" t="s">
        <v>418</v>
      </c>
      <c r="F242" s="222" t="s">
        <v>419</v>
      </c>
      <c r="G242" s="223" t="s">
        <v>420</v>
      </c>
      <c r="H242" s="224">
        <v>12</v>
      </c>
      <c r="I242" s="225"/>
      <c r="J242" s="226">
        <f>ROUND(I242*H242,2)</f>
        <v>0</v>
      </c>
      <c r="K242" s="222" t="s">
        <v>19</v>
      </c>
      <c r="L242" s="46"/>
      <c r="M242" s="227" t="s">
        <v>19</v>
      </c>
      <c r="N242" s="228" t="s">
        <v>44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0.0002</v>
      </c>
      <c r="T242" s="230">
        <f>S242*H242</f>
        <v>0.0024000000000000002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171</v>
      </c>
      <c r="AT242" s="231" t="s">
        <v>166</v>
      </c>
      <c r="AU242" s="231" t="s">
        <v>106</v>
      </c>
      <c r="AY242" s="19" t="s">
        <v>163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9" t="s">
        <v>106</v>
      </c>
      <c r="BK242" s="232">
        <f>ROUND(I242*H242,2)</f>
        <v>0</v>
      </c>
      <c r="BL242" s="19" t="s">
        <v>171</v>
      </c>
      <c r="BM242" s="231" t="s">
        <v>421</v>
      </c>
    </row>
    <row r="243" spans="1:65" s="2" customFormat="1" ht="16.5" customHeight="1">
      <c r="A243" s="40"/>
      <c r="B243" s="41"/>
      <c r="C243" s="220" t="s">
        <v>422</v>
      </c>
      <c r="D243" s="220" t="s">
        <v>166</v>
      </c>
      <c r="E243" s="221" t="s">
        <v>423</v>
      </c>
      <c r="F243" s="222" t="s">
        <v>424</v>
      </c>
      <c r="G243" s="223" t="s">
        <v>420</v>
      </c>
      <c r="H243" s="224">
        <v>9</v>
      </c>
      <c r="I243" s="225"/>
      <c r="J243" s="226">
        <f>ROUND(I243*H243,2)</f>
        <v>0</v>
      </c>
      <c r="K243" s="222" t="s">
        <v>19</v>
      </c>
      <c r="L243" s="46"/>
      <c r="M243" s="227" t="s">
        <v>19</v>
      </c>
      <c r="N243" s="228" t="s">
        <v>44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0.001</v>
      </c>
      <c r="T243" s="230">
        <f>S243*H243</f>
        <v>0.009000000000000001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171</v>
      </c>
      <c r="AT243" s="231" t="s">
        <v>166</v>
      </c>
      <c r="AU243" s="231" t="s">
        <v>106</v>
      </c>
      <c r="AY243" s="19" t="s">
        <v>163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9" t="s">
        <v>106</v>
      </c>
      <c r="BK243" s="232">
        <f>ROUND(I243*H243,2)</f>
        <v>0</v>
      </c>
      <c r="BL243" s="19" t="s">
        <v>171</v>
      </c>
      <c r="BM243" s="231" t="s">
        <v>425</v>
      </c>
    </row>
    <row r="244" spans="1:65" s="2" customFormat="1" ht="21.75" customHeight="1">
      <c r="A244" s="40"/>
      <c r="B244" s="41"/>
      <c r="C244" s="220" t="s">
        <v>426</v>
      </c>
      <c r="D244" s="220" t="s">
        <v>166</v>
      </c>
      <c r="E244" s="221" t="s">
        <v>427</v>
      </c>
      <c r="F244" s="222" t="s">
        <v>428</v>
      </c>
      <c r="G244" s="223" t="s">
        <v>169</v>
      </c>
      <c r="H244" s="224">
        <v>2156</v>
      </c>
      <c r="I244" s="225"/>
      <c r="J244" s="226">
        <f>ROUND(I244*H244,2)</f>
        <v>0</v>
      </c>
      <c r="K244" s="222" t="s">
        <v>19</v>
      </c>
      <c r="L244" s="46"/>
      <c r="M244" s="227" t="s">
        <v>19</v>
      </c>
      <c r="N244" s="228" t="s">
        <v>44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106</v>
      </c>
      <c r="BK244" s="232">
        <f>ROUND(I244*H244,2)</f>
        <v>0</v>
      </c>
      <c r="BL244" s="19" t="s">
        <v>171</v>
      </c>
      <c r="BM244" s="231" t="s">
        <v>429</v>
      </c>
    </row>
    <row r="245" spans="1:65" s="2" customFormat="1" ht="21.75" customHeight="1">
      <c r="A245" s="40"/>
      <c r="B245" s="41"/>
      <c r="C245" s="220" t="s">
        <v>430</v>
      </c>
      <c r="D245" s="220" t="s">
        <v>166</v>
      </c>
      <c r="E245" s="221" t="s">
        <v>431</v>
      </c>
      <c r="F245" s="222" t="s">
        <v>432</v>
      </c>
      <c r="G245" s="223" t="s">
        <v>169</v>
      </c>
      <c r="H245" s="224">
        <v>2156</v>
      </c>
      <c r="I245" s="225"/>
      <c r="J245" s="226">
        <f>ROUND(I245*H245,2)</f>
        <v>0</v>
      </c>
      <c r="K245" s="222" t="s">
        <v>19</v>
      </c>
      <c r="L245" s="46"/>
      <c r="M245" s="227" t="s">
        <v>19</v>
      </c>
      <c r="N245" s="228" t="s">
        <v>44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171</v>
      </c>
      <c r="AT245" s="231" t="s">
        <v>166</v>
      </c>
      <c r="AU245" s="231" t="s">
        <v>106</v>
      </c>
      <c r="AY245" s="19" t="s">
        <v>163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106</v>
      </c>
      <c r="BK245" s="232">
        <f>ROUND(I245*H245,2)</f>
        <v>0</v>
      </c>
      <c r="BL245" s="19" t="s">
        <v>171</v>
      </c>
      <c r="BM245" s="231" t="s">
        <v>433</v>
      </c>
    </row>
    <row r="246" spans="1:65" s="2" customFormat="1" ht="21.75" customHeight="1">
      <c r="A246" s="40"/>
      <c r="B246" s="41"/>
      <c r="C246" s="220" t="s">
        <v>434</v>
      </c>
      <c r="D246" s="220" t="s">
        <v>166</v>
      </c>
      <c r="E246" s="221" t="s">
        <v>435</v>
      </c>
      <c r="F246" s="222" t="s">
        <v>436</v>
      </c>
      <c r="G246" s="223" t="s">
        <v>169</v>
      </c>
      <c r="H246" s="224">
        <v>2156</v>
      </c>
      <c r="I246" s="225"/>
      <c r="J246" s="226">
        <f>ROUND(I246*H246,2)</f>
        <v>0</v>
      </c>
      <c r="K246" s="222" t="s">
        <v>19</v>
      </c>
      <c r="L246" s="46"/>
      <c r="M246" s="227" t="s">
        <v>19</v>
      </c>
      <c r="N246" s="228" t="s">
        <v>44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0.00356</v>
      </c>
      <c r="T246" s="230">
        <f>S246*H246</f>
        <v>7.6753599999999995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171</v>
      </c>
      <c r="AT246" s="231" t="s">
        <v>166</v>
      </c>
      <c r="AU246" s="231" t="s">
        <v>106</v>
      </c>
      <c r="AY246" s="19" t="s">
        <v>163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106</v>
      </c>
      <c r="BK246" s="232">
        <f>ROUND(I246*H246,2)</f>
        <v>0</v>
      </c>
      <c r="BL246" s="19" t="s">
        <v>171</v>
      </c>
      <c r="BM246" s="231" t="s">
        <v>437</v>
      </c>
    </row>
    <row r="247" spans="1:65" s="2" customFormat="1" ht="33" customHeight="1">
      <c r="A247" s="40"/>
      <c r="B247" s="41"/>
      <c r="C247" s="220" t="s">
        <v>438</v>
      </c>
      <c r="D247" s="220" t="s">
        <v>166</v>
      </c>
      <c r="E247" s="221" t="s">
        <v>439</v>
      </c>
      <c r="F247" s="222" t="s">
        <v>440</v>
      </c>
      <c r="G247" s="223" t="s">
        <v>279</v>
      </c>
      <c r="H247" s="224">
        <v>1860</v>
      </c>
      <c r="I247" s="225"/>
      <c r="J247" s="226">
        <f>ROUND(I247*H247,2)</f>
        <v>0</v>
      </c>
      <c r="K247" s="222" t="s">
        <v>19</v>
      </c>
      <c r="L247" s="46"/>
      <c r="M247" s="227" t="s">
        <v>19</v>
      </c>
      <c r="N247" s="228" t="s">
        <v>44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0.00233</v>
      </c>
      <c r="T247" s="230">
        <f>S247*H247</f>
        <v>4.3338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171</v>
      </c>
      <c r="AT247" s="231" t="s">
        <v>166</v>
      </c>
      <c r="AU247" s="231" t="s">
        <v>106</v>
      </c>
      <c r="AY247" s="19" t="s">
        <v>163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106</v>
      </c>
      <c r="BK247" s="232">
        <f>ROUND(I247*H247,2)</f>
        <v>0</v>
      </c>
      <c r="BL247" s="19" t="s">
        <v>171</v>
      </c>
      <c r="BM247" s="231" t="s">
        <v>441</v>
      </c>
    </row>
    <row r="248" spans="1:65" s="2" customFormat="1" ht="21.75" customHeight="1">
      <c r="A248" s="40"/>
      <c r="B248" s="41"/>
      <c r="C248" s="220" t="s">
        <v>442</v>
      </c>
      <c r="D248" s="220" t="s">
        <v>166</v>
      </c>
      <c r="E248" s="221" t="s">
        <v>443</v>
      </c>
      <c r="F248" s="222" t="s">
        <v>444</v>
      </c>
      <c r="G248" s="223" t="s">
        <v>394</v>
      </c>
      <c r="H248" s="224">
        <v>1</v>
      </c>
      <c r="I248" s="225"/>
      <c r="J248" s="226">
        <f>ROUND(I248*H248,2)</f>
        <v>0</v>
      </c>
      <c r="K248" s="222" t="s">
        <v>19</v>
      </c>
      <c r="L248" s="46"/>
      <c r="M248" s="227" t="s">
        <v>19</v>
      </c>
      <c r="N248" s="228" t="s">
        <v>44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0.08</v>
      </c>
      <c r="T248" s="230">
        <f>S248*H248</f>
        <v>0.08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106</v>
      </c>
      <c r="BK248" s="232">
        <f>ROUND(I248*H248,2)</f>
        <v>0</v>
      </c>
      <c r="BL248" s="19" t="s">
        <v>171</v>
      </c>
      <c r="BM248" s="231" t="s">
        <v>445</v>
      </c>
    </row>
    <row r="249" spans="1:65" s="2" customFormat="1" ht="21.75" customHeight="1">
      <c r="A249" s="40"/>
      <c r="B249" s="41"/>
      <c r="C249" s="220" t="s">
        <v>446</v>
      </c>
      <c r="D249" s="220" t="s">
        <v>166</v>
      </c>
      <c r="E249" s="221" t="s">
        <v>447</v>
      </c>
      <c r="F249" s="222" t="s">
        <v>448</v>
      </c>
      <c r="G249" s="223" t="s">
        <v>394</v>
      </c>
      <c r="H249" s="224">
        <v>1</v>
      </c>
      <c r="I249" s="225"/>
      <c r="J249" s="226">
        <f>ROUND(I249*H249,2)</f>
        <v>0</v>
      </c>
      <c r="K249" s="222" t="s">
        <v>19</v>
      </c>
      <c r="L249" s="46"/>
      <c r="M249" s="227" t="s">
        <v>19</v>
      </c>
      <c r="N249" s="228" t="s">
        <v>44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0.7</v>
      </c>
      <c r="T249" s="230">
        <f>S249*H249</f>
        <v>0.7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171</v>
      </c>
      <c r="AT249" s="231" t="s">
        <v>166</v>
      </c>
      <c r="AU249" s="231" t="s">
        <v>106</v>
      </c>
      <c r="AY249" s="19" t="s">
        <v>163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9" t="s">
        <v>106</v>
      </c>
      <c r="BK249" s="232">
        <f>ROUND(I249*H249,2)</f>
        <v>0</v>
      </c>
      <c r="BL249" s="19" t="s">
        <v>171</v>
      </c>
      <c r="BM249" s="231" t="s">
        <v>449</v>
      </c>
    </row>
    <row r="250" spans="1:65" s="2" customFormat="1" ht="21.75" customHeight="1">
      <c r="A250" s="40"/>
      <c r="B250" s="41"/>
      <c r="C250" s="220" t="s">
        <v>450</v>
      </c>
      <c r="D250" s="220" t="s">
        <v>166</v>
      </c>
      <c r="E250" s="221" t="s">
        <v>451</v>
      </c>
      <c r="F250" s="222" t="s">
        <v>452</v>
      </c>
      <c r="G250" s="223" t="s">
        <v>420</v>
      </c>
      <c r="H250" s="224">
        <v>2</v>
      </c>
      <c r="I250" s="225"/>
      <c r="J250" s="226">
        <f>ROUND(I250*H250,2)</f>
        <v>0</v>
      </c>
      <c r="K250" s="222" t="s">
        <v>19</v>
      </c>
      <c r="L250" s="46"/>
      <c r="M250" s="227" t="s">
        <v>19</v>
      </c>
      <c r="N250" s="228" t="s">
        <v>44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0.001</v>
      </c>
      <c r="T250" s="230">
        <f>S250*H250</f>
        <v>0.002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171</v>
      </c>
      <c r="AT250" s="231" t="s">
        <v>166</v>
      </c>
      <c r="AU250" s="231" t="s">
        <v>106</v>
      </c>
      <c r="AY250" s="19" t="s">
        <v>163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106</v>
      </c>
      <c r="BK250" s="232">
        <f>ROUND(I250*H250,2)</f>
        <v>0</v>
      </c>
      <c r="BL250" s="19" t="s">
        <v>171</v>
      </c>
      <c r="BM250" s="231" t="s">
        <v>453</v>
      </c>
    </row>
    <row r="251" spans="1:65" s="2" customFormat="1" ht="33" customHeight="1">
      <c r="A251" s="40"/>
      <c r="B251" s="41"/>
      <c r="C251" s="220" t="s">
        <v>454</v>
      </c>
      <c r="D251" s="220" t="s">
        <v>166</v>
      </c>
      <c r="E251" s="221" t="s">
        <v>455</v>
      </c>
      <c r="F251" s="222" t="s">
        <v>456</v>
      </c>
      <c r="G251" s="223" t="s">
        <v>420</v>
      </c>
      <c r="H251" s="224">
        <v>1</v>
      </c>
      <c r="I251" s="225"/>
      <c r="J251" s="226">
        <f>ROUND(I251*H251,2)</f>
        <v>0</v>
      </c>
      <c r="K251" s="222" t="s">
        <v>19</v>
      </c>
      <c r="L251" s="46"/>
      <c r="M251" s="227" t="s">
        <v>19</v>
      </c>
      <c r="N251" s="228" t="s">
        <v>44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0.25</v>
      </c>
      <c r="T251" s="230">
        <f>S251*H251</f>
        <v>0.25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171</v>
      </c>
      <c r="AT251" s="231" t="s">
        <v>166</v>
      </c>
      <c r="AU251" s="231" t="s">
        <v>106</v>
      </c>
      <c r="AY251" s="19" t="s">
        <v>163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106</v>
      </c>
      <c r="BK251" s="232">
        <f>ROUND(I251*H251,2)</f>
        <v>0</v>
      </c>
      <c r="BL251" s="19" t="s">
        <v>171</v>
      </c>
      <c r="BM251" s="231" t="s">
        <v>457</v>
      </c>
    </row>
    <row r="252" spans="1:65" s="2" customFormat="1" ht="33" customHeight="1">
      <c r="A252" s="40"/>
      <c r="B252" s="41"/>
      <c r="C252" s="220" t="s">
        <v>458</v>
      </c>
      <c r="D252" s="220" t="s">
        <v>166</v>
      </c>
      <c r="E252" s="221" t="s">
        <v>459</v>
      </c>
      <c r="F252" s="222" t="s">
        <v>460</v>
      </c>
      <c r="G252" s="223" t="s">
        <v>420</v>
      </c>
      <c r="H252" s="224">
        <v>3</v>
      </c>
      <c r="I252" s="225"/>
      <c r="J252" s="226">
        <f>ROUND(I252*H252,2)</f>
        <v>0</v>
      </c>
      <c r="K252" s="222" t="s">
        <v>19</v>
      </c>
      <c r="L252" s="46"/>
      <c r="M252" s="227" t="s">
        <v>19</v>
      </c>
      <c r="N252" s="228" t="s">
        <v>44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0.05</v>
      </c>
      <c r="T252" s="230">
        <f>S252*H252</f>
        <v>0.15000000000000002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171</v>
      </c>
      <c r="AT252" s="231" t="s">
        <v>166</v>
      </c>
      <c r="AU252" s="231" t="s">
        <v>106</v>
      </c>
      <c r="AY252" s="19" t="s">
        <v>163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9" t="s">
        <v>106</v>
      </c>
      <c r="BK252" s="232">
        <f>ROUND(I252*H252,2)</f>
        <v>0</v>
      </c>
      <c r="BL252" s="19" t="s">
        <v>171</v>
      </c>
      <c r="BM252" s="231" t="s">
        <v>461</v>
      </c>
    </row>
    <row r="253" spans="1:65" s="2" customFormat="1" ht="21.75" customHeight="1">
      <c r="A253" s="40"/>
      <c r="B253" s="41"/>
      <c r="C253" s="220" t="s">
        <v>462</v>
      </c>
      <c r="D253" s="220" t="s">
        <v>166</v>
      </c>
      <c r="E253" s="221" t="s">
        <v>463</v>
      </c>
      <c r="F253" s="222" t="s">
        <v>464</v>
      </c>
      <c r="G253" s="223" t="s">
        <v>394</v>
      </c>
      <c r="H253" s="224">
        <v>1</v>
      </c>
      <c r="I253" s="225"/>
      <c r="J253" s="226">
        <f>ROUND(I253*H253,2)</f>
        <v>0</v>
      </c>
      <c r="K253" s="222" t="s">
        <v>19</v>
      </c>
      <c r="L253" s="46"/>
      <c r="M253" s="227" t="s">
        <v>19</v>
      </c>
      <c r="N253" s="228" t="s">
        <v>44</v>
      </c>
      <c r="O253" s="8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171</v>
      </c>
      <c r="AT253" s="231" t="s">
        <v>166</v>
      </c>
      <c r="AU253" s="231" t="s">
        <v>106</v>
      </c>
      <c r="AY253" s="19" t="s">
        <v>163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9" t="s">
        <v>106</v>
      </c>
      <c r="BK253" s="232">
        <f>ROUND(I253*H253,2)</f>
        <v>0</v>
      </c>
      <c r="BL253" s="19" t="s">
        <v>171</v>
      </c>
      <c r="BM253" s="231" t="s">
        <v>465</v>
      </c>
    </row>
    <row r="254" spans="1:65" s="2" customFormat="1" ht="16.5" customHeight="1">
      <c r="A254" s="40"/>
      <c r="B254" s="41"/>
      <c r="C254" s="220" t="s">
        <v>466</v>
      </c>
      <c r="D254" s="220" t="s">
        <v>166</v>
      </c>
      <c r="E254" s="221" t="s">
        <v>467</v>
      </c>
      <c r="F254" s="222" t="s">
        <v>468</v>
      </c>
      <c r="G254" s="223" t="s">
        <v>420</v>
      </c>
      <c r="H254" s="224">
        <v>1</v>
      </c>
      <c r="I254" s="225"/>
      <c r="J254" s="226">
        <f>ROUND(I254*H254,2)</f>
        <v>0</v>
      </c>
      <c r="K254" s="222" t="s">
        <v>19</v>
      </c>
      <c r="L254" s="46"/>
      <c r="M254" s="227" t="s">
        <v>19</v>
      </c>
      <c r="N254" s="228" t="s">
        <v>44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171</v>
      </c>
      <c r="AT254" s="231" t="s">
        <v>166</v>
      </c>
      <c r="AU254" s="231" t="s">
        <v>106</v>
      </c>
      <c r="AY254" s="19" t="s">
        <v>163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106</v>
      </c>
      <c r="BK254" s="232">
        <f>ROUND(I254*H254,2)</f>
        <v>0</v>
      </c>
      <c r="BL254" s="19" t="s">
        <v>171</v>
      </c>
      <c r="BM254" s="231" t="s">
        <v>469</v>
      </c>
    </row>
    <row r="255" spans="1:65" s="2" customFormat="1" ht="16.5" customHeight="1">
      <c r="A255" s="40"/>
      <c r="B255" s="41"/>
      <c r="C255" s="220" t="s">
        <v>470</v>
      </c>
      <c r="D255" s="220" t="s">
        <v>166</v>
      </c>
      <c r="E255" s="221" t="s">
        <v>471</v>
      </c>
      <c r="F255" s="222" t="s">
        <v>472</v>
      </c>
      <c r="G255" s="223" t="s">
        <v>420</v>
      </c>
      <c r="H255" s="224">
        <v>5</v>
      </c>
      <c r="I255" s="225"/>
      <c r="J255" s="226">
        <f>ROUND(I255*H255,2)</f>
        <v>0</v>
      </c>
      <c r="K255" s="222" t="s">
        <v>19</v>
      </c>
      <c r="L255" s="46"/>
      <c r="M255" s="227" t="s">
        <v>19</v>
      </c>
      <c r="N255" s="228" t="s">
        <v>44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171</v>
      </c>
      <c r="AT255" s="231" t="s">
        <v>166</v>
      </c>
      <c r="AU255" s="231" t="s">
        <v>106</v>
      </c>
      <c r="AY255" s="19" t="s">
        <v>163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106</v>
      </c>
      <c r="BK255" s="232">
        <f>ROUND(I255*H255,2)</f>
        <v>0</v>
      </c>
      <c r="BL255" s="19" t="s">
        <v>171</v>
      </c>
      <c r="BM255" s="231" t="s">
        <v>473</v>
      </c>
    </row>
    <row r="256" spans="1:65" s="2" customFormat="1" ht="16.5" customHeight="1">
      <c r="A256" s="40"/>
      <c r="B256" s="41"/>
      <c r="C256" s="220" t="s">
        <v>474</v>
      </c>
      <c r="D256" s="220" t="s">
        <v>166</v>
      </c>
      <c r="E256" s="221" t="s">
        <v>475</v>
      </c>
      <c r="F256" s="222" t="s">
        <v>476</v>
      </c>
      <c r="G256" s="223" t="s">
        <v>394</v>
      </c>
      <c r="H256" s="224">
        <v>1</v>
      </c>
      <c r="I256" s="225"/>
      <c r="J256" s="226">
        <f>ROUND(I256*H256,2)</f>
        <v>0</v>
      </c>
      <c r="K256" s="222" t="s">
        <v>19</v>
      </c>
      <c r="L256" s="46"/>
      <c r="M256" s="227" t="s">
        <v>19</v>
      </c>
      <c r="N256" s="228" t="s">
        <v>44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171</v>
      </c>
      <c r="AT256" s="231" t="s">
        <v>166</v>
      </c>
      <c r="AU256" s="231" t="s">
        <v>106</v>
      </c>
      <c r="AY256" s="19" t="s">
        <v>163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9" t="s">
        <v>106</v>
      </c>
      <c r="BK256" s="232">
        <f>ROUND(I256*H256,2)</f>
        <v>0</v>
      </c>
      <c r="BL256" s="19" t="s">
        <v>171</v>
      </c>
      <c r="BM256" s="231" t="s">
        <v>477</v>
      </c>
    </row>
    <row r="257" spans="1:65" s="2" customFormat="1" ht="16.5" customHeight="1">
      <c r="A257" s="40"/>
      <c r="B257" s="41"/>
      <c r="C257" s="220" t="s">
        <v>478</v>
      </c>
      <c r="D257" s="220" t="s">
        <v>166</v>
      </c>
      <c r="E257" s="221" t="s">
        <v>479</v>
      </c>
      <c r="F257" s="222" t="s">
        <v>480</v>
      </c>
      <c r="G257" s="223" t="s">
        <v>355</v>
      </c>
      <c r="H257" s="224">
        <v>3</v>
      </c>
      <c r="I257" s="225"/>
      <c r="J257" s="226">
        <f>ROUND(I257*H257,2)</f>
        <v>0</v>
      </c>
      <c r="K257" s="222" t="s">
        <v>19</v>
      </c>
      <c r="L257" s="46"/>
      <c r="M257" s="227" t="s">
        <v>19</v>
      </c>
      <c r="N257" s="228" t="s">
        <v>44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171</v>
      </c>
      <c r="AT257" s="231" t="s">
        <v>166</v>
      </c>
      <c r="AU257" s="231" t="s">
        <v>106</v>
      </c>
      <c r="AY257" s="19" t="s">
        <v>163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106</v>
      </c>
      <c r="BK257" s="232">
        <f>ROUND(I257*H257,2)</f>
        <v>0</v>
      </c>
      <c r="BL257" s="19" t="s">
        <v>171</v>
      </c>
      <c r="BM257" s="231" t="s">
        <v>481</v>
      </c>
    </row>
    <row r="258" spans="1:51" s="13" customFormat="1" ht="12">
      <c r="A258" s="13"/>
      <c r="B258" s="233"/>
      <c r="C258" s="234"/>
      <c r="D258" s="235" t="s">
        <v>173</v>
      </c>
      <c r="E258" s="236" t="s">
        <v>19</v>
      </c>
      <c r="F258" s="237" t="s">
        <v>482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173</v>
      </c>
      <c r="AU258" s="244" t="s">
        <v>106</v>
      </c>
      <c r="AV258" s="13" t="s">
        <v>106</v>
      </c>
      <c r="AW258" s="13" t="s">
        <v>33</v>
      </c>
      <c r="AX258" s="13" t="s">
        <v>72</v>
      </c>
      <c r="AY258" s="244" t="s">
        <v>163</v>
      </c>
    </row>
    <row r="259" spans="1:51" s="13" customFormat="1" ht="12">
      <c r="A259" s="13"/>
      <c r="B259" s="233"/>
      <c r="C259" s="234"/>
      <c r="D259" s="235" t="s">
        <v>173</v>
      </c>
      <c r="E259" s="236" t="s">
        <v>19</v>
      </c>
      <c r="F259" s="237" t="s">
        <v>483</v>
      </c>
      <c r="G259" s="234"/>
      <c r="H259" s="238">
        <v>1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173</v>
      </c>
      <c r="AU259" s="244" t="s">
        <v>106</v>
      </c>
      <c r="AV259" s="13" t="s">
        <v>106</v>
      </c>
      <c r="AW259" s="13" t="s">
        <v>33</v>
      </c>
      <c r="AX259" s="13" t="s">
        <v>72</v>
      </c>
      <c r="AY259" s="244" t="s">
        <v>163</v>
      </c>
    </row>
    <row r="260" spans="1:51" s="13" customFormat="1" ht="12">
      <c r="A260" s="13"/>
      <c r="B260" s="233"/>
      <c r="C260" s="234"/>
      <c r="D260" s="235" t="s">
        <v>173</v>
      </c>
      <c r="E260" s="236" t="s">
        <v>19</v>
      </c>
      <c r="F260" s="237" t="s">
        <v>484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173</v>
      </c>
      <c r="AU260" s="244" t="s">
        <v>106</v>
      </c>
      <c r="AV260" s="13" t="s">
        <v>106</v>
      </c>
      <c r="AW260" s="13" t="s">
        <v>33</v>
      </c>
      <c r="AX260" s="13" t="s">
        <v>72</v>
      </c>
      <c r="AY260" s="244" t="s">
        <v>163</v>
      </c>
    </row>
    <row r="261" spans="1:51" s="14" customFormat="1" ht="12">
      <c r="A261" s="14"/>
      <c r="B261" s="245"/>
      <c r="C261" s="246"/>
      <c r="D261" s="235" t="s">
        <v>173</v>
      </c>
      <c r="E261" s="247" t="s">
        <v>19</v>
      </c>
      <c r="F261" s="248" t="s">
        <v>175</v>
      </c>
      <c r="G261" s="246"/>
      <c r="H261" s="249">
        <v>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173</v>
      </c>
      <c r="AU261" s="255" t="s">
        <v>106</v>
      </c>
      <c r="AV261" s="14" t="s">
        <v>171</v>
      </c>
      <c r="AW261" s="14" t="s">
        <v>33</v>
      </c>
      <c r="AX261" s="14" t="s">
        <v>80</v>
      </c>
      <c r="AY261" s="255" t="s">
        <v>163</v>
      </c>
    </row>
    <row r="262" spans="1:65" s="2" customFormat="1" ht="21.75" customHeight="1">
      <c r="A262" s="40"/>
      <c r="B262" s="41"/>
      <c r="C262" s="220" t="s">
        <v>485</v>
      </c>
      <c r="D262" s="220" t="s">
        <v>166</v>
      </c>
      <c r="E262" s="221" t="s">
        <v>486</v>
      </c>
      <c r="F262" s="222" t="s">
        <v>487</v>
      </c>
      <c r="G262" s="223" t="s">
        <v>394</v>
      </c>
      <c r="H262" s="224">
        <v>1</v>
      </c>
      <c r="I262" s="225"/>
      <c r="J262" s="226">
        <f>ROUND(I262*H262,2)</f>
        <v>0</v>
      </c>
      <c r="K262" s="222" t="s">
        <v>19</v>
      </c>
      <c r="L262" s="46"/>
      <c r="M262" s="227" t="s">
        <v>19</v>
      </c>
      <c r="N262" s="228" t="s">
        <v>44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171</v>
      </c>
      <c r="AT262" s="231" t="s">
        <v>166</v>
      </c>
      <c r="AU262" s="231" t="s">
        <v>106</v>
      </c>
      <c r="AY262" s="19" t="s">
        <v>163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106</v>
      </c>
      <c r="BK262" s="232">
        <f>ROUND(I262*H262,2)</f>
        <v>0</v>
      </c>
      <c r="BL262" s="19" t="s">
        <v>171</v>
      </c>
      <c r="BM262" s="231" t="s">
        <v>488</v>
      </c>
    </row>
    <row r="263" spans="1:65" s="2" customFormat="1" ht="16.5" customHeight="1">
      <c r="A263" s="40"/>
      <c r="B263" s="41"/>
      <c r="C263" s="220" t="s">
        <v>489</v>
      </c>
      <c r="D263" s="220" t="s">
        <v>166</v>
      </c>
      <c r="E263" s="221" t="s">
        <v>490</v>
      </c>
      <c r="F263" s="222" t="s">
        <v>491</v>
      </c>
      <c r="G263" s="223" t="s">
        <v>169</v>
      </c>
      <c r="H263" s="224">
        <v>20</v>
      </c>
      <c r="I263" s="225"/>
      <c r="J263" s="226">
        <f>ROUND(I263*H263,2)</f>
        <v>0</v>
      </c>
      <c r="K263" s="222" t="s">
        <v>19</v>
      </c>
      <c r="L263" s="46"/>
      <c r="M263" s="227" t="s">
        <v>19</v>
      </c>
      <c r="N263" s="228" t="s">
        <v>44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171</v>
      </c>
      <c r="AT263" s="231" t="s">
        <v>166</v>
      </c>
      <c r="AU263" s="231" t="s">
        <v>106</v>
      </c>
      <c r="AY263" s="19" t="s">
        <v>163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106</v>
      </c>
      <c r="BK263" s="232">
        <f>ROUND(I263*H263,2)</f>
        <v>0</v>
      </c>
      <c r="BL263" s="19" t="s">
        <v>171</v>
      </c>
      <c r="BM263" s="231" t="s">
        <v>492</v>
      </c>
    </row>
    <row r="264" spans="1:65" s="2" customFormat="1" ht="21.75" customHeight="1">
      <c r="A264" s="40"/>
      <c r="B264" s="41"/>
      <c r="C264" s="220" t="s">
        <v>493</v>
      </c>
      <c r="D264" s="220" t="s">
        <v>166</v>
      </c>
      <c r="E264" s="221" t="s">
        <v>494</v>
      </c>
      <c r="F264" s="222" t="s">
        <v>495</v>
      </c>
      <c r="G264" s="223" t="s">
        <v>169</v>
      </c>
      <c r="H264" s="224">
        <v>300</v>
      </c>
      <c r="I264" s="225"/>
      <c r="J264" s="226">
        <f>ROUND(I264*H264,2)</f>
        <v>0</v>
      </c>
      <c r="K264" s="222" t="s">
        <v>19</v>
      </c>
      <c r="L264" s="46"/>
      <c r="M264" s="227" t="s">
        <v>19</v>
      </c>
      <c r="N264" s="228" t="s">
        <v>44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171</v>
      </c>
      <c r="AT264" s="231" t="s">
        <v>166</v>
      </c>
      <c r="AU264" s="231" t="s">
        <v>106</v>
      </c>
      <c r="AY264" s="19" t="s">
        <v>163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106</v>
      </c>
      <c r="BK264" s="232">
        <f>ROUND(I264*H264,2)</f>
        <v>0</v>
      </c>
      <c r="BL264" s="19" t="s">
        <v>171</v>
      </c>
      <c r="BM264" s="231" t="s">
        <v>496</v>
      </c>
    </row>
    <row r="265" spans="1:65" s="2" customFormat="1" ht="33" customHeight="1">
      <c r="A265" s="40"/>
      <c r="B265" s="41"/>
      <c r="C265" s="220" t="s">
        <v>497</v>
      </c>
      <c r="D265" s="220" t="s">
        <v>166</v>
      </c>
      <c r="E265" s="221" t="s">
        <v>498</v>
      </c>
      <c r="F265" s="222" t="s">
        <v>499</v>
      </c>
      <c r="G265" s="223" t="s">
        <v>169</v>
      </c>
      <c r="H265" s="224">
        <v>300</v>
      </c>
      <c r="I265" s="225"/>
      <c r="J265" s="226">
        <f>ROUND(I265*H265,2)</f>
        <v>0</v>
      </c>
      <c r="K265" s="222" t="s">
        <v>170</v>
      </c>
      <c r="L265" s="46"/>
      <c r="M265" s="227" t="s">
        <v>19</v>
      </c>
      <c r="N265" s="228" t="s">
        <v>44</v>
      </c>
      <c r="O265" s="86"/>
      <c r="P265" s="229">
        <f>O265*H265</f>
        <v>0</v>
      </c>
      <c r="Q265" s="229">
        <v>0.00607</v>
      </c>
      <c r="R265" s="229">
        <f>Q265*H265</f>
        <v>1.821</v>
      </c>
      <c r="S265" s="229">
        <v>0.006</v>
      </c>
      <c r="T265" s="230">
        <f>S265*H265</f>
        <v>1.8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171</v>
      </c>
      <c r="AT265" s="231" t="s">
        <v>166</v>
      </c>
      <c r="AU265" s="231" t="s">
        <v>106</v>
      </c>
      <c r="AY265" s="19" t="s">
        <v>163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106</v>
      </c>
      <c r="BK265" s="232">
        <f>ROUND(I265*H265,2)</f>
        <v>0</v>
      </c>
      <c r="BL265" s="19" t="s">
        <v>171</v>
      </c>
      <c r="BM265" s="231" t="s">
        <v>500</v>
      </c>
    </row>
    <row r="266" spans="1:65" s="2" customFormat="1" ht="33" customHeight="1">
      <c r="A266" s="40"/>
      <c r="B266" s="41"/>
      <c r="C266" s="220" t="s">
        <v>501</v>
      </c>
      <c r="D266" s="220" t="s">
        <v>166</v>
      </c>
      <c r="E266" s="221" t="s">
        <v>502</v>
      </c>
      <c r="F266" s="222" t="s">
        <v>503</v>
      </c>
      <c r="G266" s="223" t="s">
        <v>169</v>
      </c>
      <c r="H266" s="224">
        <v>300</v>
      </c>
      <c r="I266" s="225"/>
      <c r="J266" s="226">
        <f>ROUND(I266*H266,2)</f>
        <v>0</v>
      </c>
      <c r="K266" s="222" t="s">
        <v>19</v>
      </c>
      <c r="L266" s="46"/>
      <c r="M266" s="227" t="s">
        <v>19</v>
      </c>
      <c r="N266" s="228" t="s">
        <v>44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171</v>
      </c>
      <c r="AT266" s="231" t="s">
        <v>166</v>
      </c>
      <c r="AU266" s="231" t="s">
        <v>106</v>
      </c>
      <c r="AY266" s="19" t="s">
        <v>163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106</v>
      </c>
      <c r="BK266" s="232">
        <f>ROUND(I266*H266,2)</f>
        <v>0</v>
      </c>
      <c r="BL266" s="19" t="s">
        <v>171</v>
      </c>
      <c r="BM266" s="231" t="s">
        <v>504</v>
      </c>
    </row>
    <row r="267" spans="1:65" s="2" customFormat="1" ht="16.5" customHeight="1">
      <c r="A267" s="40"/>
      <c r="B267" s="41"/>
      <c r="C267" s="220" t="s">
        <v>505</v>
      </c>
      <c r="D267" s="220" t="s">
        <v>166</v>
      </c>
      <c r="E267" s="221" t="s">
        <v>506</v>
      </c>
      <c r="F267" s="222" t="s">
        <v>507</v>
      </c>
      <c r="G267" s="223" t="s">
        <v>394</v>
      </c>
      <c r="H267" s="224">
        <v>1</v>
      </c>
      <c r="I267" s="225"/>
      <c r="J267" s="226">
        <f>ROUND(I267*H267,2)</f>
        <v>0</v>
      </c>
      <c r="K267" s="222" t="s">
        <v>19</v>
      </c>
      <c r="L267" s="46"/>
      <c r="M267" s="227" t="s">
        <v>19</v>
      </c>
      <c r="N267" s="228" t="s">
        <v>44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171</v>
      </c>
      <c r="AT267" s="231" t="s">
        <v>166</v>
      </c>
      <c r="AU267" s="231" t="s">
        <v>106</v>
      </c>
      <c r="AY267" s="19" t="s">
        <v>163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9" t="s">
        <v>106</v>
      </c>
      <c r="BK267" s="232">
        <f>ROUND(I267*H267,2)</f>
        <v>0</v>
      </c>
      <c r="BL267" s="19" t="s">
        <v>171</v>
      </c>
      <c r="BM267" s="231" t="s">
        <v>508</v>
      </c>
    </row>
    <row r="268" spans="1:65" s="2" customFormat="1" ht="21.75" customHeight="1">
      <c r="A268" s="40"/>
      <c r="B268" s="41"/>
      <c r="C268" s="220" t="s">
        <v>509</v>
      </c>
      <c r="D268" s="220" t="s">
        <v>166</v>
      </c>
      <c r="E268" s="221" t="s">
        <v>510</v>
      </c>
      <c r="F268" s="222" t="s">
        <v>511</v>
      </c>
      <c r="G268" s="223" t="s">
        <v>420</v>
      </c>
      <c r="H268" s="224">
        <v>12</v>
      </c>
      <c r="I268" s="225"/>
      <c r="J268" s="226">
        <f>ROUND(I268*H268,2)</f>
        <v>0</v>
      </c>
      <c r="K268" s="222" t="s">
        <v>19</v>
      </c>
      <c r="L268" s="46"/>
      <c r="M268" s="227" t="s">
        <v>19</v>
      </c>
      <c r="N268" s="228" t="s">
        <v>44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171</v>
      </c>
      <c r="AT268" s="231" t="s">
        <v>166</v>
      </c>
      <c r="AU268" s="231" t="s">
        <v>106</v>
      </c>
      <c r="AY268" s="19" t="s">
        <v>163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106</v>
      </c>
      <c r="BK268" s="232">
        <f>ROUND(I268*H268,2)</f>
        <v>0</v>
      </c>
      <c r="BL268" s="19" t="s">
        <v>171</v>
      </c>
      <c r="BM268" s="231" t="s">
        <v>512</v>
      </c>
    </row>
    <row r="269" spans="1:65" s="2" customFormat="1" ht="16.5" customHeight="1">
      <c r="A269" s="40"/>
      <c r="B269" s="41"/>
      <c r="C269" s="220" t="s">
        <v>513</v>
      </c>
      <c r="D269" s="220" t="s">
        <v>166</v>
      </c>
      <c r="E269" s="221" t="s">
        <v>514</v>
      </c>
      <c r="F269" s="222" t="s">
        <v>515</v>
      </c>
      <c r="G269" s="223" t="s">
        <v>516</v>
      </c>
      <c r="H269" s="224">
        <v>80</v>
      </c>
      <c r="I269" s="225"/>
      <c r="J269" s="226">
        <f>ROUND(I269*H269,2)</f>
        <v>0</v>
      </c>
      <c r="K269" s="222" t="s">
        <v>19</v>
      </c>
      <c r="L269" s="46"/>
      <c r="M269" s="227" t="s">
        <v>19</v>
      </c>
      <c r="N269" s="228" t="s">
        <v>44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171</v>
      </c>
      <c r="AT269" s="231" t="s">
        <v>166</v>
      </c>
      <c r="AU269" s="231" t="s">
        <v>106</v>
      </c>
      <c r="AY269" s="19" t="s">
        <v>163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9" t="s">
        <v>106</v>
      </c>
      <c r="BK269" s="232">
        <f>ROUND(I269*H269,2)</f>
        <v>0</v>
      </c>
      <c r="BL269" s="19" t="s">
        <v>171</v>
      </c>
      <c r="BM269" s="231" t="s">
        <v>517</v>
      </c>
    </row>
    <row r="270" spans="1:65" s="2" customFormat="1" ht="21.75" customHeight="1">
      <c r="A270" s="40"/>
      <c r="B270" s="41"/>
      <c r="C270" s="220" t="s">
        <v>518</v>
      </c>
      <c r="D270" s="220" t="s">
        <v>166</v>
      </c>
      <c r="E270" s="221" t="s">
        <v>519</v>
      </c>
      <c r="F270" s="222" t="s">
        <v>520</v>
      </c>
      <c r="G270" s="223" t="s">
        <v>394</v>
      </c>
      <c r="H270" s="224">
        <v>1</v>
      </c>
      <c r="I270" s="225"/>
      <c r="J270" s="226">
        <f>ROUND(I270*H270,2)</f>
        <v>0</v>
      </c>
      <c r="K270" s="222" t="s">
        <v>19</v>
      </c>
      <c r="L270" s="46"/>
      <c r="M270" s="227" t="s">
        <v>19</v>
      </c>
      <c r="N270" s="228" t="s">
        <v>44</v>
      </c>
      <c r="O270" s="86"/>
      <c r="P270" s="229">
        <f>O270*H270</f>
        <v>0</v>
      </c>
      <c r="Q270" s="229">
        <v>0</v>
      </c>
      <c r="R270" s="229">
        <f>Q270*H270</f>
        <v>0</v>
      </c>
      <c r="S270" s="229">
        <v>0.35</v>
      </c>
      <c r="T270" s="230">
        <f>S270*H270</f>
        <v>0.35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171</v>
      </c>
      <c r="AT270" s="231" t="s">
        <v>166</v>
      </c>
      <c r="AU270" s="231" t="s">
        <v>106</v>
      </c>
      <c r="AY270" s="19" t="s">
        <v>163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9" t="s">
        <v>106</v>
      </c>
      <c r="BK270" s="232">
        <f>ROUND(I270*H270,2)</f>
        <v>0</v>
      </c>
      <c r="BL270" s="19" t="s">
        <v>171</v>
      </c>
      <c r="BM270" s="231" t="s">
        <v>521</v>
      </c>
    </row>
    <row r="271" spans="1:65" s="2" customFormat="1" ht="21.75" customHeight="1">
      <c r="A271" s="40"/>
      <c r="B271" s="41"/>
      <c r="C271" s="220" t="s">
        <v>522</v>
      </c>
      <c r="D271" s="220" t="s">
        <v>166</v>
      </c>
      <c r="E271" s="221" t="s">
        <v>523</v>
      </c>
      <c r="F271" s="222" t="s">
        <v>524</v>
      </c>
      <c r="G271" s="223" t="s">
        <v>394</v>
      </c>
      <c r="H271" s="224">
        <v>1</v>
      </c>
      <c r="I271" s="225"/>
      <c r="J271" s="226">
        <f>ROUND(I271*H271,2)</f>
        <v>0</v>
      </c>
      <c r="K271" s="222" t="s">
        <v>19</v>
      </c>
      <c r="L271" s="46"/>
      <c r="M271" s="227" t="s">
        <v>19</v>
      </c>
      <c r="N271" s="228" t="s">
        <v>44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395</v>
      </c>
      <c r="AT271" s="231" t="s">
        <v>166</v>
      </c>
      <c r="AU271" s="231" t="s">
        <v>106</v>
      </c>
      <c r="AY271" s="19" t="s">
        <v>163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9" t="s">
        <v>106</v>
      </c>
      <c r="BK271" s="232">
        <f>ROUND(I271*H271,2)</f>
        <v>0</v>
      </c>
      <c r="BL271" s="19" t="s">
        <v>395</v>
      </c>
      <c r="BM271" s="231" t="s">
        <v>525</v>
      </c>
    </row>
    <row r="272" spans="1:51" s="13" customFormat="1" ht="12">
      <c r="A272" s="13"/>
      <c r="B272" s="233"/>
      <c r="C272" s="234"/>
      <c r="D272" s="235" t="s">
        <v>173</v>
      </c>
      <c r="E272" s="236" t="s">
        <v>19</v>
      </c>
      <c r="F272" s="237" t="s">
        <v>526</v>
      </c>
      <c r="G272" s="234"/>
      <c r="H272" s="238">
        <v>1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173</v>
      </c>
      <c r="AU272" s="244" t="s">
        <v>106</v>
      </c>
      <c r="AV272" s="13" t="s">
        <v>106</v>
      </c>
      <c r="AW272" s="13" t="s">
        <v>33</v>
      </c>
      <c r="AX272" s="13" t="s">
        <v>80</v>
      </c>
      <c r="AY272" s="244" t="s">
        <v>163</v>
      </c>
    </row>
    <row r="273" spans="1:65" s="2" customFormat="1" ht="16.5" customHeight="1">
      <c r="A273" s="40"/>
      <c r="B273" s="41"/>
      <c r="C273" s="220" t="s">
        <v>527</v>
      </c>
      <c r="D273" s="220" t="s">
        <v>166</v>
      </c>
      <c r="E273" s="221" t="s">
        <v>528</v>
      </c>
      <c r="F273" s="222" t="s">
        <v>529</v>
      </c>
      <c r="G273" s="223" t="s">
        <v>530</v>
      </c>
      <c r="H273" s="224">
        <v>1</v>
      </c>
      <c r="I273" s="225"/>
      <c r="J273" s="226">
        <f>ROUND(I273*H273,2)</f>
        <v>0</v>
      </c>
      <c r="K273" s="222" t="s">
        <v>19</v>
      </c>
      <c r="L273" s="46"/>
      <c r="M273" s="227" t="s">
        <v>19</v>
      </c>
      <c r="N273" s="228" t="s">
        <v>44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171</v>
      </c>
      <c r="AT273" s="231" t="s">
        <v>166</v>
      </c>
      <c r="AU273" s="231" t="s">
        <v>106</v>
      </c>
      <c r="AY273" s="19" t="s">
        <v>163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9" t="s">
        <v>106</v>
      </c>
      <c r="BK273" s="232">
        <f>ROUND(I273*H273,2)</f>
        <v>0</v>
      </c>
      <c r="BL273" s="19" t="s">
        <v>171</v>
      </c>
      <c r="BM273" s="231" t="s">
        <v>531</v>
      </c>
    </row>
    <row r="274" spans="1:65" s="2" customFormat="1" ht="21.75" customHeight="1">
      <c r="A274" s="40"/>
      <c r="B274" s="41"/>
      <c r="C274" s="220" t="s">
        <v>532</v>
      </c>
      <c r="D274" s="220" t="s">
        <v>166</v>
      </c>
      <c r="E274" s="221" t="s">
        <v>533</v>
      </c>
      <c r="F274" s="222" t="s">
        <v>534</v>
      </c>
      <c r="G274" s="223" t="s">
        <v>535</v>
      </c>
      <c r="H274" s="224">
        <v>300</v>
      </c>
      <c r="I274" s="225"/>
      <c r="J274" s="226">
        <f>ROUND(I274*H274,2)</f>
        <v>0</v>
      </c>
      <c r="K274" s="222" t="s">
        <v>19</v>
      </c>
      <c r="L274" s="46"/>
      <c r="M274" s="227" t="s">
        <v>19</v>
      </c>
      <c r="N274" s="228" t="s">
        <v>44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171</v>
      </c>
      <c r="AT274" s="231" t="s">
        <v>166</v>
      </c>
      <c r="AU274" s="231" t="s">
        <v>106</v>
      </c>
      <c r="AY274" s="19" t="s">
        <v>163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9" t="s">
        <v>106</v>
      </c>
      <c r="BK274" s="232">
        <f>ROUND(I274*H274,2)</f>
        <v>0</v>
      </c>
      <c r="BL274" s="19" t="s">
        <v>171</v>
      </c>
      <c r="BM274" s="231" t="s">
        <v>536</v>
      </c>
    </row>
    <row r="275" spans="1:63" s="12" customFormat="1" ht="22.8" customHeight="1">
      <c r="A275" s="12"/>
      <c r="B275" s="204"/>
      <c r="C275" s="205"/>
      <c r="D275" s="206" t="s">
        <v>71</v>
      </c>
      <c r="E275" s="218" t="s">
        <v>537</v>
      </c>
      <c r="F275" s="218" t="s">
        <v>538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SUM(P276:P294)</f>
        <v>0</v>
      </c>
      <c r="Q275" s="212"/>
      <c r="R275" s="213">
        <f>SUM(R276:R294)</f>
        <v>0</v>
      </c>
      <c r="S275" s="212"/>
      <c r="T275" s="214">
        <f>SUM(T276:T294)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5" t="s">
        <v>80</v>
      </c>
      <c r="AT275" s="216" t="s">
        <v>71</v>
      </c>
      <c r="AU275" s="216" t="s">
        <v>80</v>
      </c>
      <c r="AY275" s="215" t="s">
        <v>163</v>
      </c>
      <c r="BK275" s="217">
        <f>SUM(BK276:BK294)</f>
        <v>0</v>
      </c>
    </row>
    <row r="276" spans="1:65" s="2" customFormat="1" ht="33" customHeight="1">
      <c r="A276" s="40"/>
      <c r="B276" s="41"/>
      <c r="C276" s="220" t="s">
        <v>539</v>
      </c>
      <c r="D276" s="220" t="s">
        <v>166</v>
      </c>
      <c r="E276" s="221" t="s">
        <v>540</v>
      </c>
      <c r="F276" s="222" t="s">
        <v>541</v>
      </c>
      <c r="G276" s="223" t="s">
        <v>262</v>
      </c>
      <c r="H276" s="224">
        <v>3930.385</v>
      </c>
      <c r="I276" s="225"/>
      <c r="J276" s="226">
        <f>ROUND(I276*H276,2)</f>
        <v>0</v>
      </c>
      <c r="K276" s="222" t="s">
        <v>170</v>
      </c>
      <c r="L276" s="46"/>
      <c r="M276" s="227" t="s">
        <v>19</v>
      </c>
      <c r="N276" s="228" t="s">
        <v>44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171</v>
      </c>
      <c r="AT276" s="231" t="s">
        <v>166</v>
      </c>
      <c r="AU276" s="231" t="s">
        <v>106</v>
      </c>
      <c r="AY276" s="19" t="s">
        <v>163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9" t="s">
        <v>106</v>
      </c>
      <c r="BK276" s="232">
        <f>ROUND(I276*H276,2)</f>
        <v>0</v>
      </c>
      <c r="BL276" s="19" t="s">
        <v>171</v>
      </c>
      <c r="BM276" s="231" t="s">
        <v>542</v>
      </c>
    </row>
    <row r="277" spans="1:65" s="2" customFormat="1" ht="33" customHeight="1">
      <c r="A277" s="40"/>
      <c r="B277" s="41"/>
      <c r="C277" s="220" t="s">
        <v>543</v>
      </c>
      <c r="D277" s="220" t="s">
        <v>166</v>
      </c>
      <c r="E277" s="221" t="s">
        <v>544</v>
      </c>
      <c r="F277" s="222" t="s">
        <v>545</v>
      </c>
      <c r="G277" s="223" t="s">
        <v>262</v>
      </c>
      <c r="H277" s="224">
        <v>1800</v>
      </c>
      <c r="I277" s="225"/>
      <c r="J277" s="226">
        <f>ROUND(I277*H277,2)</f>
        <v>0</v>
      </c>
      <c r="K277" s="222" t="s">
        <v>170</v>
      </c>
      <c r="L277" s="46"/>
      <c r="M277" s="227" t="s">
        <v>19</v>
      </c>
      <c r="N277" s="228" t="s">
        <v>44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171</v>
      </c>
      <c r="AT277" s="231" t="s">
        <v>166</v>
      </c>
      <c r="AU277" s="231" t="s">
        <v>106</v>
      </c>
      <c r="AY277" s="19" t="s">
        <v>163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106</v>
      </c>
      <c r="BK277" s="232">
        <f>ROUND(I277*H277,2)</f>
        <v>0</v>
      </c>
      <c r="BL277" s="19" t="s">
        <v>171</v>
      </c>
      <c r="BM277" s="231" t="s">
        <v>546</v>
      </c>
    </row>
    <row r="278" spans="1:65" s="2" customFormat="1" ht="21.75" customHeight="1">
      <c r="A278" s="40"/>
      <c r="B278" s="41"/>
      <c r="C278" s="220" t="s">
        <v>547</v>
      </c>
      <c r="D278" s="220" t="s">
        <v>166</v>
      </c>
      <c r="E278" s="221" t="s">
        <v>548</v>
      </c>
      <c r="F278" s="222" t="s">
        <v>549</v>
      </c>
      <c r="G278" s="223" t="s">
        <v>279</v>
      </c>
      <c r="H278" s="224">
        <v>15</v>
      </c>
      <c r="I278" s="225"/>
      <c r="J278" s="226">
        <f>ROUND(I278*H278,2)</f>
        <v>0</v>
      </c>
      <c r="K278" s="222" t="s">
        <v>170</v>
      </c>
      <c r="L278" s="46"/>
      <c r="M278" s="227" t="s">
        <v>19</v>
      </c>
      <c r="N278" s="228" t="s">
        <v>44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171</v>
      </c>
      <c r="AT278" s="231" t="s">
        <v>166</v>
      </c>
      <c r="AU278" s="231" t="s">
        <v>106</v>
      </c>
      <c r="AY278" s="19" t="s">
        <v>163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106</v>
      </c>
      <c r="BK278" s="232">
        <f>ROUND(I278*H278,2)</f>
        <v>0</v>
      </c>
      <c r="BL278" s="19" t="s">
        <v>171</v>
      </c>
      <c r="BM278" s="231" t="s">
        <v>550</v>
      </c>
    </row>
    <row r="279" spans="1:65" s="2" customFormat="1" ht="33" customHeight="1">
      <c r="A279" s="40"/>
      <c r="B279" s="41"/>
      <c r="C279" s="220" t="s">
        <v>551</v>
      </c>
      <c r="D279" s="220" t="s">
        <v>166</v>
      </c>
      <c r="E279" s="221" t="s">
        <v>552</v>
      </c>
      <c r="F279" s="222" t="s">
        <v>553</v>
      </c>
      <c r="G279" s="223" t="s">
        <v>279</v>
      </c>
      <c r="H279" s="224">
        <v>3000</v>
      </c>
      <c r="I279" s="225"/>
      <c r="J279" s="226">
        <f>ROUND(I279*H279,2)</f>
        <v>0</v>
      </c>
      <c r="K279" s="222" t="s">
        <v>170</v>
      </c>
      <c r="L279" s="46"/>
      <c r="M279" s="227" t="s">
        <v>19</v>
      </c>
      <c r="N279" s="228" t="s">
        <v>44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171</v>
      </c>
      <c r="AT279" s="231" t="s">
        <v>166</v>
      </c>
      <c r="AU279" s="231" t="s">
        <v>106</v>
      </c>
      <c r="AY279" s="19" t="s">
        <v>163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106</v>
      </c>
      <c r="BK279" s="232">
        <f>ROUND(I279*H279,2)</f>
        <v>0</v>
      </c>
      <c r="BL279" s="19" t="s">
        <v>171</v>
      </c>
      <c r="BM279" s="231" t="s">
        <v>554</v>
      </c>
    </row>
    <row r="280" spans="1:51" s="13" customFormat="1" ht="12">
      <c r="A280" s="13"/>
      <c r="B280" s="233"/>
      <c r="C280" s="234"/>
      <c r="D280" s="235" t="s">
        <v>173</v>
      </c>
      <c r="E280" s="236" t="s">
        <v>19</v>
      </c>
      <c r="F280" s="237" t="s">
        <v>555</v>
      </c>
      <c r="G280" s="234"/>
      <c r="H280" s="238">
        <v>3000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173</v>
      </c>
      <c r="AU280" s="244" t="s">
        <v>106</v>
      </c>
      <c r="AV280" s="13" t="s">
        <v>106</v>
      </c>
      <c r="AW280" s="13" t="s">
        <v>33</v>
      </c>
      <c r="AX280" s="13" t="s">
        <v>80</v>
      </c>
      <c r="AY280" s="244" t="s">
        <v>163</v>
      </c>
    </row>
    <row r="281" spans="1:65" s="2" customFormat="1" ht="21.75" customHeight="1">
      <c r="A281" s="40"/>
      <c r="B281" s="41"/>
      <c r="C281" s="220" t="s">
        <v>556</v>
      </c>
      <c r="D281" s="220" t="s">
        <v>166</v>
      </c>
      <c r="E281" s="221" t="s">
        <v>557</v>
      </c>
      <c r="F281" s="222" t="s">
        <v>558</v>
      </c>
      <c r="G281" s="223" t="s">
        <v>262</v>
      </c>
      <c r="H281" s="224">
        <v>3930.385</v>
      </c>
      <c r="I281" s="225"/>
      <c r="J281" s="226">
        <f>ROUND(I281*H281,2)</f>
        <v>0</v>
      </c>
      <c r="K281" s="222" t="s">
        <v>170</v>
      </c>
      <c r="L281" s="46"/>
      <c r="M281" s="227" t="s">
        <v>19</v>
      </c>
      <c r="N281" s="228" t="s">
        <v>44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171</v>
      </c>
      <c r="AT281" s="231" t="s">
        <v>166</v>
      </c>
      <c r="AU281" s="231" t="s">
        <v>106</v>
      </c>
      <c r="AY281" s="19" t="s">
        <v>163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9" t="s">
        <v>106</v>
      </c>
      <c r="BK281" s="232">
        <f>ROUND(I281*H281,2)</f>
        <v>0</v>
      </c>
      <c r="BL281" s="19" t="s">
        <v>171</v>
      </c>
      <c r="BM281" s="231" t="s">
        <v>559</v>
      </c>
    </row>
    <row r="282" spans="1:65" s="2" customFormat="1" ht="33" customHeight="1">
      <c r="A282" s="40"/>
      <c r="B282" s="41"/>
      <c r="C282" s="220" t="s">
        <v>560</v>
      </c>
      <c r="D282" s="220" t="s">
        <v>166</v>
      </c>
      <c r="E282" s="221" t="s">
        <v>561</v>
      </c>
      <c r="F282" s="222" t="s">
        <v>562</v>
      </c>
      <c r="G282" s="223" t="s">
        <v>262</v>
      </c>
      <c r="H282" s="224">
        <v>165075.792</v>
      </c>
      <c r="I282" s="225"/>
      <c r="J282" s="226">
        <f>ROUND(I282*H282,2)</f>
        <v>0</v>
      </c>
      <c r="K282" s="222" t="s">
        <v>170</v>
      </c>
      <c r="L282" s="46"/>
      <c r="M282" s="227" t="s">
        <v>19</v>
      </c>
      <c r="N282" s="228" t="s">
        <v>44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171</v>
      </c>
      <c r="AT282" s="231" t="s">
        <v>166</v>
      </c>
      <c r="AU282" s="231" t="s">
        <v>106</v>
      </c>
      <c r="AY282" s="19" t="s">
        <v>163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9" t="s">
        <v>106</v>
      </c>
      <c r="BK282" s="232">
        <f>ROUND(I282*H282,2)</f>
        <v>0</v>
      </c>
      <c r="BL282" s="19" t="s">
        <v>171</v>
      </c>
      <c r="BM282" s="231" t="s">
        <v>563</v>
      </c>
    </row>
    <row r="283" spans="1:51" s="13" customFormat="1" ht="12">
      <c r="A283" s="13"/>
      <c r="B283" s="233"/>
      <c r="C283" s="234"/>
      <c r="D283" s="235" t="s">
        <v>173</v>
      </c>
      <c r="E283" s="236" t="s">
        <v>19</v>
      </c>
      <c r="F283" s="237" t="s">
        <v>564</v>
      </c>
      <c r="G283" s="234"/>
      <c r="H283" s="238">
        <v>165075.792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173</v>
      </c>
      <c r="AU283" s="244" t="s">
        <v>106</v>
      </c>
      <c r="AV283" s="13" t="s">
        <v>106</v>
      </c>
      <c r="AW283" s="13" t="s">
        <v>33</v>
      </c>
      <c r="AX283" s="13" t="s">
        <v>80</v>
      </c>
      <c r="AY283" s="244" t="s">
        <v>163</v>
      </c>
    </row>
    <row r="284" spans="1:65" s="2" customFormat="1" ht="33" customHeight="1">
      <c r="A284" s="40"/>
      <c r="B284" s="41"/>
      <c r="C284" s="220" t="s">
        <v>565</v>
      </c>
      <c r="D284" s="220" t="s">
        <v>166</v>
      </c>
      <c r="E284" s="221" t="s">
        <v>566</v>
      </c>
      <c r="F284" s="222" t="s">
        <v>567</v>
      </c>
      <c r="G284" s="223" t="s">
        <v>262</v>
      </c>
      <c r="H284" s="224">
        <v>113.66</v>
      </c>
      <c r="I284" s="225"/>
      <c r="J284" s="226">
        <f>ROUND(I284*H284,2)</f>
        <v>0</v>
      </c>
      <c r="K284" s="222" t="s">
        <v>170</v>
      </c>
      <c r="L284" s="46"/>
      <c r="M284" s="227" t="s">
        <v>19</v>
      </c>
      <c r="N284" s="228" t="s">
        <v>44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171</v>
      </c>
      <c r="AT284" s="231" t="s">
        <v>166</v>
      </c>
      <c r="AU284" s="231" t="s">
        <v>106</v>
      </c>
      <c r="AY284" s="19" t="s">
        <v>163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9" t="s">
        <v>106</v>
      </c>
      <c r="BK284" s="232">
        <f>ROUND(I284*H284,2)</f>
        <v>0</v>
      </c>
      <c r="BL284" s="19" t="s">
        <v>171</v>
      </c>
      <c r="BM284" s="231" t="s">
        <v>568</v>
      </c>
    </row>
    <row r="285" spans="1:65" s="2" customFormat="1" ht="33" customHeight="1">
      <c r="A285" s="40"/>
      <c r="B285" s="41"/>
      <c r="C285" s="220" t="s">
        <v>569</v>
      </c>
      <c r="D285" s="220" t="s">
        <v>166</v>
      </c>
      <c r="E285" s="221" t="s">
        <v>570</v>
      </c>
      <c r="F285" s="222" t="s">
        <v>571</v>
      </c>
      <c r="G285" s="223" t="s">
        <v>262</v>
      </c>
      <c r="H285" s="224">
        <v>455.26</v>
      </c>
      <c r="I285" s="225"/>
      <c r="J285" s="226">
        <f>ROUND(I285*H285,2)</f>
        <v>0</v>
      </c>
      <c r="K285" s="222" t="s">
        <v>170</v>
      </c>
      <c r="L285" s="46"/>
      <c r="M285" s="227" t="s">
        <v>19</v>
      </c>
      <c r="N285" s="228" t="s">
        <v>44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171</v>
      </c>
      <c r="AT285" s="231" t="s">
        <v>166</v>
      </c>
      <c r="AU285" s="231" t="s">
        <v>106</v>
      </c>
      <c r="AY285" s="19" t="s">
        <v>163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9" t="s">
        <v>106</v>
      </c>
      <c r="BK285" s="232">
        <f>ROUND(I285*H285,2)</f>
        <v>0</v>
      </c>
      <c r="BL285" s="19" t="s">
        <v>171</v>
      </c>
      <c r="BM285" s="231" t="s">
        <v>572</v>
      </c>
    </row>
    <row r="286" spans="1:65" s="2" customFormat="1" ht="33" customHeight="1">
      <c r="A286" s="40"/>
      <c r="B286" s="41"/>
      <c r="C286" s="220" t="s">
        <v>573</v>
      </c>
      <c r="D286" s="220" t="s">
        <v>166</v>
      </c>
      <c r="E286" s="221" t="s">
        <v>574</v>
      </c>
      <c r="F286" s="222" t="s">
        <v>575</v>
      </c>
      <c r="G286" s="223" t="s">
        <v>262</v>
      </c>
      <c r="H286" s="224">
        <v>1596.79</v>
      </c>
      <c r="I286" s="225"/>
      <c r="J286" s="226">
        <f>ROUND(I286*H286,2)</f>
        <v>0</v>
      </c>
      <c r="K286" s="222" t="s">
        <v>170</v>
      </c>
      <c r="L286" s="46"/>
      <c r="M286" s="227" t="s">
        <v>19</v>
      </c>
      <c r="N286" s="228" t="s">
        <v>44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171</v>
      </c>
      <c r="AT286" s="231" t="s">
        <v>166</v>
      </c>
      <c r="AU286" s="231" t="s">
        <v>106</v>
      </c>
      <c r="AY286" s="19" t="s">
        <v>163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9" t="s">
        <v>106</v>
      </c>
      <c r="BK286" s="232">
        <f>ROUND(I286*H286,2)</f>
        <v>0</v>
      </c>
      <c r="BL286" s="19" t="s">
        <v>171</v>
      </c>
      <c r="BM286" s="231" t="s">
        <v>576</v>
      </c>
    </row>
    <row r="287" spans="1:65" s="2" customFormat="1" ht="33" customHeight="1">
      <c r="A287" s="40"/>
      <c r="B287" s="41"/>
      <c r="C287" s="220" t="s">
        <v>577</v>
      </c>
      <c r="D287" s="220" t="s">
        <v>166</v>
      </c>
      <c r="E287" s="221" t="s">
        <v>578</v>
      </c>
      <c r="F287" s="222" t="s">
        <v>579</v>
      </c>
      <c r="G287" s="223" t="s">
        <v>262</v>
      </c>
      <c r="H287" s="224">
        <v>2.5</v>
      </c>
      <c r="I287" s="225"/>
      <c r="J287" s="226">
        <f>ROUND(I287*H287,2)</f>
        <v>0</v>
      </c>
      <c r="K287" s="222" t="s">
        <v>170</v>
      </c>
      <c r="L287" s="46"/>
      <c r="M287" s="227" t="s">
        <v>19</v>
      </c>
      <c r="N287" s="228" t="s">
        <v>44</v>
      </c>
      <c r="O287" s="86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171</v>
      </c>
      <c r="AT287" s="231" t="s">
        <v>166</v>
      </c>
      <c r="AU287" s="231" t="s">
        <v>106</v>
      </c>
      <c r="AY287" s="19" t="s">
        <v>163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106</v>
      </c>
      <c r="BK287" s="232">
        <f>ROUND(I287*H287,2)</f>
        <v>0</v>
      </c>
      <c r="BL287" s="19" t="s">
        <v>171</v>
      </c>
      <c r="BM287" s="231" t="s">
        <v>580</v>
      </c>
    </row>
    <row r="288" spans="1:65" s="2" customFormat="1" ht="33" customHeight="1">
      <c r="A288" s="40"/>
      <c r="B288" s="41"/>
      <c r="C288" s="220" t="s">
        <v>581</v>
      </c>
      <c r="D288" s="220" t="s">
        <v>166</v>
      </c>
      <c r="E288" s="221" t="s">
        <v>582</v>
      </c>
      <c r="F288" s="222" t="s">
        <v>583</v>
      </c>
      <c r="G288" s="223" t="s">
        <v>262</v>
      </c>
      <c r="H288" s="224">
        <v>325.523</v>
      </c>
      <c r="I288" s="225"/>
      <c r="J288" s="226">
        <f>ROUND(I288*H288,2)</f>
        <v>0</v>
      </c>
      <c r="K288" s="222" t="s">
        <v>170</v>
      </c>
      <c r="L288" s="46"/>
      <c r="M288" s="227" t="s">
        <v>19</v>
      </c>
      <c r="N288" s="228" t="s">
        <v>44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171</v>
      </c>
      <c r="AT288" s="231" t="s">
        <v>166</v>
      </c>
      <c r="AU288" s="231" t="s">
        <v>106</v>
      </c>
      <c r="AY288" s="19" t="s">
        <v>163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9" t="s">
        <v>106</v>
      </c>
      <c r="BK288" s="232">
        <f>ROUND(I288*H288,2)</f>
        <v>0</v>
      </c>
      <c r="BL288" s="19" t="s">
        <v>171</v>
      </c>
      <c r="BM288" s="231" t="s">
        <v>584</v>
      </c>
    </row>
    <row r="289" spans="1:65" s="2" customFormat="1" ht="33" customHeight="1">
      <c r="A289" s="40"/>
      <c r="B289" s="41"/>
      <c r="C289" s="220" t="s">
        <v>585</v>
      </c>
      <c r="D289" s="220" t="s">
        <v>166</v>
      </c>
      <c r="E289" s="221" t="s">
        <v>586</v>
      </c>
      <c r="F289" s="222" t="s">
        <v>587</v>
      </c>
      <c r="G289" s="223" t="s">
        <v>262</v>
      </c>
      <c r="H289" s="224">
        <v>69.63</v>
      </c>
      <c r="I289" s="225"/>
      <c r="J289" s="226">
        <f>ROUND(I289*H289,2)</f>
        <v>0</v>
      </c>
      <c r="K289" s="222" t="s">
        <v>170</v>
      </c>
      <c r="L289" s="46"/>
      <c r="M289" s="227" t="s">
        <v>19</v>
      </c>
      <c r="N289" s="228" t="s">
        <v>44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171</v>
      </c>
      <c r="AT289" s="231" t="s">
        <v>166</v>
      </c>
      <c r="AU289" s="231" t="s">
        <v>106</v>
      </c>
      <c r="AY289" s="19" t="s">
        <v>163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9" t="s">
        <v>106</v>
      </c>
      <c r="BK289" s="232">
        <f>ROUND(I289*H289,2)</f>
        <v>0</v>
      </c>
      <c r="BL289" s="19" t="s">
        <v>171</v>
      </c>
      <c r="BM289" s="231" t="s">
        <v>588</v>
      </c>
    </row>
    <row r="290" spans="1:65" s="2" customFormat="1" ht="33" customHeight="1">
      <c r="A290" s="40"/>
      <c r="B290" s="41"/>
      <c r="C290" s="220" t="s">
        <v>589</v>
      </c>
      <c r="D290" s="220" t="s">
        <v>166</v>
      </c>
      <c r="E290" s="221" t="s">
        <v>590</v>
      </c>
      <c r="F290" s="222" t="s">
        <v>591</v>
      </c>
      <c r="G290" s="223" t="s">
        <v>262</v>
      </c>
      <c r="H290" s="224">
        <v>9.988</v>
      </c>
      <c r="I290" s="225"/>
      <c r="J290" s="226">
        <f>ROUND(I290*H290,2)</f>
        <v>0</v>
      </c>
      <c r="K290" s="222" t="s">
        <v>170</v>
      </c>
      <c r="L290" s="46"/>
      <c r="M290" s="227" t="s">
        <v>19</v>
      </c>
      <c r="N290" s="228" t="s">
        <v>44</v>
      </c>
      <c r="O290" s="86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171</v>
      </c>
      <c r="AT290" s="231" t="s">
        <v>166</v>
      </c>
      <c r="AU290" s="231" t="s">
        <v>106</v>
      </c>
      <c r="AY290" s="19" t="s">
        <v>163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9" t="s">
        <v>106</v>
      </c>
      <c r="BK290" s="232">
        <f>ROUND(I290*H290,2)</f>
        <v>0</v>
      </c>
      <c r="BL290" s="19" t="s">
        <v>171</v>
      </c>
      <c r="BM290" s="231" t="s">
        <v>592</v>
      </c>
    </row>
    <row r="291" spans="1:65" s="2" customFormat="1" ht="33" customHeight="1">
      <c r="A291" s="40"/>
      <c r="B291" s="41"/>
      <c r="C291" s="220" t="s">
        <v>593</v>
      </c>
      <c r="D291" s="220" t="s">
        <v>166</v>
      </c>
      <c r="E291" s="221" t="s">
        <v>594</v>
      </c>
      <c r="F291" s="222" t="s">
        <v>595</v>
      </c>
      <c r="G291" s="223" t="s">
        <v>262</v>
      </c>
      <c r="H291" s="224">
        <v>55.4</v>
      </c>
      <c r="I291" s="225"/>
      <c r="J291" s="226">
        <f>ROUND(I291*H291,2)</f>
        <v>0</v>
      </c>
      <c r="K291" s="222" t="s">
        <v>170</v>
      </c>
      <c r="L291" s="46"/>
      <c r="M291" s="227" t="s">
        <v>19</v>
      </c>
      <c r="N291" s="228" t="s">
        <v>44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171</v>
      </c>
      <c r="AT291" s="231" t="s">
        <v>166</v>
      </c>
      <c r="AU291" s="231" t="s">
        <v>106</v>
      </c>
      <c r="AY291" s="19" t="s">
        <v>163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9" t="s">
        <v>106</v>
      </c>
      <c r="BK291" s="232">
        <f>ROUND(I291*H291,2)</f>
        <v>0</v>
      </c>
      <c r="BL291" s="19" t="s">
        <v>171</v>
      </c>
      <c r="BM291" s="231" t="s">
        <v>596</v>
      </c>
    </row>
    <row r="292" spans="1:65" s="2" customFormat="1" ht="33" customHeight="1">
      <c r="A292" s="40"/>
      <c r="B292" s="41"/>
      <c r="C292" s="220" t="s">
        <v>597</v>
      </c>
      <c r="D292" s="220" t="s">
        <v>166</v>
      </c>
      <c r="E292" s="221" t="s">
        <v>598</v>
      </c>
      <c r="F292" s="222" t="s">
        <v>599</v>
      </c>
      <c r="G292" s="223" t="s">
        <v>262</v>
      </c>
      <c r="H292" s="224">
        <v>741.86</v>
      </c>
      <c r="I292" s="225"/>
      <c r="J292" s="226">
        <f>ROUND(I292*H292,2)</f>
        <v>0</v>
      </c>
      <c r="K292" s="222" t="s">
        <v>170</v>
      </c>
      <c r="L292" s="46"/>
      <c r="M292" s="227" t="s">
        <v>19</v>
      </c>
      <c r="N292" s="228" t="s">
        <v>44</v>
      </c>
      <c r="O292" s="8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171</v>
      </c>
      <c r="AT292" s="231" t="s">
        <v>166</v>
      </c>
      <c r="AU292" s="231" t="s">
        <v>106</v>
      </c>
      <c r="AY292" s="19" t="s">
        <v>163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9" t="s">
        <v>106</v>
      </c>
      <c r="BK292" s="232">
        <f>ROUND(I292*H292,2)</f>
        <v>0</v>
      </c>
      <c r="BL292" s="19" t="s">
        <v>171</v>
      </c>
      <c r="BM292" s="231" t="s">
        <v>600</v>
      </c>
    </row>
    <row r="293" spans="1:65" s="2" customFormat="1" ht="44.25" customHeight="1">
      <c r="A293" s="40"/>
      <c r="B293" s="41"/>
      <c r="C293" s="220" t="s">
        <v>601</v>
      </c>
      <c r="D293" s="220" t="s">
        <v>166</v>
      </c>
      <c r="E293" s="221" t="s">
        <v>602</v>
      </c>
      <c r="F293" s="222" t="s">
        <v>603</v>
      </c>
      <c r="G293" s="223" t="s">
        <v>262</v>
      </c>
      <c r="H293" s="224">
        <v>237.925</v>
      </c>
      <c r="I293" s="225"/>
      <c r="J293" s="226">
        <f>ROUND(I293*H293,2)</f>
        <v>0</v>
      </c>
      <c r="K293" s="222" t="s">
        <v>170</v>
      </c>
      <c r="L293" s="46"/>
      <c r="M293" s="227" t="s">
        <v>19</v>
      </c>
      <c r="N293" s="228" t="s">
        <v>44</v>
      </c>
      <c r="O293" s="86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171</v>
      </c>
      <c r="AT293" s="231" t="s">
        <v>166</v>
      </c>
      <c r="AU293" s="231" t="s">
        <v>106</v>
      </c>
      <c r="AY293" s="19" t="s">
        <v>163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9" t="s">
        <v>106</v>
      </c>
      <c r="BK293" s="232">
        <f>ROUND(I293*H293,2)</f>
        <v>0</v>
      </c>
      <c r="BL293" s="19" t="s">
        <v>171</v>
      </c>
      <c r="BM293" s="231" t="s">
        <v>604</v>
      </c>
    </row>
    <row r="294" spans="1:65" s="2" customFormat="1" ht="33" customHeight="1">
      <c r="A294" s="40"/>
      <c r="B294" s="41"/>
      <c r="C294" s="220" t="s">
        <v>605</v>
      </c>
      <c r="D294" s="220" t="s">
        <v>166</v>
      </c>
      <c r="E294" s="221" t="s">
        <v>606</v>
      </c>
      <c r="F294" s="222" t="s">
        <v>607</v>
      </c>
      <c r="G294" s="223" t="s">
        <v>262</v>
      </c>
      <c r="H294" s="224">
        <v>322.12</v>
      </c>
      <c r="I294" s="225"/>
      <c r="J294" s="226">
        <f>ROUND(I294*H294,2)</f>
        <v>0</v>
      </c>
      <c r="K294" s="222" t="s">
        <v>170</v>
      </c>
      <c r="L294" s="46"/>
      <c r="M294" s="227" t="s">
        <v>19</v>
      </c>
      <c r="N294" s="228" t="s">
        <v>44</v>
      </c>
      <c r="O294" s="8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171</v>
      </c>
      <c r="AT294" s="231" t="s">
        <v>166</v>
      </c>
      <c r="AU294" s="231" t="s">
        <v>106</v>
      </c>
      <c r="AY294" s="19" t="s">
        <v>163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9" t="s">
        <v>106</v>
      </c>
      <c r="BK294" s="232">
        <f>ROUND(I294*H294,2)</f>
        <v>0</v>
      </c>
      <c r="BL294" s="19" t="s">
        <v>171</v>
      </c>
      <c r="BM294" s="231" t="s">
        <v>608</v>
      </c>
    </row>
    <row r="295" spans="1:63" s="12" customFormat="1" ht="22.8" customHeight="1">
      <c r="A295" s="12"/>
      <c r="B295" s="204"/>
      <c r="C295" s="205"/>
      <c r="D295" s="206" t="s">
        <v>71</v>
      </c>
      <c r="E295" s="218" t="s">
        <v>609</v>
      </c>
      <c r="F295" s="218" t="s">
        <v>610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P296</f>
        <v>0</v>
      </c>
      <c r="Q295" s="212"/>
      <c r="R295" s="213">
        <f>R296</f>
        <v>0</v>
      </c>
      <c r="S295" s="212"/>
      <c r="T295" s="214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80</v>
      </c>
      <c r="AT295" s="216" t="s">
        <v>71</v>
      </c>
      <c r="AU295" s="216" t="s">
        <v>80</v>
      </c>
      <c r="AY295" s="215" t="s">
        <v>163</v>
      </c>
      <c r="BK295" s="217">
        <f>BK296</f>
        <v>0</v>
      </c>
    </row>
    <row r="296" spans="1:65" s="2" customFormat="1" ht="16.5" customHeight="1">
      <c r="A296" s="40"/>
      <c r="B296" s="41"/>
      <c r="C296" s="220" t="s">
        <v>611</v>
      </c>
      <c r="D296" s="220" t="s">
        <v>166</v>
      </c>
      <c r="E296" s="221" t="s">
        <v>612</v>
      </c>
      <c r="F296" s="222" t="s">
        <v>613</v>
      </c>
      <c r="G296" s="223" t="s">
        <v>262</v>
      </c>
      <c r="H296" s="224">
        <v>15</v>
      </c>
      <c r="I296" s="225"/>
      <c r="J296" s="226">
        <f>ROUND(I296*H296,2)</f>
        <v>0</v>
      </c>
      <c r="K296" s="222" t="s">
        <v>170</v>
      </c>
      <c r="L296" s="46"/>
      <c r="M296" s="227" t="s">
        <v>19</v>
      </c>
      <c r="N296" s="228" t="s">
        <v>44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171</v>
      </c>
      <c r="AT296" s="231" t="s">
        <v>166</v>
      </c>
      <c r="AU296" s="231" t="s">
        <v>106</v>
      </c>
      <c r="AY296" s="19" t="s">
        <v>163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106</v>
      </c>
      <c r="BK296" s="232">
        <f>ROUND(I296*H296,2)</f>
        <v>0</v>
      </c>
      <c r="BL296" s="19" t="s">
        <v>171</v>
      </c>
      <c r="BM296" s="231" t="s">
        <v>614</v>
      </c>
    </row>
    <row r="297" spans="1:63" s="12" customFormat="1" ht="25.9" customHeight="1">
      <c r="A297" s="12"/>
      <c r="B297" s="204"/>
      <c r="C297" s="205"/>
      <c r="D297" s="206" t="s">
        <v>71</v>
      </c>
      <c r="E297" s="207" t="s">
        <v>615</v>
      </c>
      <c r="F297" s="207" t="s">
        <v>616</v>
      </c>
      <c r="G297" s="205"/>
      <c r="H297" s="205"/>
      <c r="I297" s="208"/>
      <c r="J297" s="209">
        <f>BK297</f>
        <v>0</v>
      </c>
      <c r="K297" s="205"/>
      <c r="L297" s="210"/>
      <c r="M297" s="211"/>
      <c r="N297" s="212"/>
      <c r="O297" s="212"/>
      <c r="P297" s="213">
        <f>P298+P302+P308+P320+P324+P326+P342+P345+P349+P353+P357+P362+P374+P382+P395+P399+P422+P441+P449+P457</f>
        <v>0</v>
      </c>
      <c r="Q297" s="212"/>
      <c r="R297" s="213">
        <f>R298+R302+R308+R320+R324+R326+R342+R345+R349+R353+R357+R362+R374+R382+R395+R399+R422+R441+R449+R457</f>
        <v>0.31888</v>
      </c>
      <c r="S297" s="212"/>
      <c r="T297" s="214">
        <f>T298+T302+T308+T320+T324+T326+T342+T345+T349+T353+T357+T362+T374+T382+T395+T399+T422+T441+T449+T457</f>
        <v>540.6315601399999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106</v>
      </c>
      <c r="AT297" s="216" t="s">
        <v>71</v>
      </c>
      <c r="AU297" s="216" t="s">
        <v>72</v>
      </c>
      <c r="AY297" s="215" t="s">
        <v>163</v>
      </c>
      <c r="BK297" s="217">
        <f>BK298+BK302+BK308+BK320+BK324+BK326+BK342+BK345+BK349+BK353+BK357+BK362+BK374+BK382+BK395+BK399+BK422+BK441+BK449+BK457</f>
        <v>0</v>
      </c>
    </row>
    <row r="298" spans="1:63" s="12" customFormat="1" ht="22.8" customHeight="1">
      <c r="A298" s="12"/>
      <c r="B298" s="204"/>
      <c r="C298" s="205"/>
      <c r="D298" s="206" t="s">
        <v>71</v>
      </c>
      <c r="E298" s="218" t="s">
        <v>617</v>
      </c>
      <c r="F298" s="218" t="s">
        <v>618</v>
      </c>
      <c r="G298" s="205"/>
      <c r="H298" s="205"/>
      <c r="I298" s="208"/>
      <c r="J298" s="219">
        <f>BK298</f>
        <v>0</v>
      </c>
      <c r="K298" s="205"/>
      <c r="L298" s="210"/>
      <c r="M298" s="211"/>
      <c r="N298" s="212"/>
      <c r="O298" s="212"/>
      <c r="P298" s="213">
        <f>SUM(P299:P301)</f>
        <v>0</v>
      </c>
      <c r="Q298" s="212"/>
      <c r="R298" s="213">
        <f>SUM(R299:R301)</f>
        <v>0</v>
      </c>
      <c r="S298" s="212"/>
      <c r="T298" s="214">
        <f>SUM(T299:T301)</f>
        <v>2.21704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5" t="s">
        <v>106</v>
      </c>
      <c r="AT298" s="216" t="s">
        <v>71</v>
      </c>
      <c r="AU298" s="216" t="s">
        <v>80</v>
      </c>
      <c r="AY298" s="215" t="s">
        <v>163</v>
      </c>
      <c r="BK298" s="217">
        <f>SUM(BK299:BK301)</f>
        <v>0</v>
      </c>
    </row>
    <row r="299" spans="1:65" s="2" customFormat="1" ht="21.75" customHeight="1">
      <c r="A299" s="40"/>
      <c r="B299" s="41"/>
      <c r="C299" s="220" t="s">
        <v>619</v>
      </c>
      <c r="D299" s="220" t="s">
        <v>166</v>
      </c>
      <c r="E299" s="221" t="s">
        <v>620</v>
      </c>
      <c r="F299" s="222" t="s">
        <v>621</v>
      </c>
      <c r="G299" s="223" t="s">
        <v>169</v>
      </c>
      <c r="H299" s="224">
        <v>554.26</v>
      </c>
      <c r="I299" s="225"/>
      <c r="J299" s="226">
        <f>ROUND(I299*H299,2)</f>
        <v>0</v>
      </c>
      <c r="K299" s="222" t="s">
        <v>170</v>
      </c>
      <c r="L299" s="46"/>
      <c r="M299" s="227" t="s">
        <v>19</v>
      </c>
      <c r="N299" s="228" t="s">
        <v>44</v>
      </c>
      <c r="O299" s="86"/>
      <c r="P299" s="229">
        <f>O299*H299</f>
        <v>0</v>
      </c>
      <c r="Q299" s="229">
        <v>0</v>
      </c>
      <c r="R299" s="229">
        <f>Q299*H299</f>
        <v>0</v>
      </c>
      <c r="S299" s="229">
        <v>0.004</v>
      </c>
      <c r="T299" s="230">
        <f>S299*H299</f>
        <v>2.21704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1" t="s">
        <v>255</v>
      </c>
      <c r="AT299" s="231" t="s">
        <v>166</v>
      </c>
      <c r="AU299" s="231" t="s">
        <v>106</v>
      </c>
      <c r="AY299" s="19" t="s">
        <v>163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9" t="s">
        <v>106</v>
      </c>
      <c r="BK299" s="232">
        <f>ROUND(I299*H299,2)</f>
        <v>0</v>
      </c>
      <c r="BL299" s="19" t="s">
        <v>255</v>
      </c>
      <c r="BM299" s="231" t="s">
        <v>622</v>
      </c>
    </row>
    <row r="300" spans="1:51" s="13" customFormat="1" ht="12">
      <c r="A300" s="13"/>
      <c r="B300" s="233"/>
      <c r="C300" s="234"/>
      <c r="D300" s="235" t="s">
        <v>173</v>
      </c>
      <c r="E300" s="236" t="s">
        <v>19</v>
      </c>
      <c r="F300" s="237" t="s">
        <v>623</v>
      </c>
      <c r="G300" s="234"/>
      <c r="H300" s="238">
        <v>554.26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173</v>
      </c>
      <c r="AU300" s="244" t="s">
        <v>106</v>
      </c>
      <c r="AV300" s="13" t="s">
        <v>106</v>
      </c>
      <c r="AW300" s="13" t="s">
        <v>33</v>
      </c>
      <c r="AX300" s="13" t="s">
        <v>72</v>
      </c>
      <c r="AY300" s="244" t="s">
        <v>163</v>
      </c>
    </row>
    <row r="301" spans="1:51" s="14" customFormat="1" ht="12">
      <c r="A301" s="14"/>
      <c r="B301" s="245"/>
      <c r="C301" s="246"/>
      <c r="D301" s="235" t="s">
        <v>173</v>
      </c>
      <c r="E301" s="247" t="s">
        <v>19</v>
      </c>
      <c r="F301" s="248" t="s">
        <v>175</v>
      </c>
      <c r="G301" s="246"/>
      <c r="H301" s="249">
        <v>554.26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173</v>
      </c>
      <c r="AU301" s="255" t="s">
        <v>106</v>
      </c>
      <c r="AV301" s="14" t="s">
        <v>171</v>
      </c>
      <c r="AW301" s="14" t="s">
        <v>33</v>
      </c>
      <c r="AX301" s="14" t="s">
        <v>80</v>
      </c>
      <c r="AY301" s="255" t="s">
        <v>163</v>
      </c>
    </row>
    <row r="302" spans="1:63" s="12" customFormat="1" ht="22.8" customHeight="1">
      <c r="A302" s="12"/>
      <c r="B302" s="204"/>
      <c r="C302" s="205"/>
      <c r="D302" s="206" t="s">
        <v>71</v>
      </c>
      <c r="E302" s="218" t="s">
        <v>624</v>
      </c>
      <c r="F302" s="218" t="s">
        <v>625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SUM(P303:P307)</f>
        <v>0</v>
      </c>
      <c r="Q302" s="212"/>
      <c r="R302" s="213">
        <f>SUM(R303:R307)</f>
        <v>0</v>
      </c>
      <c r="S302" s="212"/>
      <c r="T302" s="214">
        <f>SUM(T303:T307)</f>
        <v>0.28240000000000004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106</v>
      </c>
      <c r="AT302" s="216" t="s">
        <v>71</v>
      </c>
      <c r="AU302" s="216" t="s">
        <v>80</v>
      </c>
      <c r="AY302" s="215" t="s">
        <v>163</v>
      </c>
      <c r="BK302" s="217">
        <f>SUM(BK303:BK307)</f>
        <v>0</v>
      </c>
    </row>
    <row r="303" spans="1:65" s="2" customFormat="1" ht="21.75" customHeight="1">
      <c r="A303" s="40"/>
      <c r="B303" s="41"/>
      <c r="C303" s="220" t="s">
        <v>626</v>
      </c>
      <c r="D303" s="220" t="s">
        <v>166</v>
      </c>
      <c r="E303" s="221" t="s">
        <v>627</v>
      </c>
      <c r="F303" s="222" t="s">
        <v>628</v>
      </c>
      <c r="G303" s="223" t="s">
        <v>169</v>
      </c>
      <c r="H303" s="224">
        <v>28</v>
      </c>
      <c r="I303" s="225"/>
      <c r="J303" s="226">
        <f>ROUND(I303*H303,2)</f>
        <v>0</v>
      </c>
      <c r="K303" s="222" t="s">
        <v>170</v>
      </c>
      <c r="L303" s="46"/>
      <c r="M303" s="227" t="s">
        <v>19</v>
      </c>
      <c r="N303" s="228" t="s">
        <v>44</v>
      </c>
      <c r="O303" s="86"/>
      <c r="P303" s="229">
        <f>O303*H303</f>
        <v>0</v>
      </c>
      <c r="Q303" s="229">
        <v>0</v>
      </c>
      <c r="R303" s="229">
        <f>Q303*H303</f>
        <v>0</v>
      </c>
      <c r="S303" s="229">
        <v>0.01</v>
      </c>
      <c r="T303" s="230">
        <f>S303*H303</f>
        <v>0.28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255</v>
      </c>
      <c r="AT303" s="231" t="s">
        <v>166</v>
      </c>
      <c r="AU303" s="231" t="s">
        <v>106</v>
      </c>
      <c r="AY303" s="19" t="s">
        <v>163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9" t="s">
        <v>106</v>
      </c>
      <c r="BK303" s="232">
        <f>ROUND(I303*H303,2)</f>
        <v>0</v>
      </c>
      <c r="BL303" s="19" t="s">
        <v>255</v>
      </c>
      <c r="BM303" s="231" t="s">
        <v>629</v>
      </c>
    </row>
    <row r="304" spans="1:51" s="13" customFormat="1" ht="12">
      <c r="A304" s="13"/>
      <c r="B304" s="233"/>
      <c r="C304" s="234"/>
      <c r="D304" s="235" t="s">
        <v>173</v>
      </c>
      <c r="E304" s="236" t="s">
        <v>19</v>
      </c>
      <c r="F304" s="237" t="s">
        <v>630</v>
      </c>
      <c r="G304" s="234"/>
      <c r="H304" s="238">
        <v>17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173</v>
      </c>
      <c r="AU304" s="244" t="s">
        <v>106</v>
      </c>
      <c r="AV304" s="13" t="s">
        <v>106</v>
      </c>
      <c r="AW304" s="13" t="s">
        <v>33</v>
      </c>
      <c r="AX304" s="13" t="s">
        <v>72</v>
      </c>
      <c r="AY304" s="244" t="s">
        <v>163</v>
      </c>
    </row>
    <row r="305" spans="1:51" s="13" customFormat="1" ht="12">
      <c r="A305" s="13"/>
      <c r="B305" s="233"/>
      <c r="C305" s="234"/>
      <c r="D305" s="235" t="s">
        <v>173</v>
      </c>
      <c r="E305" s="236" t="s">
        <v>19</v>
      </c>
      <c r="F305" s="237" t="s">
        <v>631</v>
      </c>
      <c r="G305" s="234"/>
      <c r="H305" s="238">
        <v>11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173</v>
      </c>
      <c r="AU305" s="244" t="s">
        <v>106</v>
      </c>
      <c r="AV305" s="13" t="s">
        <v>106</v>
      </c>
      <c r="AW305" s="13" t="s">
        <v>33</v>
      </c>
      <c r="AX305" s="13" t="s">
        <v>72</v>
      </c>
      <c r="AY305" s="244" t="s">
        <v>163</v>
      </c>
    </row>
    <row r="306" spans="1:51" s="14" customFormat="1" ht="12">
      <c r="A306" s="14"/>
      <c r="B306" s="245"/>
      <c r="C306" s="246"/>
      <c r="D306" s="235" t="s">
        <v>173</v>
      </c>
      <c r="E306" s="247" t="s">
        <v>19</v>
      </c>
      <c r="F306" s="248" t="s">
        <v>175</v>
      </c>
      <c r="G306" s="246"/>
      <c r="H306" s="249">
        <v>28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173</v>
      </c>
      <c r="AU306" s="255" t="s">
        <v>106</v>
      </c>
      <c r="AV306" s="14" t="s">
        <v>171</v>
      </c>
      <c r="AW306" s="14" t="s">
        <v>33</v>
      </c>
      <c r="AX306" s="14" t="s">
        <v>80</v>
      </c>
      <c r="AY306" s="255" t="s">
        <v>163</v>
      </c>
    </row>
    <row r="307" spans="1:65" s="2" customFormat="1" ht="21.75" customHeight="1">
      <c r="A307" s="40"/>
      <c r="B307" s="41"/>
      <c r="C307" s="220" t="s">
        <v>632</v>
      </c>
      <c r="D307" s="220" t="s">
        <v>166</v>
      </c>
      <c r="E307" s="221" t="s">
        <v>633</v>
      </c>
      <c r="F307" s="222" t="s">
        <v>634</v>
      </c>
      <c r="G307" s="223" t="s">
        <v>355</v>
      </c>
      <c r="H307" s="224">
        <v>8</v>
      </c>
      <c r="I307" s="225"/>
      <c r="J307" s="226">
        <f>ROUND(I307*H307,2)</f>
        <v>0</v>
      </c>
      <c r="K307" s="222" t="s">
        <v>170</v>
      </c>
      <c r="L307" s="46"/>
      <c r="M307" s="227" t="s">
        <v>19</v>
      </c>
      <c r="N307" s="228" t="s">
        <v>44</v>
      </c>
      <c r="O307" s="86"/>
      <c r="P307" s="229">
        <f>O307*H307</f>
        <v>0</v>
      </c>
      <c r="Q307" s="229">
        <v>0</v>
      </c>
      <c r="R307" s="229">
        <f>Q307*H307</f>
        <v>0</v>
      </c>
      <c r="S307" s="229">
        <v>0.0003</v>
      </c>
      <c r="T307" s="230">
        <f>S307*H307</f>
        <v>0.0024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1" t="s">
        <v>255</v>
      </c>
      <c r="AT307" s="231" t="s">
        <v>166</v>
      </c>
      <c r="AU307" s="231" t="s">
        <v>106</v>
      </c>
      <c r="AY307" s="19" t="s">
        <v>163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9" t="s">
        <v>106</v>
      </c>
      <c r="BK307" s="232">
        <f>ROUND(I307*H307,2)</f>
        <v>0</v>
      </c>
      <c r="BL307" s="19" t="s">
        <v>255</v>
      </c>
      <c r="BM307" s="231" t="s">
        <v>635</v>
      </c>
    </row>
    <row r="308" spans="1:63" s="12" customFormat="1" ht="22.8" customHeight="1">
      <c r="A308" s="12"/>
      <c r="B308" s="204"/>
      <c r="C308" s="205"/>
      <c r="D308" s="206" t="s">
        <v>71</v>
      </c>
      <c r="E308" s="218" t="s">
        <v>636</v>
      </c>
      <c r="F308" s="218" t="s">
        <v>637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SUM(P309:P319)</f>
        <v>0</v>
      </c>
      <c r="Q308" s="212"/>
      <c r="R308" s="213">
        <f>SUM(R309:R319)</f>
        <v>0</v>
      </c>
      <c r="S308" s="212"/>
      <c r="T308" s="214">
        <f>SUM(T309:T319)</f>
        <v>42.00738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106</v>
      </c>
      <c r="AT308" s="216" t="s">
        <v>71</v>
      </c>
      <c r="AU308" s="216" t="s">
        <v>80</v>
      </c>
      <c r="AY308" s="215" t="s">
        <v>163</v>
      </c>
      <c r="BK308" s="217">
        <f>SUM(BK309:BK319)</f>
        <v>0</v>
      </c>
    </row>
    <row r="309" spans="1:65" s="2" customFormat="1" ht="44.25" customHeight="1">
      <c r="A309" s="40"/>
      <c r="B309" s="41"/>
      <c r="C309" s="220" t="s">
        <v>638</v>
      </c>
      <c r="D309" s="220" t="s">
        <v>166</v>
      </c>
      <c r="E309" s="221" t="s">
        <v>639</v>
      </c>
      <c r="F309" s="222" t="s">
        <v>640</v>
      </c>
      <c r="G309" s="223" t="s">
        <v>169</v>
      </c>
      <c r="H309" s="224">
        <v>1089</v>
      </c>
      <c r="I309" s="225"/>
      <c r="J309" s="226">
        <f>ROUND(I309*H309,2)</f>
        <v>0</v>
      </c>
      <c r="K309" s="222" t="s">
        <v>170</v>
      </c>
      <c r="L309" s="46"/>
      <c r="M309" s="227" t="s">
        <v>19</v>
      </c>
      <c r="N309" s="228" t="s">
        <v>44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0.00042</v>
      </c>
      <c r="T309" s="230">
        <f>S309*H309</f>
        <v>0.45738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255</v>
      </c>
      <c r="AT309" s="231" t="s">
        <v>166</v>
      </c>
      <c r="AU309" s="231" t="s">
        <v>106</v>
      </c>
      <c r="AY309" s="19" t="s">
        <v>163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106</v>
      </c>
      <c r="BK309" s="232">
        <f>ROUND(I309*H309,2)</f>
        <v>0</v>
      </c>
      <c r="BL309" s="19" t="s">
        <v>255</v>
      </c>
      <c r="BM309" s="231" t="s">
        <v>641</v>
      </c>
    </row>
    <row r="310" spans="1:51" s="13" customFormat="1" ht="12">
      <c r="A310" s="13"/>
      <c r="B310" s="233"/>
      <c r="C310" s="234"/>
      <c r="D310" s="235" t="s">
        <v>173</v>
      </c>
      <c r="E310" s="236" t="s">
        <v>19</v>
      </c>
      <c r="F310" s="237" t="s">
        <v>642</v>
      </c>
      <c r="G310" s="234"/>
      <c r="H310" s="238">
        <v>650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173</v>
      </c>
      <c r="AU310" s="244" t="s">
        <v>106</v>
      </c>
      <c r="AV310" s="13" t="s">
        <v>106</v>
      </c>
      <c r="AW310" s="13" t="s">
        <v>33</v>
      </c>
      <c r="AX310" s="13" t="s">
        <v>72</v>
      </c>
      <c r="AY310" s="244" t="s">
        <v>163</v>
      </c>
    </row>
    <row r="311" spans="1:51" s="13" customFormat="1" ht="12">
      <c r="A311" s="13"/>
      <c r="B311" s="233"/>
      <c r="C311" s="234"/>
      <c r="D311" s="235" t="s">
        <v>173</v>
      </c>
      <c r="E311" s="236" t="s">
        <v>19</v>
      </c>
      <c r="F311" s="237" t="s">
        <v>643</v>
      </c>
      <c r="G311" s="234"/>
      <c r="H311" s="238">
        <v>340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173</v>
      </c>
      <c r="AU311" s="244" t="s">
        <v>106</v>
      </c>
      <c r="AV311" s="13" t="s">
        <v>106</v>
      </c>
      <c r="AW311" s="13" t="s">
        <v>33</v>
      </c>
      <c r="AX311" s="13" t="s">
        <v>72</v>
      </c>
      <c r="AY311" s="244" t="s">
        <v>163</v>
      </c>
    </row>
    <row r="312" spans="1:51" s="14" customFormat="1" ht="12">
      <c r="A312" s="14"/>
      <c r="B312" s="245"/>
      <c r="C312" s="246"/>
      <c r="D312" s="235" t="s">
        <v>173</v>
      </c>
      <c r="E312" s="247" t="s">
        <v>19</v>
      </c>
      <c r="F312" s="248" t="s">
        <v>175</v>
      </c>
      <c r="G312" s="246"/>
      <c r="H312" s="249">
        <v>990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173</v>
      </c>
      <c r="AU312" s="255" t="s">
        <v>106</v>
      </c>
      <c r="AV312" s="14" t="s">
        <v>171</v>
      </c>
      <c r="AW312" s="14" t="s">
        <v>33</v>
      </c>
      <c r="AX312" s="14" t="s">
        <v>80</v>
      </c>
      <c r="AY312" s="255" t="s">
        <v>163</v>
      </c>
    </row>
    <row r="313" spans="1:51" s="13" customFormat="1" ht="12">
      <c r="A313" s="13"/>
      <c r="B313" s="233"/>
      <c r="C313" s="234"/>
      <c r="D313" s="235" t="s">
        <v>173</v>
      </c>
      <c r="E313" s="234"/>
      <c r="F313" s="237" t="s">
        <v>644</v>
      </c>
      <c r="G313" s="234"/>
      <c r="H313" s="238">
        <v>1089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173</v>
      </c>
      <c r="AU313" s="244" t="s">
        <v>106</v>
      </c>
      <c r="AV313" s="13" t="s">
        <v>106</v>
      </c>
      <c r="AW313" s="13" t="s">
        <v>4</v>
      </c>
      <c r="AX313" s="13" t="s">
        <v>80</v>
      </c>
      <c r="AY313" s="244" t="s">
        <v>163</v>
      </c>
    </row>
    <row r="314" spans="1:65" s="2" customFormat="1" ht="44.25" customHeight="1">
      <c r="A314" s="40"/>
      <c r="B314" s="41"/>
      <c r="C314" s="220" t="s">
        <v>645</v>
      </c>
      <c r="D314" s="220" t="s">
        <v>166</v>
      </c>
      <c r="E314" s="221" t="s">
        <v>646</v>
      </c>
      <c r="F314" s="222" t="s">
        <v>647</v>
      </c>
      <c r="G314" s="223" t="s">
        <v>169</v>
      </c>
      <c r="H314" s="224">
        <v>600</v>
      </c>
      <c r="I314" s="225"/>
      <c r="J314" s="226">
        <f>ROUND(I314*H314,2)</f>
        <v>0</v>
      </c>
      <c r="K314" s="222" t="s">
        <v>170</v>
      </c>
      <c r="L314" s="46"/>
      <c r="M314" s="227" t="s">
        <v>19</v>
      </c>
      <c r="N314" s="228" t="s">
        <v>44</v>
      </c>
      <c r="O314" s="86"/>
      <c r="P314" s="229">
        <f>O314*H314</f>
        <v>0</v>
      </c>
      <c r="Q314" s="229">
        <v>0</v>
      </c>
      <c r="R314" s="229">
        <f>Q314*H314</f>
        <v>0</v>
      </c>
      <c r="S314" s="229">
        <v>0.00175</v>
      </c>
      <c r="T314" s="230">
        <f>S314*H314</f>
        <v>1.05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1" t="s">
        <v>255</v>
      </c>
      <c r="AT314" s="231" t="s">
        <v>166</v>
      </c>
      <c r="AU314" s="231" t="s">
        <v>106</v>
      </c>
      <c r="AY314" s="19" t="s">
        <v>163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9" t="s">
        <v>106</v>
      </c>
      <c r="BK314" s="232">
        <f>ROUND(I314*H314,2)</f>
        <v>0</v>
      </c>
      <c r="BL314" s="19" t="s">
        <v>255</v>
      </c>
      <c r="BM314" s="231" t="s">
        <v>648</v>
      </c>
    </row>
    <row r="315" spans="1:51" s="13" customFormat="1" ht="12">
      <c r="A315" s="13"/>
      <c r="B315" s="233"/>
      <c r="C315" s="234"/>
      <c r="D315" s="235" t="s">
        <v>173</v>
      </c>
      <c r="E315" s="236" t="s">
        <v>19</v>
      </c>
      <c r="F315" s="237" t="s">
        <v>649</v>
      </c>
      <c r="G315" s="234"/>
      <c r="H315" s="238">
        <v>600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173</v>
      </c>
      <c r="AU315" s="244" t="s">
        <v>106</v>
      </c>
      <c r="AV315" s="13" t="s">
        <v>106</v>
      </c>
      <c r="AW315" s="13" t="s">
        <v>33</v>
      </c>
      <c r="AX315" s="13" t="s">
        <v>72</v>
      </c>
      <c r="AY315" s="244" t="s">
        <v>163</v>
      </c>
    </row>
    <row r="316" spans="1:51" s="14" customFormat="1" ht="12">
      <c r="A316" s="14"/>
      <c r="B316" s="245"/>
      <c r="C316" s="246"/>
      <c r="D316" s="235" t="s">
        <v>173</v>
      </c>
      <c r="E316" s="247" t="s">
        <v>19</v>
      </c>
      <c r="F316" s="248" t="s">
        <v>175</v>
      </c>
      <c r="G316" s="246"/>
      <c r="H316" s="249">
        <v>600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173</v>
      </c>
      <c r="AU316" s="255" t="s">
        <v>106</v>
      </c>
      <c r="AV316" s="14" t="s">
        <v>171</v>
      </c>
      <c r="AW316" s="14" t="s">
        <v>33</v>
      </c>
      <c r="AX316" s="14" t="s">
        <v>80</v>
      </c>
      <c r="AY316" s="255" t="s">
        <v>163</v>
      </c>
    </row>
    <row r="317" spans="1:65" s="2" customFormat="1" ht="44.25" customHeight="1">
      <c r="A317" s="40"/>
      <c r="B317" s="41"/>
      <c r="C317" s="220" t="s">
        <v>650</v>
      </c>
      <c r="D317" s="220" t="s">
        <v>166</v>
      </c>
      <c r="E317" s="221" t="s">
        <v>651</v>
      </c>
      <c r="F317" s="222" t="s">
        <v>652</v>
      </c>
      <c r="G317" s="223" t="s">
        <v>169</v>
      </c>
      <c r="H317" s="224">
        <v>300</v>
      </c>
      <c r="I317" s="225"/>
      <c r="J317" s="226">
        <f>ROUND(I317*H317,2)</f>
        <v>0</v>
      </c>
      <c r="K317" s="222" t="s">
        <v>170</v>
      </c>
      <c r="L317" s="46"/>
      <c r="M317" s="227" t="s">
        <v>19</v>
      </c>
      <c r="N317" s="228" t="s">
        <v>44</v>
      </c>
      <c r="O317" s="86"/>
      <c r="P317" s="229">
        <f>O317*H317</f>
        <v>0</v>
      </c>
      <c r="Q317" s="229">
        <v>0</v>
      </c>
      <c r="R317" s="229">
        <f>Q317*H317</f>
        <v>0</v>
      </c>
      <c r="S317" s="229">
        <v>0.135</v>
      </c>
      <c r="T317" s="230">
        <f>S317*H317</f>
        <v>40.5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1" t="s">
        <v>255</v>
      </c>
      <c r="AT317" s="231" t="s">
        <v>166</v>
      </c>
      <c r="AU317" s="231" t="s">
        <v>106</v>
      </c>
      <c r="AY317" s="19" t="s">
        <v>163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9" t="s">
        <v>106</v>
      </c>
      <c r="BK317" s="232">
        <f>ROUND(I317*H317,2)</f>
        <v>0</v>
      </c>
      <c r="BL317" s="19" t="s">
        <v>255</v>
      </c>
      <c r="BM317" s="231" t="s">
        <v>653</v>
      </c>
    </row>
    <row r="318" spans="1:51" s="13" customFormat="1" ht="12">
      <c r="A318" s="13"/>
      <c r="B318" s="233"/>
      <c r="C318" s="234"/>
      <c r="D318" s="235" t="s">
        <v>173</v>
      </c>
      <c r="E318" s="236" t="s">
        <v>19</v>
      </c>
      <c r="F318" s="237" t="s">
        <v>654</v>
      </c>
      <c r="G318" s="234"/>
      <c r="H318" s="238">
        <v>300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173</v>
      </c>
      <c r="AU318" s="244" t="s">
        <v>106</v>
      </c>
      <c r="AV318" s="13" t="s">
        <v>106</v>
      </c>
      <c r="AW318" s="13" t="s">
        <v>33</v>
      </c>
      <c r="AX318" s="13" t="s">
        <v>72</v>
      </c>
      <c r="AY318" s="244" t="s">
        <v>163</v>
      </c>
    </row>
    <row r="319" spans="1:51" s="14" customFormat="1" ht="12">
      <c r="A319" s="14"/>
      <c r="B319" s="245"/>
      <c r="C319" s="246"/>
      <c r="D319" s="235" t="s">
        <v>173</v>
      </c>
      <c r="E319" s="247" t="s">
        <v>19</v>
      </c>
      <c r="F319" s="248" t="s">
        <v>175</v>
      </c>
      <c r="G319" s="246"/>
      <c r="H319" s="249">
        <v>300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173</v>
      </c>
      <c r="AU319" s="255" t="s">
        <v>106</v>
      </c>
      <c r="AV319" s="14" t="s">
        <v>171</v>
      </c>
      <c r="AW319" s="14" t="s">
        <v>33</v>
      </c>
      <c r="AX319" s="14" t="s">
        <v>80</v>
      </c>
      <c r="AY319" s="255" t="s">
        <v>163</v>
      </c>
    </row>
    <row r="320" spans="1:63" s="12" customFormat="1" ht="22.8" customHeight="1">
      <c r="A320" s="12"/>
      <c r="B320" s="204"/>
      <c r="C320" s="205"/>
      <c r="D320" s="206" t="s">
        <v>71</v>
      </c>
      <c r="E320" s="218" t="s">
        <v>655</v>
      </c>
      <c r="F320" s="218" t="s">
        <v>656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SUM(P321:P323)</f>
        <v>0</v>
      </c>
      <c r="Q320" s="212"/>
      <c r="R320" s="213">
        <f>SUM(R321:R323)</f>
        <v>0</v>
      </c>
      <c r="S320" s="212"/>
      <c r="T320" s="214">
        <f>SUM(T321:T323)</f>
        <v>82.941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106</v>
      </c>
      <c r="AT320" s="216" t="s">
        <v>71</v>
      </c>
      <c r="AU320" s="216" t="s">
        <v>80</v>
      </c>
      <c r="AY320" s="215" t="s">
        <v>163</v>
      </c>
      <c r="BK320" s="217">
        <f>SUM(BK321:BK323)</f>
        <v>0</v>
      </c>
    </row>
    <row r="321" spans="1:65" s="2" customFormat="1" ht="16.5" customHeight="1">
      <c r="A321" s="40"/>
      <c r="B321" s="41"/>
      <c r="C321" s="220" t="s">
        <v>657</v>
      </c>
      <c r="D321" s="220" t="s">
        <v>166</v>
      </c>
      <c r="E321" s="221" t="s">
        <v>658</v>
      </c>
      <c r="F321" s="222" t="s">
        <v>659</v>
      </c>
      <c r="G321" s="223" t="s">
        <v>420</v>
      </c>
      <c r="H321" s="224">
        <v>8</v>
      </c>
      <c r="I321" s="225"/>
      <c r="J321" s="226">
        <f>ROUND(I321*H321,2)</f>
        <v>0</v>
      </c>
      <c r="K321" s="222" t="s">
        <v>19</v>
      </c>
      <c r="L321" s="46"/>
      <c r="M321" s="227" t="s">
        <v>19</v>
      </c>
      <c r="N321" s="228" t="s">
        <v>44</v>
      </c>
      <c r="O321" s="8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1" t="s">
        <v>255</v>
      </c>
      <c r="AT321" s="231" t="s">
        <v>166</v>
      </c>
      <c r="AU321" s="231" t="s">
        <v>106</v>
      </c>
      <c r="AY321" s="19" t="s">
        <v>163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9" t="s">
        <v>106</v>
      </c>
      <c r="BK321" s="232">
        <f>ROUND(I321*H321,2)</f>
        <v>0</v>
      </c>
      <c r="BL321" s="19" t="s">
        <v>255</v>
      </c>
      <c r="BM321" s="231" t="s">
        <v>660</v>
      </c>
    </row>
    <row r="322" spans="1:65" s="2" customFormat="1" ht="21.75" customHeight="1">
      <c r="A322" s="40"/>
      <c r="B322" s="41"/>
      <c r="C322" s="220" t="s">
        <v>661</v>
      </c>
      <c r="D322" s="220" t="s">
        <v>166</v>
      </c>
      <c r="E322" s="221" t="s">
        <v>662</v>
      </c>
      <c r="F322" s="222" t="s">
        <v>663</v>
      </c>
      <c r="G322" s="223" t="s">
        <v>279</v>
      </c>
      <c r="H322" s="224">
        <v>1000</v>
      </c>
      <c r="I322" s="225"/>
      <c r="J322" s="226">
        <f>ROUND(I322*H322,2)</f>
        <v>0</v>
      </c>
      <c r="K322" s="222" t="s">
        <v>170</v>
      </c>
      <c r="L322" s="46"/>
      <c r="M322" s="227" t="s">
        <v>19</v>
      </c>
      <c r="N322" s="228" t="s">
        <v>44</v>
      </c>
      <c r="O322" s="86"/>
      <c r="P322" s="229">
        <f>O322*H322</f>
        <v>0</v>
      </c>
      <c r="Q322" s="229">
        <v>0</v>
      </c>
      <c r="R322" s="229">
        <f>Q322*H322</f>
        <v>0</v>
      </c>
      <c r="S322" s="229">
        <v>0.07648</v>
      </c>
      <c r="T322" s="230">
        <f>S322*H322</f>
        <v>76.48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1" t="s">
        <v>255</v>
      </c>
      <c r="AT322" s="231" t="s">
        <v>166</v>
      </c>
      <c r="AU322" s="231" t="s">
        <v>106</v>
      </c>
      <c r="AY322" s="19" t="s">
        <v>163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9" t="s">
        <v>106</v>
      </c>
      <c r="BK322" s="232">
        <f>ROUND(I322*H322,2)</f>
        <v>0</v>
      </c>
      <c r="BL322" s="19" t="s">
        <v>255</v>
      </c>
      <c r="BM322" s="231" t="s">
        <v>664</v>
      </c>
    </row>
    <row r="323" spans="1:65" s="2" customFormat="1" ht="21.75" customHeight="1">
      <c r="A323" s="40"/>
      <c r="B323" s="41"/>
      <c r="C323" s="220" t="s">
        <v>665</v>
      </c>
      <c r="D323" s="220" t="s">
        <v>166</v>
      </c>
      <c r="E323" s="221" t="s">
        <v>666</v>
      </c>
      <c r="F323" s="222" t="s">
        <v>667</v>
      </c>
      <c r="G323" s="223" t="s">
        <v>279</v>
      </c>
      <c r="H323" s="224">
        <v>1300</v>
      </c>
      <c r="I323" s="225"/>
      <c r="J323" s="226">
        <f>ROUND(I323*H323,2)</f>
        <v>0</v>
      </c>
      <c r="K323" s="222" t="s">
        <v>170</v>
      </c>
      <c r="L323" s="46"/>
      <c r="M323" s="227" t="s">
        <v>19</v>
      </c>
      <c r="N323" s="228" t="s">
        <v>44</v>
      </c>
      <c r="O323" s="86"/>
      <c r="P323" s="229">
        <f>O323*H323</f>
        <v>0</v>
      </c>
      <c r="Q323" s="229">
        <v>0</v>
      </c>
      <c r="R323" s="229">
        <f>Q323*H323</f>
        <v>0</v>
      </c>
      <c r="S323" s="229">
        <v>0.00497</v>
      </c>
      <c r="T323" s="230">
        <f>S323*H323</f>
        <v>6.460999999999999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1" t="s">
        <v>255</v>
      </c>
      <c r="AT323" s="231" t="s">
        <v>166</v>
      </c>
      <c r="AU323" s="231" t="s">
        <v>106</v>
      </c>
      <c r="AY323" s="19" t="s">
        <v>163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9" t="s">
        <v>106</v>
      </c>
      <c r="BK323" s="232">
        <f>ROUND(I323*H323,2)</f>
        <v>0</v>
      </c>
      <c r="BL323" s="19" t="s">
        <v>255</v>
      </c>
      <c r="BM323" s="231" t="s">
        <v>668</v>
      </c>
    </row>
    <row r="324" spans="1:63" s="12" customFormat="1" ht="22.8" customHeight="1">
      <c r="A324" s="12"/>
      <c r="B324" s="204"/>
      <c r="C324" s="205"/>
      <c r="D324" s="206" t="s">
        <v>71</v>
      </c>
      <c r="E324" s="218" t="s">
        <v>669</v>
      </c>
      <c r="F324" s="218" t="s">
        <v>670</v>
      </c>
      <c r="G324" s="205"/>
      <c r="H324" s="205"/>
      <c r="I324" s="208"/>
      <c r="J324" s="219">
        <f>BK324</f>
        <v>0</v>
      </c>
      <c r="K324" s="205"/>
      <c r="L324" s="210"/>
      <c r="M324" s="211"/>
      <c r="N324" s="212"/>
      <c r="O324" s="212"/>
      <c r="P324" s="213">
        <f>P325</f>
        <v>0</v>
      </c>
      <c r="Q324" s="212"/>
      <c r="R324" s="213">
        <f>R325</f>
        <v>0.1755</v>
      </c>
      <c r="S324" s="212"/>
      <c r="T324" s="214">
        <f>T325</f>
        <v>1.539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5" t="s">
        <v>106</v>
      </c>
      <c r="AT324" s="216" t="s">
        <v>71</v>
      </c>
      <c r="AU324" s="216" t="s">
        <v>80</v>
      </c>
      <c r="AY324" s="215" t="s">
        <v>163</v>
      </c>
      <c r="BK324" s="217">
        <f>BK325</f>
        <v>0</v>
      </c>
    </row>
    <row r="325" spans="1:65" s="2" customFormat="1" ht="21.75" customHeight="1">
      <c r="A325" s="40"/>
      <c r="B325" s="41"/>
      <c r="C325" s="220" t="s">
        <v>671</v>
      </c>
      <c r="D325" s="220" t="s">
        <v>166</v>
      </c>
      <c r="E325" s="221" t="s">
        <v>672</v>
      </c>
      <c r="F325" s="222" t="s">
        <v>673</v>
      </c>
      <c r="G325" s="223" t="s">
        <v>279</v>
      </c>
      <c r="H325" s="224">
        <v>450</v>
      </c>
      <c r="I325" s="225"/>
      <c r="J325" s="226">
        <f>ROUND(I325*H325,2)</f>
        <v>0</v>
      </c>
      <c r="K325" s="222" t="s">
        <v>170</v>
      </c>
      <c r="L325" s="46"/>
      <c r="M325" s="227" t="s">
        <v>19</v>
      </c>
      <c r="N325" s="228" t="s">
        <v>44</v>
      </c>
      <c r="O325" s="86"/>
      <c r="P325" s="229">
        <f>O325*H325</f>
        <v>0</v>
      </c>
      <c r="Q325" s="229">
        <v>0.00039</v>
      </c>
      <c r="R325" s="229">
        <f>Q325*H325</f>
        <v>0.1755</v>
      </c>
      <c r="S325" s="229">
        <v>0.00342</v>
      </c>
      <c r="T325" s="230">
        <f>S325*H325</f>
        <v>1.539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1" t="s">
        <v>255</v>
      </c>
      <c r="AT325" s="231" t="s">
        <v>166</v>
      </c>
      <c r="AU325" s="231" t="s">
        <v>106</v>
      </c>
      <c r="AY325" s="19" t="s">
        <v>163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9" t="s">
        <v>106</v>
      </c>
      <c r="BK325" s="232">
        <f>ROUND(I325*H325,2)</f>
        <v>0</v>
      </c>
      <c r="BL325" s="19" t="s">
        <v>255</v>
      </c>
      <c r="BM325" s="231" t="s">
        <v>674</v>
      </c>
    </row>
    <row r="326" spans="1:63" s="12" customFormat="1" ht="22.8" customHeight="1">
      <c r="A326" s="12"/>
      <c r="B326" s="204"/>
      <c r="C326" s="205"/>
      <c r="D326" s="206" t="s">
        <v>71</v>
      </c>
      <c r="E326" s="218" t="s">
        <v>675</v>
      </c>
      <c r="F326" s="218" t="s">
        <v>676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SUM(P327:P341)</f>
        <v>0</v>
      </c>
      <c r="Q326" s="212"/>
      <c r="R326" s="213">
        <f>SUM(R327:R341)</f>
        <v>0</v>
      </c>
      <c r="S326" s="212"/>
      <c r="T326" s="214">
        <f>SUM(T327:T341)</f>
        <v>0.98569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5" t="s">
        <v>106</v>
      </c>
      <c r="AT326" s="216" t="s">
        <v>71</v>
      </c>
      <c r="AU326" s="216" t="s">
        <v>80</v>
      </c>
      <c r="AY326" s="215" t="s">
        <v>163</v>
      </c>
      <c r="BK326" s="217">
        <f>SUM(BK327:BK341)</f>
        <v>0</v>
      </c>
    </row>
    <row r="327" spans="1:65" s="2" customFormat="1" ht="21.75" customHeight="1">
      <c r="A327" s="40"/>
      <c r="B327" s="41"/>
      <c r="C327" s="220" t="s">
        <v>677</v>
      </c>
      <c r="D327" s="220" t="s">
        <v>166</v>
      </c>
      <c r="E327" s="221" t="s">
        <v>678</v>
      </c>
      <c r="F327" s="222" t="s">
        <v>679</v>
      </c>
      <c r="G327" s="223" t="s">
        <v>530</v>
      </c>
      <c r="H327" s="224">
        <v>8</v>
      </c>
      <c r="I327" s="225"/>
      <c r="J327" s="226">
        <f>ROUND(I327*H327,2)</f>
        <v>0</v>
      </c>
      <c r="K327" s="222" t="s">
        <v>170</v>
      </c>
      <c r="L327" s="46"/>
      <c r="M327" s="227" t="s">
        <v>19</v>
      </c>
      <c r="N327" s="228" t="s">
        <v>44</v>
      </c>
      <c r="O327" s="86"/>
      <c r="P327" s="229">
        <f>O327*H327</f>
        <v>0</v>
      </c>
      <c r="Q327" s="229">
        <v>0</v>
      </c>
      <c r="R327" s="229">
        <f>Q327*H327</f>
        <v>0</v>
      </c>
      <c r="S327" s="229">
        <v>0.01933</v>
      </c>
      <c r="T327" s="230">
        <f>S327*H327</f>
        <v>0.15464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1" t="s">
        <v>255</v>
      </c>
      <c r="AT327" s="231" t="s">
        <v>166</v>
      </c>
      <c r="AU327" s="231" t="s">
        <v>106</v>
      </c>
      <c r="AY327" s="19" t="s">
        <v>163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9" t="s">
        <v>106</v>
      </c>
      <c r="BK327" s="232">
        <f>ROUND(I327*H327,2)</f>
        <v>0</v>
      </c>
      <c r="BL327" s="19" t="s">
        <v>255</v>
      </c>
      <c r="BM327" s="231" t="s">
        <v>680</v>
      </c>
    </row>
    <row r="328" spans="1:51" s="13" customFormat="1" ht="12">
      <c r="A328" s="13"/>
      <c r="B328" s="233"/>
      <c r="C328" s="234"/>
      <c r="D328" s="235" t="s">
        <v>173</v>
      </c>
      <c r="E328" s="236" t="s">
        <v>19</v>
      </c>
      <c r="F328" s="237" t="s">
        <v>681</v>
      </c>
      <c r="G328" s="234"/>
      <c r="H328" s="238">
        <v>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173</v>
      </c>
      <c r="AU328" s="244" t="s">
        <v>106</v>
      </c>
      <c r="AV328" s="13" t="s">
        <v>106</v>
      </c>
      <c r="AW328" s="13" t="s">
        <v>33</v>
      </c>
      <c r="AX328" s="13" t="s">
        <v>72</v>
      </c>
      <c r="AY328" s="244" t="s">
        <v>163</v>
      </c>
    </row>
    <row r="329" spans="1:51" s="13" customFormat="1" ht="12">
      <c r="A329" s="13"/>
      <c r="B329" s="233"/>
      <c r="C329" s="234"/>
      <c r="D329" s="235" t="s">
        <v>173</v>
      </c>
      <c r="E329" s="236" t="s">
        <v>19</v>
      </c>
      <c r="F329" s="237" t="s">
        <v>682</v>
      </c>
      <c r="G329" s="234"/>
      <c r="H329" s="238">
        <v>3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173</v>
      </c>
      <c r="AU329" s="244" t="s">
        <v>106</v>
      </c>
      <c r="AV329" s="13" t="s">
        <v>106</v>
      </c>
      <c r="AW329" s="13" t="s">
        <v>33</v>
      </c>
      <c r="AX329" s="13" t="s">
        <v>72</v>
      </c>
      <c r="AY329" s="244" t="s">
        <v>163</v>
      </c>
    </row>
    <row r="330" spans="1:51" s="14" customFormat="1" ht="12">
      <c r="A330" s="14"/>
      <c r="B330" s="245"/>
      <c r="C330" s="246"/>
      <c r="D330" s="235" t="s">
        <v>173</v>
      </c>
      <c r="E330" s="247" t="s">
        <v>19</v>
      </c>
      <c r="F330" s="248" t="s">
        <v>175</v>
      </c>
      <c r="G330" s="246"/>
      <c r="H330" s="249">
        <v>8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173</v>
      </c>
      <c r="AU330" s="255" t="s">
        <v>106</v>
      </c>
      <c r="AV330" s="14" t="s">
        <v>171</v>
      </c>
      <c r="AW330" s="14" t="s">
        <v>33</v>
      </c>
      <c r="AX330" s="14" t="s">
        <v>80</v>
      </c>
      <c r="AY330" s="255" t="s">
        <v>163</v>
      </c>
    </row>
    <row r="331" spans="1:65" s="2" customFormat="1" ht="16.5" customHeight="1">
      <c r="A331" s="40"/>
      <c r="B331" s="41"/>
      <c r="C331" s="220" t="s">
        <v>683</v>
      </c>
      <c r="D331" s="220" t="s">
        <v>166</v>
      </c>
      <c r="E331" s="221" t="s">
        <v>684</v>
      </c>
      <c r="F331" s="222" t="s">
        <v>685</v>
      </c>
      <c r="G331" s="223" t="s">
        <v>530</v>
      </c>
      <c r="H331" s="224">
        <v>27</v>
      </c>
      <c r="I331" s="225"/>
      <c r="J331" s="226">
        <f>ROUND(I331*H331,2)</f>
        <v>0</v>
      </c>
      <c r="K331" s="222" t="s">
        <v>170</v>
      </c>
      <c r="L331" s="46"/>
      <c r="M331" s="227" t="s">
        <v>19</v>
      </c>
      <c r="N331" s="228" t="s">
        <v>44</v>
      </c>
      <c r="O331" s="86"/>
      <c r="P331" s="229">
        <f>O331*H331</f>
        <v>0</v>
      </c>
      <c r="Q331" s="229">
        <v>0</v>
      </c>
      <c r="R331" s="229">
        <f>Q331*H331</f>
        <v>0</v>
      </c>
      <c r="S331" s="229">
        <v>0.01946</v>
      </c>
      <c r="T331" s="230">
        <f>S331*H331</f>
        <v>0.52542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1" t="s">
        <v>255</v>
      </c>
      <c r="AT331" s="231" t="s">
        <v>166</v>
      </c>
      <c r="AU331" s="231" t="s">
        <v>106</v>
      </c>
      <c r="AY331" s="19" t="s">
        <v>163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9" t="s">
        <v>106</v>
      </c>
      <c r="BK331" s="232">
        <f>ROUND(I331*H331,2)</f>
        <v>0</v>
      </c>
      <c r="BL331" s="19" t="s">
        <v>255</v>
      </c>
      <c r="BM331" s="231" t="s">
        <v>686</v>
      </c>
    </row>
    <row r="332" spans="1:51" s="13" customFormat="1" ht="12">
      <c r="A332" s="13"/>
      <c r="B332" s="233"/>
      <c r="C332" s="234"/>
      <c r="D332" s="235" t="s">
        <v>173</v>
      </c>
      <c r="E332" s="236" t="s">
        <v>19</v>
      </c>
      <c r="F332" s="237" t="s">
        <v>687</v>
      </c>
      <c r="G332" s="234"/>
      <c r="H332" s="238">
        <v>13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173</v>
      </c>
      <c r="AU332" s="244" t="s">
        <v>106</v>
      </c>
      <c r="AV332" s="13" t="s">
        <v>106</v>
      </c>
      <c r="AW332" s="13" t="s">
        <v>33</v>
      </c>
      <c r="AX332" s="13" t="s">
        <v>72</v>
      </c>
      <c r="AY332" s="244" t="s">
        <v>163</v>
      </c>
    </row>
    <row r="333" spans="1:51" s="13" customFormat="1" ht="12">
      <c r="A333" s="13"/>
      <c r="B333" s="233"/>
      <c r="C333" s="234"/>
      <c r="D333" s="235" t="s">
        <v>173</v>
      </c>
      <c r="E333" s="236" t="s">
        <v>19</v>
      </c>
      <c r="F333" s="237" t="s">
        <v>688</v>
      </c>
      <c r="G333" s="234"/>
      <c r="H333" s="238">
        <v>14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173</v>
      </c>
      <c r="AU333" s="244" t="s">
        <v>106</v>
      </c>
      <c r="AV333" s="13" t="s">
        <v>106</v>
      </c>
      <c r="AW333" s="13" t="s">
        <v>33</v>
      </c>
      <c r="AX333" s="13" t="s">
        <v>72</v>
      </c>
      <c r="AY333" s="244" t="s">
        <v>163</v>
      </c>
    </row>
    <row r="334" spans="1:51" s="14" customFormat="1" ht="12">
      <c r="A334" s="14"/>
      <c r="B334" s="245"/>
      <c r="C334" s="246"/>
      <c r="D334" s="235" t="s">
        <v>173</v>
      </c>
      <c r="E334" s="247" t="s">
        <v>19</v>
      </c>
      <c r="F334" s="248" t="s">
        <v>175</v>
      </c>
      <c r="G334" s="246"/>
      <c r="H334" s="249">
        <v>27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173</v>
      </c>
      <c r="AU334" s="255" t="s">
        <v>106</v>
      </c>
      <c r="AV334" s="14" t="s">
        <v>171</v>
      </c>
      <c r="AW334" s="14" t="s">
        <v>33</v>
      </c>
      <c r="AX334" s="14" t="s">
        <v>80</v>
      </c>
      <c r="AY334" s="255" t="s">
        <v>163</v>
      </c>
    </row>
    <row r="335" spans="1:65" s="2" customFormat="1" ht="16.5" customHeight="1">
      <c r="A335" s="40"/>
      <c r="B335" s="41"/>
      <c r="C335" s="220" t="s">
        <v>689</v>
      </c>
      <c r="D335" s="220" t="s">
        <v>166</v>
      </c>
      <c r="E335" s="221" t="s">
        <v>690</v>
      </c>
      <c r="F335" s="222" t="s">
        <v>691</v>
      </c>
      <c r="G335" s="223" t="s">
        <v>530</v>
      </c>
      <c r="H335" s="224">
        <v>1</v>
      </c>
      <c r="I335" s="225"/>
      <c r="J335" s="226">
        <f>ROUND(I335*H335,2)</f>
        <v>0</v>
      </c>
      <c r="K335" s="222" t="s">
        <v>170</v>
      </c>
      <c r="L335" s="46"/>
      <c r="M335" s="227" t="s">
        <v>19</v>
      </c>
      <c r="N335" s="228" t="s">
        <v>44</v>
      </c>
      <c r="O335" s="86"/>
      <c r="P335" s="229">
        <f>O335*H335</f>
        <v>0</v>
      </c>
      <c r="Q335" s="229">
        <v>0</v>
      </c>
      <c r="R335" s="229">
        <f>Q335*H335</f>
        <v>0</v>
      </c>
      <c r="S335" s="229">
        <v>0.0225</v>
      </c>
      <c r="T335" s="230">
        <f>S335*H335</f>
        <v>0.0225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1" t="s">
        <v>255</v>
      </c>
      <c r="AT335" s="231" t="s">
        <v>166</v>
      </c>
      <c r="AU335" s="231" t="s">
        <v>106</v>
      </c>
      <c r="AY335" s="19" t="s">
        <v>163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9" t="s">
        <v>106</v>
      </c>
      <c r="BK335" s="232">
        <f>ROUND(I335*H335,2)</f>
        <v>0</v>
      </c>
      <c r="BL335" s="19" t="s">
        <v>255</v>
      </c>
      <c r="BM335" s="231" t="s">
        <v>692</v>
      </c>
    </row>
    <row r="336" spans="1:65" s="2" customFormat="1" ht="21.75" customHeight="1">
      <c r="A336" s="40"/>
      <c r="B336" s="41"/>
      <c r="C336" s="220" t="s">
        <v>693</v>
      </c>
      <c r="D336" s="220" t="s">
        <v>166</v>
      </c>
      <c r="E336" s="221" t="s">
        <v>694</v>
      </c>
      <c r="F336" s="222" t="s">
        <v>695</v>
      </c>
      <c r="G336" s="223" t="s">
        <v>530</v>
      </c>
      <c r="H336" s="224">
        <v>1</v>
      </c>
      <c r="I336" s="225"/>
      <c r="J336" s="226">
        <f>ROUND(I336*H336,2)</f>
        <v>0</v>
      </c>
      <c r="K336" s="222" t="s">
        <v>170</v>
      </c>
      <c r="L336" s="46"/>
      <c r="M336" s="227" t="s">
        <v>19</v>
      </c>
      <c r="N336" s="228" t="s">
        <v>44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0.0245</v>
      </c>
      <c r="T336" s="230">
        <f>S336*H336</f>
        <v>0.0245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255</v>
      </c>
      <c r="AT336" s="231" t="s">
        <v>166</v>
      </c>
      <c r="AU336" s="231" t="s">
        <v>106</v>
      </c>
      <c r="AY336" s="19" t="s">
        <v>163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106</v>
      </c>
      <c r="BK336" s="232">
        <f>ROUND(I336*H336,2)</f>
        <v>0</v>
      </c>
      <c r="BL336" s="19" t="s">
        <v>255</v>
      </c>
      <c r="BM336" s="231" t="s">
        <v>696</v>
      </c>
    </row>
    <row r="337" spans="1:65" s="2" customFormat="1" ht="21.75" customHeight="1">
      <c r="A337" s="40"/>
      <c r="B337" s="41"/>
      <c r="C337" s="220" t="s">
        <v>697</v>
      </c>
      <c r="D337" s="220" t="s">
        <v>166</v>
      </c>
      <c r="E337" s="221" t="s">
        <v>698</v>
      </c>
      <c r="F337" s="222" t="s">
        <v>699</v>
      </c>
      <c r="G337" s="223" t="s">
        <v>530</v>
      </c>
      <c r="H337" s="224">
        <v>1</v>
      </c>
      <c r="I337" s="225"/>
      <c r="J337" s="226">
        <f>ROUND(I337*H337,2)</f>
        <v>0</v>
      </c>
      <c r="K337" s="222" t="s">
        <v>170</v>
      </c>
      <c r="L337" s="46"/>
      <c r="M337" s="227" t="s">
        <v>19</v>
      </c>
      <c r="N337" s="228" t="s">
        <v>44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0.01707</v>
      </c>
      <c r="T337" s="230">
        <f>S337*H337</f>
        <v>0.01707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1" t="s">
        <v>255</v>
      </c>
      <c r="AT337" s="231" t="s">
        <v>166</v>
      </c>
      <c r="AU337" s="231" t="s">
        <v>106</v>
      </c>
      <c r="AY337" s="19" t="s">
        <v>163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9" t="s">
        <v>106</v>
      </c>
      <c r="BK337" s="232">
        <f>ROUND(I337*H337,2)</f>
        <v>0</v>
      </c>
      <c r="BL337" s="19" t="s">
        <v>255</v>
      </c>
      <c r="BM337" s="231" t="s">
        <v>700</v>
      </c>
    </row>
    <row r="338" spans="1:65" s="2" customFormat="1" ht="21.75" customHeight="1">
      <c r="A338" s="40"/>
      <c r="B338" s="41"/>
      <c r="C338" s="220" t="s">
        <v>701</v>
      </c>
      <c r="D338" s="220" t="s">
        <v>166</v>
      </c>
      <c r="E338" s="221" t="s">
        <v>702</v>
      </c>
      <c r="F338" s="222" t="s">
        <v>703</v>
      </c>
      <c r="G338" s="223" t="s">
        <v>530</v>
      </c>
      <c r="H338" s="224">
        <v>2</v>
      </c>
      <c r="I338" s="225"/>
      <c r="J338" s="226">
        <f>ROUND(I338*H338,2)</f>
        <v>0</v>
      </c>
      <c r="K338" s="222" t="s">
        <v>170</v>
      </c>
      <c r="L338" s="46"/>
      <c r="M338" s="227" t="s">
        <v>19</v>
      </c>
      <c r="N338" s="228" t="s">
        <v>44</v>
      </c>
      <c r="O338" s="86"/>
      <c r="P338" s="229">
        <f>O338*H338</f>
        <v>0</v>
      </c>
      <c r="Q338" s="229">
        <v>0</v>
      </c>
      <c r="R338" s="229">
        <f>Q338*H338</f>
        <v>0</v>
      </c>
      <c r="S338" s="229">
        <v>0.0272</v>
      </c>
      <c r="T338" s="230">
        <f>S338*H338</f>
        <v>0.0544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1" t="s">
        <v>255</v>
      </c>
      <c r="AT338" s="231" t="s">
        <v>166</v>
      </c>
      <c r="AU338" s="231" t="s">
        <v>106</v>
      </c>
      <c r="AY338" s="19" t="s">
        <v>163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9" t="s">
        <v>106</v>
      </c>
      <c r="BK338" s="232">
        <f>ROUND(I338*H338,2)</f>
        <v>0</v>
      </c>
      <c r="BL338" s="19" t="s">
        <v>255</v>
      </c>
      <c r="BM338" s="231" t="s">
        <v>704</v>
      </c>
    </row>
    <row r="339" spans="1:65" s="2" customFormat="1" ht="21.75" customHeight="1">
      <c r="A339" s="40"/>
      <c r="B339" s="41"/>
      <c r="C339" s="220" t="s">
        <v>705</v>
      </c>
      <c r="D339" s="220" t="s">
        <v>166</v>
      </c>
      <c r="E339" s="221" t="s">
        <v>706</v>
      </c>
      <c r="F339" s="222" t="s">
        <v>707</v>
      </c>
      <c r="G339" s="223" t="s">
        <v>530</v>
      </c>
      <c r="H339" s="224">
        <v>4</v>
      </c>
      <c r="I339" s="225"/>
      <c r="J339" s="226">
        <f>ROUND(I339*H339,2)</f>
        <v>0</v>
      </c>
      <c r="K339" s="222" t="s">
        <v>170</v>
      </c>
      <c r="L339" s="46"/>
      <c r="M339" s="227" t="s">
        <v>19</v>
      </c>
      <c r="N339" s="228" t="s">
        <v>44</v>
      </c>
      <c r="O339" s="86"/>
      <c r="P339" s="229">
        <f>O339*H339</f>
        <v>0</v>
      </c>
      <c r="Q339" s="229">
        <v>0</v>
      </c>
      <c r="R339" s="229">
        <f>Q339*H339</f>
        <v>0</v>
      </c>
      <c r="S339" s="229">
        <v>0.0347</v>
      </c>
      <c r="T339" s="230">
        <f>S339*H339</f>
        <v>0.1388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1" t="s">
        <v>255</v>
      </c>
      <c r="AT339" s="231" t="s">
        <v>166</v>
      </c>
      <c r="AU339" s="231" t="s">
        <v>106</v>
      </c>
      <c r="AY339" s="19" t="s">
        <v>163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9" t="s">
        <v>106</v>
      </c>
      <c r="BK339" s="232">
        <f>ROUND(I339*H339,2)</f>
        <v>0</v>
      </c>
      <c r="BL339" s="19" t="s">
        <v>255</v>
      </c>
      <c r="BM339" s="231" t="s">
        <v>708</v>
      </c>
    </row>
    <row r="340" spans="1:65" s="2" customFormat="1" ht="16.5" customHeight="1">
      <c r="A340" s="40"/>
      <c r="B340" s="41"/>
      <c r="C340" s="220" t="s">
        <v>709</v>
      </c>
      <c r="D340" s="220" t="s">
        <v>166</v>
      </c>
      <c r="E340" s="221" t="s">
        <v>710</v>
      </c>
      <c r="F340" s="222" t="s">
        <v>711</v>
      </c>
      <c r="G340" s="223" t="s">
        <v>530</v>
      </c>
      <c r="H340" s="224">
        <v>31</v>
      </c>
      <c r="I340" s="225"/>
      <c r="J340" s="226">
        <f>ROUND(I340*H340,2)</f>
        <v>0</v>
      </c>
      <c r="K340" s="222" t="s">
        <v>170</v>
      </c>
      <c r="L340" s="46"/>
      <c r="M340" s="227" t="s">
        <v>19</v>
      </c>
      <c r="N340" s="228" t="s">
        <v>44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0.00156</v>
      </c>
      <c r="T340" s="230">
        <f>S340*H340</f>
        <v>0.04836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255</v>
      </c>
      <c r="AT340" s="231" t="s">
        <v>166</v>
      </c>
      <c r="AU340" s="231" t="s">
        <v>106</v>
      </c>
      <c r="AY340" s="19" t="s">
        <v>163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106</v>
      </c>
      <c r="BK340" s="232">
        <f>ROUND(I340*H340,2)</f>
        <v>0</v>
      </c>
      <c r="BL340" s="19" t="s">
        <v>255</v>
      </c>
      <c r="BM340" s="231" t="s">
        <v>712</v>
      </c>
    </row>
    <row r="341" spans="1:65" s="2" customFormat="1" ht="33" customHeight="1">
      <c r="A341" s="40"/>
      <c r="B341" s="41"/>
      <c r="C341" s="220" t="s">
        <v>713</v>
      </c>
      <c r="D341" s="220" t="s">
        <v>166</v>
      </c>
      <c r="E341" s="221" t="s">
        <v>714</v>
      </c>
      <c r="F341" s="222" t="s">
        <v>715</v>
      </c>
      <c r="G341" s="223" t="s">
        <v>262</v>
      </c>
      <c r="H341" s="224">
        <v>0.858</v>
      </c>
      <c r="I341" s="225"/>
      <c r="J341" s="226">
        <f>ROUND(I341*H341,2)</f>
        <v>0</v>
      </c>
      <c r="K341" s="222" t="s">
        <v>170</v>
      </c>
      <c r="L341" s="46"/>
      <c r="M341" s="227" t="s">
        <v>19</v>
      </c>
      <c r="N341" s="228" t="s">
        <v>44</v>
      </c>
      <c r="O341" s="8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1" t="s">
        <v>255</v>
      </c>
      <c r="AT341" s="231" t="s">
        <v>166</v>
      </c>
      <c r="AU341" s="231" t="s">
        <v>106</v>
      </c>
      <c r="AY341" s="19" t="s">
        <v>163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9" t="s">
        <v>106</v>
      </c>
      <c r="BK341" s="232">
        <f>ROUND(I341*H341,2)</f>
        <v>0</v>
      </c>
      <c r="BL341" s="19" t="s">
        <v>255</v>
      </c>
      <c r="BM341" s="231" t="s">
        <v>716</v>
      </c>
    </row>
    <row r="342" spans="1:63" s="12" customFormat="1" ht="22.8" customHeight="1">
      <c r="A342" s="12"/>
      <c r="B342" s="204"/>
      <c r="C342" s="205"/>
      <c r="D342" s="206" t="s">
        <v>71</v>
      </c>
      <c r="E342" s="218" t="s">
        <v>717</v>
      </c>
      <c r="F342" s="218" t="s">
        <v>718</v>
      </c>
      <c r="G342" s="205"/>
      <c r="H342" s="205"/>
      <c r="I342" s="208"/>
      <c r="J342" s="219">
        <f>BK342</f>
        <v>0</v>
      </c>
      <c r="K342" s="205"/>
      <c r="L342" s="210"/>
      <c r="M342" s="211"/>
      <c r="N342" s="212"/>
      <c r="O342" s="212"/>
      <c r="P342" s="213">
        <f>SUM(P343:P344)</f>
        <v>0</v>
      </c>
      <c r="Q342" s="212"/>
      <c r="R342" s="213">
        <f>SUM(R343:R344)</f>
        <v>0.00034</v>
      </c>
      <c r="S342" s="212"/>
      <c r="T342" s="214">
        <f>SUM(T343:T344)</f>
        <v>1.0845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5" t="s">
        <v>106</v>
      </c>
      <c r="AT342" s="216" t="s">
        <v>71</v>
      </c>
      <c r="AU342" s="216" t="s">
        <v>80</v>
      </c>
      <c r="AY342" s="215" t="s">
        <v>163</v>
      </c>
      <c r="BK342" s="217">
        <f>SUM(BK343:BK344)</f>
        <v>0</v>
      </c>
    </row>
    <row r="343" spans="1:65" s="2" customFormat="1" ht="21.75" customHeight="1">
      <c r="A343" s="40"/>
      <c r="B343" s="41"/>
      <c r="C343" s="220" t="s">
        <v>719</v>
      </c>
      <c r="D343" s="220" t="s">
        <v>166</v>
      </c>
      <c r="E343" s="221" t="s">
        <v>720</v>
      </c>
      <c r="F343" s="222" t="s">
        <v>721</v>
      </c>
      <c r="G343" s="223" t="s">
        <v>355</v>
      </c>
      <c r="H343" s="224">
        <v>2</v>
      </c>
      <c r="I343" s="225"/>
      <c r="J343" s="226">
        <f>ROUND(I343*H343,2)</f>
        <v>0</v>
      </c>
      <c r="K343" s="222" t="s">
        <v>170</v>
      </c>
      <c r="L343" s="46"/>
      <c r="M343" s="227" t="s">
        <v>19</v>
      </c>
      <c r="N343" s="228" t="s">
        <v>44</v>
      </c>
      <c r="O343" s="86"/>
      <c r="P343" s="229">
        <f>O343*H343</f>
        <v>0</v>
      </c>
      <c r="Q343" s="229">
        <v>0.00017</v>
      </c>
      <c r="R343" s="229">
        <f>Q343*H343</f>
        <v>0.00034</v>
      </c>
      <c r="S343" s="229">
        <v>0.54225</v>
      </c>
      <c r="T343" s="230">
        <f>S343*H343</f>
        <v>1.0845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255</v>
      </c>
      <c r="AT343" s="231" t="s">
        <v>166</v>
      </c>
      <c r="AU343" s="231" t="s">
        <v>106</v>
      </c>
      <c r="AY343" s="19" t="s">
        <v>163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106</v>
      </c>
      <c r="BK343" s="232">
        <f>ROUND(I343*H343,2)</f>
        <v>0</v>
      </c>
      <c r="BL343" s="19" t="s">
        <v>255</v>
      </c>
      <c r="BM343" s="231" t="s">
        <v>722</v>
      </c>
    </row>
    <row r="344" spans="1:65" s="2" customFormat="1" ht="33" customHeight="1">
      <c r="A344" s="40"/>
      <c r="B344" s="41"/>
      <c r="C344" s="220" t="s">
        <v>723</v>
      </c>
      <c r="D344" s="220" t="s">
        <v>166</v>
      </c>
      <c r="E344" s="221" t="s">
        <v>724</v>
      </c>
      <c r="F344" s="222" t="s">
        <v>725</v>
      </c>
      <c r="G344" s="223" t="s">
        <v>262</v>
      </c>
      <c r="H344" s="224">
        <v>1.797</v>
      </c>
      <c r="I344" s="225"/>
      <c r="J344" s="226">
        <f>ROUND(I344*H344,2)</f>
        <v>0</v>
      </c>
      <c r="K344" s="222" t="s">
        <v>170</v>
      </c>
      <c r="L344" s="46"/>
      <c r="M344" s="227" t="s">
        <v>19</v>
      </c>
      <c r="N344" s="228" t="s">
        <v>44</v>
      </c>
      <c r="O344" s="86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255</v>
      </c>
      <c r="AT344" s="231" t="s">
        <v>166</v>
      </c>
      <c r="AU344" s="231" t="s">
        <v>106</v>
      </c>
      <c r="AY344" s="19" t="s">
        <v>163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106</v>
      </c>
      <c r="BK344" s="232">
        <f>ROUND(I344*H344,2)</f>
        <v>0</v>
      </c>
      <c r="BL344" s="19" t="s">
        <v>255</v>
      </c>
      <c r="BM344" s="231" t="s">
        <v>726</v>
      </c>
    </row>
    <row r="345" spans="1:63" s="12" customFormat="1" ht="22.8" customHeight="1">
      <c r="A345" s="12"/>
      <c r="B345" s="204"/>
      <c r="C345" s="205"/>
      <c r="D345" s="206" t="s">
        <v>71</v>
      </c>
      <c r="E345" s="218" t="s">
        <v>727</v>
      </c>
      <c r="F345" s="218" t="s">
        <v>728</v>
      </c>
      <c r="G345" s="205"/>
      <c r="H345" s="205"/>
      <c r="I345" s="208"/>
      <c r="J345" s="219">
        <f>BK345</f>
        <v>0</v>
      </c>
      <c r="K345" s="205"/>
      <c r="L345" s="210"/>
      <c r="M345" s="211"/>
      <c r="N345" s="212"/>
      <c r="O345" s="212"/>
      <c r="P345" s="213">
        <f>SUM(P346:P348)</f>
        <v>0</v>
      </c>
      <c r="Q345" s="212"/>
      <c r="R345" s="213">
        <f>SUM(R346:R348)</f>
        <v>0.0304</v>
      </c>
      <c r="S345" s="212"/>
      <c r="T345" s="214">
        <f>SUM(T346:T348)</f>
        <v>7.2618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5" t="s">
        <v>106</v>
      </c>
      <c r="AT345" s="216" t="s">
        <v>71</v>
      </c>
      <c r="AU345" s="216" t="s">
        <v>80</v>
      </c>
      <c r="AY345" s="215" t="s">
        <v>163</v>
      </c>
      <c r="BK345" s="217">
        <f>SUM(BK346:BK348)</f>
        <v>0</v>
      </c>
    </row>
    <row r="346" spans="1:65" s="2" customFormat="1" ht="21.75" customHeight="1">
      <c r="A346" s="40"/>
      <c r="B346" s="41"/>
      <c r="C346" s="220" t="s">
        <v>729</v>
      </c>
      <c r="D346" s="220" t="s">
        <v>166</v>
      </c>
      <c r="E346" s="221" t="s">
        <v>730</v>
      </c>
      <c r="F346" s="222" t="s">
        <v>731</v>
      </c>
      <c r="G346" s="223" t="s">
        <v>279</v>
      </c>
      <c r="H346" s="224">
        <v>35</v>
      </c>
      <c r="I346" s="225"/>
      <c r="J346" s="226">
        <f>ROUND(I346*H346,2)</f>
        <v>0</v>
      </c>
      <c r="K346" s="222" t="s">
        <v>170</v>
      </c>
      <c r="L346" s="46"/>
      <c r="M346" s="227" t="s">
        <v>19</v>
      </c>
      <c r="N346" s="228" t="s">
        <v>44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0.20748</v>
      </c>
      <c r="T346" s="230">
        <f>S346*H346</f>
        <v>7.2618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255</v>
      </c>
      <c r="AT346" s="231" t="s">
        <v>166</v>
      </c>
      <c r="AU346" s="231" t="s">
        <v>106</v>
      </c>
      <c r="AY346" s="19" t="s">
        <v>163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106</v>
      </c>
      <c r="BK346" s="232">
        <f>ROUND(I346*H346,2)</f>
        <v>0</v>
      </c>
      <c r="BL346" s="19" t="s">
        <v>255</v>
      </c>
      <c r="BM346" s="231" t="s">
        <v>732</v>
      </c>
    </row>
    <row r="347" spans="1:65" s="2" customFormat="1" ht="33" customHeight="1">
      <c r="A347" s="40"/>
      <c r="B347" s="41"/>
      <c r="C347" s="220" t="s">
        <v>733</v>
      </c>
      <c r="D347" s="220" t="s">
        <v>166</v>
      </c>
      <c r="E347" s="221" t="s">
        <v>734</v>
      </c>
      <c r="F347" s="222" t="s">
        <v>735</v>
      </c>
      <c r="G347" s="223" t="s">
        <v>355</v>
      </c>
      <c r="H347" s="224">
        <v>2</v>
      </c>
      <c r="I347" s="225"/>
      <c r="J347" s="226">
        <f>ROUND(I347*H347,2)</f>
        <v>0</v>
      </c>
      <c r="K347" s="222" t="s">
        <v>170</v>
      </c>
      <c r="L347" s="46"/>
      <c r="M347" s="227" t="s">
        <v>19</v>
      </c>
      <c r="N347" s="228" t="s">
        <v>44</v>
      </c>
      <c r="O347" s="86"/>
      <c r="P347" s="229">
        <f>O347*H347</f>
        <v>0</v>
      </c>
      <c r="Q347" s="229">
        <v>0.0152</v>
      </c>
      <c r="R347" s="229">
        <f>Q347*H347</f>
        <v>0.0304</v>
      </c>
      <c r="S347" s="229">
        <v>0</v>
      </c>
      <c r="T347" s="23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1" t="s">
        <v>255</v>
      </c>
      <c r="AT347" s="231" t="s">
        <v>166</v>
      </c>
      <c r="AU347" s="231" t="s">
        <v>106</v>
      </c>
      <c r="AY347" s="19" t="s">
        <v>163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9" t="s">
        <v>106</v>
      </c>
      <c r="BK347" s="232">
        <f>ROUND(I347*H347,2)</f>
        <v>0</v>
      </c>
      <c r="BL347" s="19" t="s">
        <v>255</v>
      </c>
      <c r="BM347" s="231" t="s">
        <v>736</v>
      </c>
    </row>
    <row r="348" spans="1:65" s="2" customFormat="1" ht="33" customHeight="1">
      <c r="A348" s="40"/>
      <c r="B348" s="41"/>
      <c r="C348" s="220" t="s">
        <v>737</v>
      </c>
      <c r="D348" s="220" t="s">
        <v>166</v>
      </c>
      <c r="E348" s="221" t="s">
        <v>738</v>
      </c>
      <c r="F348" s="222" t="s">
        <v>739</v>
      </c>
      <c r="G348" s="223" t="s">
        <v>262</v>
      </c>
      <c r="H348" s="224">
        <v>4.15</v>
      </c>
      <c r="I348" s="225"/>
      <c r="J348" s="226">
        <f>ROUND(I348*H348,2)</f>
        <v>0</v>
      </c>
      <c r="K348" s="222" t="s">
        <v>170</v>
      </c>
      <c r="L348" s="46"/>
      <c r="M348" s="227" t="s">
        <v>19</v>
      </c>
      <c r="N348" s="228" t="s">
        <v>44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255</v>
      </c>
      <c r="AT348" s="231" t="s">
        <v>166</v>
      </c>
      <c r="AU348" s="231" t="s">
        <v>106</v>
      </c>
      <c r="AY348" s="19" t="s">
        <v>163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106</v>
      </c>
      <c r="BK348" s="232">
        <f>ROUND(I348*H348,2)</f>
        <v>0</v>
      </c>
      <c r="BL348" s="19" t="s">
        <v>255</v>
      </c>
      <c r="BM348" s="231" t="s">
        <v>740</v>
      </c>
    </row>
    <row r="349" spans="1:63" s="12" customFormat="1" ht="22.8" customHeight="1">
      <c r="A349" s="12"/>
      <c r="B349" s="204"/>
      <c r="C349" s="205"/>
      <c r="D349" s="206" t="s">
        <v>71</v>
      </c>
      <c r="E349" s="218" t="s">
        <v>741</v>
      </c>
      <c r="F349" s="218" t="s">
        <v>742</v>
      </c>
      <c r="G349" s="205"/>
      <c r="H349" s="205"/>
      <c r="I349" s="208"/>
      <c r="J349" s="219">
        <f>BK349</f>
        <v>0</v>
      </c>
      <c r="K349" s="205"/>
      <c r="L349" s="210"/>
      <c r="M349" s="211"/>
      <c r="N349" s="212"/>
      <c r="O349" s="212"/>
      <c r="P349" s="213">
        <f>SUM(P350:P352)</f>
        <v>0</v>
      </c>
      <c r="Q349" s="212"/>
      <c r="R349" s="213">
        <f>SUM(R350:R352)</f>
        <v>0.11200000000000002</v>
      </c>
      <c r="S349" s="212"/>
      <c r="T349" s="214">
        <f>SUM(T350:T352)</f>
        <v>12.249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5" t="s">
        <v>106</v>
      </c>
      <c r="AT349" s="216" t="s">
        <v>71</v>
      </c>
      <c r="AU349" s="216" t="s">
        <v>80</v>
      </c>
      <c r="AY349" s="215" t="s">
        <v>163</v>
      </c>
      <c r="BK349" s="217">
        <f>SUM(BK350:BK352)</f>
        <v>0</v>
      </c>
    </row>
    <row r="350" spans="1:65" s="2" customFormat="1" ht="21.75" customHeight="1">
      <c r="A350" s="40"/>
      <c r="B350" s="41"/>
      <c r="C350" s="220" t="s">
        <v>743</v>
      </c>
      <c r="D350" s="220" t="s">
        <v>166</v>
      </c>
      <c r="E350" s="221" t="s">
        <v>744</v>
      </c>
      <c r="F350" s="222" t="s">
        <v>745</v>
      </c>
      <c r="G350" s="223" t="s">
        <v>279</v>
      </c>
      <c r="H350" s="224">
        <v>1100</v>
      </c>
      <c r="I350" s="225"/>
      <c r="J350" s="226">
        <f>ROUND(I350*H350,2)</f>
        <v>0</v>
      </c>
      <c r="K350" s="222" t="s">
        <v>170</v>
      </c>
      <c r="L350" s="46"/>
      <c r="M350" s="227" t="s">
        <v>19</v>
      </c>
      <c r="N350" s="228" t="s">
        <v>44</v>
      </c>
      <c r="O350" s="86"/>
      <c r="P350" s="229">
        <f>O350*H350</f>
        <v>0</v>
      </c>
      <c r="Q350" s="229">
        <v>5E-05</v>
      </c>
      <c r="R350" s="229">
        <f>Q350*H350</f>
        <v>0.055</v>
      </c>
      <c r="S350" s="229">
        <v>0.00473</v>
      </c>
      <c r="T350" s="230">
        <f>S350*H350</f>
        <v>5.202999999999999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255</v>
      </c>
      <c r="AT350" s="231" t="s">
        <v>166</v>
      </c>
      <c r="AU350" s="231" t="s">
        <v>106</v>
      </c>
      <c r="AY350" s="19" t="s">
        <v>163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106</v>
      </c>
      <c r="BK350" s="232">
        <f>ROUND(I350*H350,2)</f>
        <v>0</v>
      </c>
      <c r="BL350" s="19" t="s">
        <v>255</v>
      </c>
      <c r="BM350" s="231" t="s">
        <v>746</v>
      </c>
    </row>
    <row r="351" spans="1:65" s="2" customFormat="1" ht="21.75" customHeight="1">
      <c r="A351" s="40"/>
      <c r="B351" s="41"/>
      <c r="C351" s="220" t="s">
        <v>747</v>
      </c>
      <c r="D351" s="220" t="s">
        <v>166</v>
      </c>
      <c r="E351" s="221" t="s">
        <v>748</v>
      </c>
      <c r="F351" s="222" t="s">
        <v>749</v>
      </c>
      <c r="G351" s="223" t="s">
        <v>279</v>
      </c>
      <c r="H351" s="224">
        <v>800</v>
      </c>
      <c r="I351" s="225"/>
      <c r="J351" s="226">
        <f>ROUND(I351*H351,2)</f>
        <v>0</v>
      </c>
      <c r="K351" s="222" t="s">
        <v>170</v>
      </c>
      <c r="L351" s="46"/>
      <c r="M351" s="227" t="s">
        <v>19</v>
      </c>
      <c r="N351" s="228" t="s">
        <v>44</v>
      </c>
      <c r="O351" s="86"/>
      <c r="P351" s="229">
        <f>O351*H351</f>
        <v>0</v>
      </c>
      <c r="Q351" s="229">
        <v>6E-05</v>
      </c>
      <c r="R351" s="229">
        <f>Q351*H351</f>
        <v>0.048</v>
      </c>
      <c r="S351" s="229">
        <v>0.00841</v>
      </c>
      <c r="T351" s="230">
        <f>S351*H351</f>
        <v>6.728000000000001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255</v>
      </c>
      <c r="AT351" s="231" t="s">
        <v>166</v>
      </c>
      <c r="AU351" s="231" t="s">
        <v>106</v>
      </c>
      <c r="AY351" s="19" t="s">
        <v>163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106</v>
      </c>
      <c r="BK351" s="232">
        <f>ROUND(I351*H351,2)</f>
        <v>0</v>
      </c>
      <c r="BL351" s="19" t="s">
        <v>255</v>
      </c>
      <c r="BM351" s="231" t="s">
        <v>750</v>
      </c>
    </row>
    <row r="352" spans="1:65" s="2" customFormat="1" ht="16.5" customHeight="1">
      <c r="A352" s="40"/>
      <c r="B352" s="41"/>
      <c r="C352" s="220" t="s">
        <v>751</v>
      </c>
      <c r="D352" s="220" t="s">
        <v>166</v>
      </c>
      <c r="E352" s="221" t="s">
        <v>752</v>
      </c>
      <c r="F352" s="222" t="s">
        <v>753</v>
      </c>
      <c r="G352" s="223" t="s">
        <v>279</v>
      </c>
      <c r="H352" s="224">
        <v>300</v>
      </c>
      <c r="I352" s="225"/>
      <c r="J352" s="226">
        <f>ROUND(I352*H352,2)</f>
        <v>0</v>
      </c>
      <c r="K352" s="222" t="s">
        <v>170</v>
      </c>
      <c r="L352" s="46"/>
      <c r="M352" s="227" t="s">
        <v>19</v>
      </c>
      <c r="N352" s="228" t="s">
        <v>44</v>
      </c>
      <c r="O352" s="86"/>
      <c r="P352" s="229">
        <f>O352*H352</f>
        <v>0</v>
      </c>
      <c r="Q352" s="229">
        <v>3E-05</v>
      </c>
      <c r="R352" s="229">
        <f>Q352*H352</f>
        <v>0.009000000000000001</v>
      </c>
      <c r="S352" s="229">
        <v>0.00106</v>
      </c>
      <c r="T352" s="230">
        <f>S352*H352</f>
        <v>0.318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1" t="s">
        <v>255</v>
      </c>
      <c r="AT352" s="231" t="s">
        <v>166</v>
      </c>
      <c r="AU352" s="231" t="s">
        <v>106</v>
      </c>
      <c r="AY352" s="19" t="s">
        <v>163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9" t="s">
        <v>106</v>
      </c>
      <c r="BK352" s="232">
        <f>ROUND(I352*H352,2)</f>
        <v>0</v>
      </c>
      <c r="BL352" s="19" t="s">
        <v>255</v>
      </c>
      <c r="BM352" s="231" t="s">
        <v>754</v>
      </c>
    </row>
    <row r="353" spans="1:63" s="12" customFormat="1" ht="22.8" customHeight="1">
      <c r="A353" s="12"/>
      <c r="B353" s="204"/>
      <c r="C353" s="205"/>
      <c r="D353" s="206" t="s">
        <v>71</v>
      </c>
      <c r="E353" s="218" t="s">
        <v>755</v>
      </c>
      <c r="F353" s="218" t="s">
        <v>756</v>
      </c>
      <c r="G353" s="205"/>
      <c r="H353" s="205"/>
      <c r="I353" s="208"/>
      <c r="J353" s="219">
        <f>BK353</f>
        <v>0</v>
      </c>
      <c r="K353" s="205"/>
      <c r="L353" s="210"/>
      <c r="M353" s="211"/>
      <c r="N353" s="212"/>
      <c r="O353" s="212"/>
      <c r="P353" s="213">
        <f>SUM(P354:P356)</f>
        <v>0</v>
      </c>
      <c r="Q353" s="212"/>
      <c r="R353" s="213">
        <f>SUM(R354:R356)</f>
        <v>0.00064</v>
      </c>
      <c r="S353" s="212"/>
      <c r="T353" s="214">
        <f>SUM(T354:T356)</f>
        <v>9.71944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5" t="s">
        <v>106</v>
      </c>
      <c r="AT353" s="216" t="s">
        <v>71</v>
      </c>
      <c r="AU353" s="216" t="s">
        <v>80</v>
      </c>
      <c r="AY353" s="215" t="s">
        <v>163</v>
      </c>
      <c r="BK353" s="217">
        <f>SUM(BK354:BK356)</f>
        <v>0</v>
      </c>
    </row>
    <row r="354" spans="1:65" s="2" customFormat="1" ht="16.5" customHeight="1">
      <c r="A354" s="40"/>
      <c r="B354" s="41"/>
      <c r="C354" s="220" t="s">
        <v>757</v>
      </c>
      <c r="D354" s="220" t="s">
        <v>166</v>
      </c>
      <c r="E354" s="221" t="s">
        <v>758</v>
      </c>
      <c r="F354" s="222" t="s">
        <v>759</v>
      </c>
      <c r="G354" s="223" t="s">
        <v>169</v>
      </c>
      <c r="H354" s="224">
        <v>400</v>
      </c>
      <c r="I354" s="225"/>
      <c r="J354" s="226">
        <f>ROUND(I354*H354,2)</f>
        <v>0</v>
      </c>
      <c r="K354" s="222" t="s">
        <v>170</v>
      </c>
      <c r="L354" s="46"/>
      <c r="M354" s="227" t="s">
        <v>19</v>
      </c>
      <c r="N354" s="228" t="s">
        <v>44</v>
      </c>
      <c r="O354" s="86"/>
      <c r="P354" s="229">
        <f>O354*H354</f>
        <v>0</v>
      </c>
      <c r="Q354" s="229">
        <v>0</v>
      </c>
      <c r="R354" s="229">
        <f>Q354*H354</f>
        <v>0</v>
      </c>
      <c r="S354" s="229">
        <v>0.0238</v>
      </c>
      <c r="T354" s="230">
        <f>S354*H354</f>
        <v>9.520000000000001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1" t="s">
        <v>255</v>
      </c>
      <c r="AT354" s="231" t="s">
        <v>166</v>
      </c>
      <c r="AU354" s="231" t="s">
        <v>106</v>
      </c>
      <c r="AY354" s="19" t="s">
        <v>163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9" t="s">
        <v>106</v>
      </c>
      <c r="BK354" s="232">
        <f>ROUND(I354*H354,2)</f>
        <v>0</v>
      </c>
      <c r="BL354" s="19" t="s">
        <v>255</v>
      </c>
      <c r="BM354" s="231" t="s">
        <v>760</v>
      </c>
    </row>
    <row r="355" spans="1:65" s="2" customFormat="1" ht="21.75" customHeight="1">
      <c r="A355" s="40"/>
      <c r="B355" s="41"/>
      <c r="C355" s="220" t="s">
        <v>761</v>
      </c>
      <c r="D355" s="220" t="s">
        <v>166</v>
      </c>
      <c r="E355" s="221" t="s">
        <v>762</v>
      </c>
      <c r="F355" s="222" t="s">
        <v>763</v>
      </c>
      <c r="G355" s="223" t="s">
        <v>355</v>
      </c>
      <c r="H355" s="224">
        <v>8</v>
      </c>
      <c r="I355" s="225"/>
      <c r="J355" s="226">
        <f>ROUND(I355*H355,2)</f>
        <v>0</v>
      </c>
      <c r="K355" s="222" t="s">
        <v>170</v>
      </c>
      <c r="L355" s="46"/>
      <c r="M355" s="227" t="s">
        <v>19</v>
      </c>
      <c r="N355" s="228" t="s">
        <v>44</v>
      </c>
      <c r="O355" s="86"/>
      <c r="P355" s="229">
        <f>O355*H355</f>
        <v>0</v>
      </c>
      <c r="Q355" s="229">
        <v>8E-05</v>
      </c>
      <c r="R355" s="229">
        <f>Q355*H355</f>
        <v>0.00064</v>
      </c>
      <c r="S355" s="229">
        <v>0.02493</v>
      </c>
      <c r="T355" s="230">
        <f>S355*H355</f>
        <v>0.19944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255</v>
      </c>
      <c r="AT355" s="231" t="s">
        <v>166</v>
      </c>
      <c r="AU355" s="231" t="s">
        <v>106</v>
      </c>
      <c r="AY355" s="19" t="s">
        <v>163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106</v>
      </c>
      <c r="BK355" s="232">
        <f>ROUND(I355*H355,2)</f>
        <v>0</v>
      </c>
      <c r="BL355" s="19" t="s">
        <v>255</v>
      </c>
      <c r="BM355" s="231" t="s">
        <v>764</v>
      </c>
    </row>
    <row r="356" spans="1:65" s="2" customFormat="1" ht="33" customHeight="1">
      <c r="A356" s="40"/>
      <c r="B356" s="41"/>
      <c r="C356" s="220" t="s">
        <v>765</v>
      </c>
      <c r="D356" s="220" t="s">
        <v>166</v>
      </c>
      <c r="E356" s="221" t="s">
        <v>766</v>
      </c>
      <c r="F356" s="222" t="s">
        <v>767</v>
      </c>
      <c r="G356" s="223" t="s">
        <v>262</v>
      </c>
      <c r="H356" s="224">
        <v>9.719</v>
      </c>
      <c r="I356" s="225"/>
      <c r="J356" s="226">
        <f>ROUND(I356*H356,2)</f>
        <v>0</v>
      </c>
      <c r="K356" s="222" t="s">
        <v>170</v>
      </c>
      <c r="L356" s="46"/>
      <c r="M356" s="227" t="s">
        <v>19</v>
      </c>
      <c r="N356" s="228" t="s">
        <v>44</v>
      </c>
      <c r="O356" s="8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1" t="s">
        <v>255</v>
      </c>
      <c r="AT356" s="231" t="s">
        <v>166</v>
      </c>
      <c r="AU356" s="231" t="s">
        <v>106</v>
      </c>
      <c r="AY356" s="19" t="s">
        <v>163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9" t="s">
        <v>106</v>
      </c>
      <c r="BK356" s="232">
        <f>ROUND(I356*H356,2)</f>
        <v>0</v>
      </c>
      <c r="BL356" s="19" t="s">
        <v>255</v>
      </c>
      <c r="BM356" s="231" t="s">
        <v>768</v>
      </c>
    </row>
    <row r="357" spans="1:63" s="12" customFormat="1" ht="22.8" customHeight="1">
      <c r="A357" s="12"/>
      <c r="B357" s="204"/>
      <c r="C357" s="205"/>
      <c r="D357" s="206" t="s">
        <v>71</v>
      </c>
      <c r="E357" s="218" t="s">
        <v>769</v>
      </c>
      <c r="F357" s="218" t="s">
        <v>770</v>
      </c>
      <c r="G357" s="205"/>
      <c r="H357" s="205"/>
      <c r="I357" s="208"/>
      <c r="J357" s="219">
        <f>BK357</f>
        <v>0</v>
      </c>
      <c r="K357" s="205"/>
      <c r="L357" s="210"/>
      <c r="M357" s="211"/>
      <c r="N357" s="212"/>
      <c r="O357" s="212"/>
      <c r="P357" s="213">
        <f>SUM(P358:P361)</f>
        <v>0</v>
      </c>
      <c r="Q357" s="212"/>
      <c r="R357" s="213">
        <f>SUM(R358:R361)</f>
        <v>0</v>
      </c>
      <c r="S357" s="212"/>
      <c r="T357" s="214">
        <f>SUM(T358:T361)</f>
        <v>0.8257999999999999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5" t="s">
        <v>106</v>
      </c>
      <c r="AT357" s="216" t="s">
        <v>71</v>
      </c>
      <c r="AU357" s="216" t="s">
        <v>80</v>
      </c>
      <c r="AY357" s="215" t="s">
        <v>163</v>
      </c>
      <c r="BK357" s="217">
        <f>SUM(BK358:BK361)</f>
        <v>0</v>
      </c>
    </row>
    <row r="358" spans="1:65" s="2" customFormat="1" ht="33" customHeight="1">
      <c r="A358" s="40"/>
      <c r="B358" s="41"/>
      <c r="C358" s="220" t="s">
        <v>771</v>
      </c>
      <c r="D358" s="220" t="s">
        <v>166</v>
      </c>
      <c r="E358" s="221" t="s">
        <v>772</v>
      </c>
      <c r="F358" s="222" t="s">
        <v>773</v>
      </c>
      <c r="G358" s="223" t="s">
        <v>355</v>
      </c>
      <c r="H358" s="224">
        <v>250</v>
      </c>
      <c r="I358" s="225"/>
      <c r="J358" s="226">
        <f>ROUND(I358*H358,2)</f>
        <v>0</v>
      </c>
      <c r="K358" s="222" t="s">
        <v>170</v>
      </c>
      <c r="L358" s="46"/>
      <c r="M358" s="227" t="s">
        <v>19</v>
      </c>
      <c r="N358" s="228" t="s">
        <v>44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4.8E-05</v>
      </c>
      <c r="T358" s="230">
        <f>S358*H358</f>
        <v>0.012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255</v>
      </c>
      <c r="AT358" s="231" t="s">
        <v>166</v>
      </c>
      <c r="AU358" s="231" t="s">
        <v>106</v>
      </c>
      <c r="AY358" s="19" t="s">
        <v>163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106</v>
      </c>
      <c r="BK358" s="232">
        <f>ROUND(I358*H358,2)</f>
        <v>0</v>
      </c>
      <c r="BL358" s="19" t="s">
        <v>255</v>
      </c>
      <c r="BM358" s="231" t="s">
        <v>774</v>
      </c>
    </row>
    <row r="359" spans="1:65" s="2" customFormat="1" ht="44.25" customHeight="1">
      <c r="A359" s="40"/>
      <c r="B359" s="41"/>
      <c r="C359" s="220" t="s">
        <v>775</v>
      </c>
      <c r="D359" s="220" t="s">
        <v>166</v>
      </c>
      <c r="E359" s="221" t="s">
        <v>776</v>
      </c>
      <c r="F359" s="222" t="s">
        <v>777</v>
      </c>
      <c r="G359" s="223" t="s">
        <v>355</v>
      </c>
      <c r="H359" s="224">
        <v>600</v>
      </c>
      <c r="I359" s="225"/>
      <c r="J359" s="226">
        <f>ROUND(I359*H359,2)</f>
        <v>0</v>
      </c>
      <c r="K359" s="222" t="s">
        <v>170</v>
      </c>
      <c r="L359" s="46"/>
      <c r="M359" s="227" t="s">
        <v>19</v>
      </c>
      <c r="N359" s="228" t="s">
        <v>44</v>
      </c>
      <c r="O359" s="86"/>
      <c r="P359" s="229">
        <f>O359*H359</f>
        <v>0</v>
      </c>
      <c r="Q359" s="229">
        <v>0</v>
      </c>
      <c r="R359" s="229">
        <f>Q359*H359</f>
        <v>0</v>
      </c>
      <c r="S359" s="229">
        <v>4.8E-05</v>
      </c>
      <c r="T359" s="230">
        <f>S359*H359</f>
        <v>0.0288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255</v>
      </c>
      <c r="AT359" s="231" t="s">
        <v>166</v>
      </c>
      <c r="AU359" s="231" t="s">
        <v>106</v>
      </c>
      <c r="AY359" s="19" t="s">
        <v>163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106</v>
      </c>
      <c r="BK359" s="232">
        <f>ROUND(I359*H359,2)</f>
        <v>0</v>
      </c>
      <c r="BL359" s="19" t="s">
        <v>255</v>
      </c>
      <c r="BM359" s="231" t="s">
        <v>778</v>
      </c>
    </row>
    <row r="360" spans="1:65" s="2" customFormat="1" ht="33" customHeight="1">
      <c r="A360" s="40"/>
      <c r="B360" s="41"/>
      <c r="C360" s="220" t="s">
        <v>779</v>
      </c>
      <c r="D360" s="220" t="s">
        <v>166</v>
      </c>
      <c r="E360" s="221" t="s">
        <v>780</v>
      </c>
      <c r="F360" s="222" t="s">
        <v>781</v>
      </c>
      <c r="G360" s="223" t="s">
        <v>355</v>
      </c>
      <c r="H360" s="224">
        <v>450</v>
      </c>
      <c r="I360" s="225"/>
      <c r="J360" s="226">
        <f>ROUND(I360*H360,2)</f>
        <v>0</v>
      </c>
      <c r="K360" s="222" t="s">
        <v>170</v>
      </c>
      <c r="L360" s="46"/>
      <c r="M360" s="227" t="s">
        <v>19</v>
      </c>
      <c r="N360" s="228" t="s">
        <v>44</v>
      </c>
      <c r="O360" s="86"/>
      <c r="P360" s="229">
        <f>O360*H360</f>
        <v>0</v>
      </c>
      <c r="Q360" s="229">
        <v>0</v>
      </c>
      <c r="R360" s="229">
        <f>Q360*H360</f>
        <v>0</v>
      </c>
      <c r="S360" s="229">
        <v>0.0013</v>
      </c>
      <c r="T360" s="230">
        <f>S360*H360</f>
        <v>0.585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31" t="s">
        <v>255</v>
      </c>
      <c r="AT360" s="231" t="s">
        <v>166</v>
      </c>
      <c r="AU360" s="231" t="s">
        <v>106</v>
      </c>
      <c r="AY360" s="19" t="s">
        <v>163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9" t="s">
        <v>106</v>
      </c>
      <c r="BK360" s="232">
        <f>ROUND(I360*H360,2)</f>
        <v>0</v>
      </c>
      <c r="BL360" s="19" t="s">
        <v>255</v>
      </c>
      <c r="BM360" s="231" t="s">
        <v>782</v>
      </c>
    </row>
    <row r="361" spans="1:65" s="2" customFormat="1" ht="44.25" customHeight="1">
      <c r="A361" s="40"/>
      <c r="B361" s="41"/>
      <c r="C361" s="220" t="s">
        <v>783</v>
      </c>
      <c r="D361" s="220" t="s">
        <v>166</v>
      </c>
      <c r="E361" s="221" t="s">
        <v>784</v>
      </c>
      <c r="F361" s="222" t="s">
        <v>785</v>
      </c>
      <c r="G361" s="223" t="s">
        <v>355</v>
      </c>
      <c r="H361" s="224">
        <v>200</v>
      </c>
      <c r="I361" s="225"/>
      <c r="J361" s="226">
        <f>ROUND(I361*H361,2)</f>
        <v>0</v>
      </c>
      <c r="K361" s="222" t="s">
        <v>170</v>
      </c>
      <c r="L361" s="46"/>
      <c r="M361" s="227" t="s">
        <v>19</v>
      </c>
      <c r="N361" s="228" t="s">
        <v>44</v>
      </c>
      <c r="O361" s="86"/>
      <c r="P361" s="229">
        <f>O361*H361</f>
        <v>0</v>
      </c>
      <c r="Q361" s="229">
        <v>0</v>
      </c>
      <c r="R361" s="229">
        <f>Q361*H361</f>
        <v>0</v>
      </c>
      <c r="S361" s="229">
        <v>0.001</v>
      </c>
      <c r="T361" s="230">
        <f>S361*H361</f>
        <v>0.2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1" t="s">
        <v>255</v>
      </c>
      <c r="AT361" s="231" t="s">
        <v>166</v>
      </c>
      <c r="AU361" s="231" t="s">
        <v>106</v>
      </c>
      <c r="AY361" s="19" t="s">
        <v>163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9" t="s">
        <v>106</v>
      </c>
      <c r="BK361" s="232">
        <f>ROUND(I361*H361,2)</f>
        <v>0</v>
      </c>
      <c r="BL361" s="19" t="s">
        <v>255</v>
      </c>
      <c r="BM361" s="231" t="s">
        <v>786</v>
      </c>
    </row>
    <row r="362" spans="1:63" s="12" customFormat="1" ht="22.8" customHeight="1">
      <c r="A362" s="12"/>
      <c r="B362" s="204"/>
      <c r="C362" s="205"/>
      <c r="D362" s="206" t="s">
        <v>71</v>
      </c>
      <c r="E362" s="218" t="s">
        <v>787</v>
      </c>
      <c r="F362" s="218" t="s">
        <v>788</v>
      </c>
      <c r="G362" s="205"/>
      <c r="H362" s="205"/>
      <c r="I362" s="208"/>
      <c r="J362" s="219">
        <f>BK362</f>
        <v>0</v>
      </c>
      <c r="K362" s="205"/>
      <c r="L362" s="210"/>
      <c r="M362" s="211"/>
      <c r="N362" s="212"/>
      <c r="O362" s="212"/>
      <c r="P362" s="213">
        <f>SUM(P363:P373)</f>
        <v>0</v>
      </c>
      <c r="Q362" s="212"/>
      <c r="R362" s="213">
        <f>SUM(R363:R373)</f>
        <v>0</v>
      </c>
      <c r="S362" s="212"/>
      <c r="T362" s="214">
        <f>SUM(T363:T373)</f>
        <v>19.64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5" t="s">
        <v>106</v>
      </c>
      <c r="AT362" s="216" t="s">
        <v>71</v>
      </c>
      <c r="AU362" s="216" t="s">
        <v>80</v>
      </c>
      <c r="AY362" s="215" t="s">
        <v>163</v>
      </c>
      <c r="BK362" s="217">
        <f>SUM(BK363:BK373)</f>
        <v>0</v>
      </c>
    </row>
    <row r="363" spans="1:65" s="2" customFormat="1" ht="16.5" customHeight="1">
      <c r="A363" s="40"/>
      <c r="B363" s="41"/>
      <c r="C363" s="220" t="s">
        <v>789</v>
      </c>
      <c r="D363" s="220" t="s">
        <v>166</v>
      </c>
      <c r="E363" s="221" t="s">
        <v>790</v>
      </c>
      <c r="F363" s="222" t="s">
        <v>791</v>
      </c>
      <c r="G363" s="223" t="s">
        <v>169</v>
      </c>
      <c r="H363" s="224">
        <v>180</v>
      </c>
      <c r="I363" s="225"/>
      <c r="J363" s="226">
        <f>ROUND(I363*H363,2)</f>
        <v>0</v>
      </c>
      <c r="K363" s="222" t="s">
        <v>170</v>
      </c>
      <c r="L363" s="46"/>
      <c r="M363" s="227" t="s">
        <v>19</v>
      </c>
      <c r="N363" s="228" t="s">
        <v>44</v>
      </c>
      <c r="O363" s="86"/>
      <c r="P363" s="229">
        <f>O363*H363</f>
        <v>0</v>
      </c>
      <c r="Q363" s="229">
        <v>0</v>
      </c>
      <c r="R363" s="229">
        <f>Q363*H363</f>
        <v>0</v>
      </c>
      <c r="S363" s="229">
        <v>0.022</v>
      </c>
      <c r="T363" s="230">
        <f>S363*H363</f>
        <v>3.96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31" t="s">
        <v>255</v>
      </c>
      <c r="AT363" s="231" t="s">
        <v>166</v>
      </c>
      <c r="AU363" s="231" t="s">
        <v>106</v>
      </c>
      <c r="AY363" s="19" t="s">
        <v>163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9" t="s">
        <v>106</v>
      </c>
      <c r="BK363" s="232">
        <f>ROUND(I363*H363,2)</f>
        <v>0</v>
      </c>
      <c r="BL363" s="19" t="s">
        <v>255</v>
      </c>
      <c r="BM363" s="231" t="s">
        <v>792</v>
      </c>
    </row>
    <row r="364" spans="1:51" s="13" customFormat="1" ht="12">
      <c r="A364" s="13"/>
      <c r="B364" s="233"/>
      <c r="C364" s="234"/>
      <c r="D364" s="235" t="s">
        <v>173</v>
      </c>
      <c r="E364" s="236" t="s">
        <v>19</v>
      </c>
      <c r="F364" s="237" t="s">
        <v>793</v>
      </c>
      <c r="G364" s="234"/>
      <c r="H364" s="238">
        <v>180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173</v>
      </c>
      <c r="AU364" s="244" t="s">
        <v>106</v>
      </c>
      <c r="AV364" s="13" t="s">
        <v>106</v>
      </c>
      <c r="AW364" s="13" t="s">
        <v>33</v>
      </c>
      <c r="AX364" s="13" t="s">
        <v>80</v>
      </c>
      <c r="AY364" s="244" t="s">
        <v>163</v>
      </c>
    </row>
    <row r="365" spans="1:65" s="2" customFormat="1" ht="33" customHeight="1">
      <c r="A365" s="40"/>
      <c r="B365" s="41"/>
      <c r="C365" s="220" t="s">
        <v>794</v>
      </c>
      <c r="D365" s="220" t="s">
        <v>166</v>
      </c>
      <c r="E365" s="221" t="s">
        <v>795</v>
      </c>
      <c r="F365" s="222" t="s">
        <v>796</v>
      </c>
      <c r="G365" s="223" t="s">
        <v>169</v>
      </c>
      <c r="H365" s="224">
        <v>300</v>
      </c>
      <c r="I365" s="225"/>
      <c r="J365" s="226">
        <f>ROUND(I365*H365,2)</f>
        <v>0</v>
      </c>
      <c r="K365" s="222" t="s">
        <v>170</v>
      </c>
      <c r="L365" s="46"/>
      <c r="M365" s="227" t="s">
        <v>19</v>
      </c>
      <c r="N365" s="228" t="s">
        <v>44</v>
      </c>
      <c r="O365" s="86"/>
      <c r="P365" s="229">
        <f>O365*H365</f>
        <v>0</v>
      </c>
      <c r="Q365" s="229">
        <v>0</v>
      </c>
      <c r="R365" s="229">
        <f>Q365*H365</f>
        <v>0</v>
      </c>
      <c r="S365" s="229">
        <v>0.0256</v>
      </c>
      <c r="T365" s="230">
        <f>S365*H365</f>
        <v>7.680000000000001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1" t="s">
        <v>255</v>
      </c>
      <c r="AT365" s="231" t="s">
        <v>166</v>
      </c>
      <c r="AU365" s="231" t="s">
        <v>106</v>
      </c>
      <c r="AY365" s="19" t="s">
        <v>163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9" t="s">
        <v>106</v>
      </c>
      <c r="BK365" s="232">
        <f>ROUND(I365*H365,2)</f>
        <v>0</v>
      </c>
      <c r="BL365" s="19" t="s">
        <v>255</v>
      </c>
      <c r="BM365" s="231" t="s">
        <v>797</v>
      </c>
    </row>
    <row r="366" spans="1:51" s="13" customFormat="1" ht="12">
      <c r="A366" s="13"/>
      <c r="B366" s="233"/>
      <c r="C366" s="234"/>
      <c r="D366" s="235" t="s">
        <v>173</v>
      </c>
      <c r="E366" s="236" t="s">
        <v>19</v>
      </c>
      <c r="F366" s="237" t="s">
        <v>798</v>
      </c>
      <c r="G366" s="234"/>
      <c r="H366" s="238">
        <v>300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173</v>
      </c>
      <c r="AU366" s="244" t="s">
        <v>106</v>
      </c>
      <c r="AV366" s="13" t="s">
        <v>106</v>
      </c>
      <c r="AW366" s="13" t="s">
        <v>33</v>
      </c>
      <c r="AX366" s="13" t="s">
        <v>72</v>
      </c>
      <c r="AY366" s="244" t="s">
        <v>163</v>
      </c>
    </row>
    <row r="367" spans="1:51" s="14" customFormat="1" ht="12">
      <c r="A367" s="14"/>
      <c r="B367" s="245"/>
      <c r="C367" s="246"/>
      <c r="D367" s="235" t="s">
        <v>173</v>
      </c>
      <c r="E367" s="247" t="s">
        <v>19</v>
      </c>
      <c r="F367" s="248" t="s">
        <v>175</v>
      </c>
      <c r="G367" s="246"/>
      <c r="H367" s="249">
        <v>300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173</v>
      </c>
      <c r="AU367" s="255" t="s">
        <v>106</v>
      </c>
      <c r="AV367" s="14" t="s">
        <v>171</v>
      </c>
      <c r="AW367" s="14" t="s">
        <v>33</v>
      </c>
      <c r="AX367" s="14" t="s">
        <v>80</v>
      </c>
      <c r="AY367" s="255" t="s">
        <v>163</v>
      </c>
    </row>
    <row r="368" spans="1:65" s="2" customFormat="1" ht="16.5" customHeight="1">
      <c r="A368" s="40"/>
      <c r="B368" s="41"/>
      <c r="C368" s="220" t="s">
        <v>799</v>
      </c>
      <c r="D368" s="220" t="s">
        <v>166</v>
      </c>
      <c r="E368" s="221" t="s">
        <v>800</v>
      </c>
      <c r="F368" s="222" t="s">
        <v>801</v>
      </c>
      <c r="G368" s="223" t="s">
        <v>169</v>
      </c>
      <c r="H368" s="224">
        <v>45</v>
      </c>
      <c r="I368" s="225"/>
      <c r="J368" s="226">
        <f>ROUND(I368*H368,2)</f>
        <v>0</v>
      </c>
      <c r="K368" s="222" t="s">
        <v>170</v>
      </c>
      <c r="L368" s="46"/>
      <c r="M368" s="227" t="s">
        <v>19</v>
      </c>
      <c r="N368" s="228" t="s">
        <v>44</v>
      </c>
      <c r="O368" s="86"/>
      <c r="P368" s="229">
        <f>O368*H368</f>
        <v>0</v>
      </c>
      <c r="Q368" s="229">
        <v>0</v>
      </c>
      <c r="R368" s="229">
        <f>Q368*H368</f>
        <v>0</v>
      </c>
      <c r="S368" s="229">
        <v>0.016</v>
      </c>
      <c r="T368" s="230">
        <f>S368*H368</f>
        <v>0.72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1" t="s">
        <v>255</v>
      </c>
      <c r="AT368" s="231" t="s">
        <v>166</v>
      </c>
      <c r="AU368" s="231" t="s">
        <v>106</v>
      </c>
      <c r="AY368" s="19" t="s">
        <v>163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9" t="s">
        <v>106</v>
      </c>
      <c r="BK368" s="232">
        <f>ROUND(I368*H368,2)</f>
        <v>0</v>
      </c>
      <c r="BL368" s="19" t="s">
        <v>255</v>
      </c>
      <c r="BM368" s="231" t="s">
        <v>802</v>
      </c>
    </row>
    <row r="369" spans="1:51" s="13" customFormat="1" ht="12">
      <c r="A369" s="13"/>
      <c r="B369" s="233"/>
      <c r="C369" s="234"/>
      <c r="D369" s="235" t="s">
        <v>173</v>
      </c>
      <c r="E369" s="236" t="s">
        <v>19</v>
      </c>
      <c r="F369" s="237" t="s">
        <v>803</v>
      </c>
      <c r="G369" s="234"/>
      <c r="H369" s="238">
        <v>45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173</v>
      </c>
      <c r="AU369" s="244" t="s">
        <v>106</v>
      </c>
      <c r="AV369" s="13" t="s">
        <v>106</v>
      </c>
      <c r="AW369" s="13" t="s">
        <v>33</v>
      </c>
      <c r="AX369" s="13" t="s">
        <v>72</v>
      </c>
      <c r="AY369" s="244" t="s">
        <v>163</v>
      </c>
    </row>
    <row r="370" spans="1:51" s="14" customFormat="1" ht="12">
      <c r="A370" s="14"/>
      <c r="B370" s="245"/>
      <c r="C370" s="246"/>
      <c r="D370" s="235" t="s">
        <v>173</v>
      </c>
      <c r="E370" s="247" t="s">
        <v>19</v>
      </c>
      <c r="F370" s="248" t="s">
        <v>175</v>
      </c>
      <c r="G370" s="246"/>
      <c r="H370" s="249">
        <v>45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173</v>
      </c>
      <c r="AU370" s="255" t="s">
        <v>106</v>
      </c>
      <c r="AV370" s="14" t="s">
        <v>171</v>
      </c>
      <c r="AW370" s="14" t="s">
        <v>33</v>
      </c>
      <c r="AX370" s="14" t="s">
        <v>80</v>
      </c>
      <c r="AY370" s="255" t="s">
        <v>163</v>
      </c>
    </row>
    <row r="371" spans="1:65" s="2" customFormat="1" ht="21.75" customHeight="1">
      <c r="A371" s="40"/>
      <c r="B371" s="41"/>
      <c r="C371" s="220" t="s">
        <v>804</v>
      </c>
      <c r="D371" s="220" t="s">
        <v>166</v>
      </c>
      <c r="E371" s="221" t="s">
        <v>805</v>
      </c>
      <c r="F371" s="222" t="s">
        <v>806</v>
      </c>
      <c r="G371" s="223" t="s">
        <v>169</v>
      </c>
      <c r="H371" s="224">
        <v>520</v>
      </c>
      <c r="I371" s="225"/>
      <c r="J371" s="226">
        <f>ROUND(I371*H371,2)</f>
        <v>0</v>
      </c>
      <c r="K371" s="222" t="s">
        <v>170</v>
      </c>
      <c r="L371" s="46"/>
      <c r="M371" s="227" t="s">
        <v>19</v>
      </c>
      <c r="N371" s="228" t="s">
        <v>44</v>
      </c>
      <c r="O371" s="86"/>
      <c r="P371" s="229">
        <f>O371*H371</f>
        <v>0</v>
      </c>
      <c r="Q371" s="229">
        <v>0</v>
      </c>
      <c r="R371" s="229">
        <f>Q371*H371</f>
        <v>0</v>
      </c>
      <c r="S371" s="229">
        <v>0.014</v>
      </c>
      <c r="T371" s="230">
        <f>S371*H371</f>
        <v>7.28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1" t="s">
        <v>255</v>
      </c>
      <c r="AT371" s="231" t="s">
        <v>166</v>
      </c>
      <c r="AU371" s="231" t="s">
        <v>106</v>
      </c>
      <c r="AY371" s="19" t="s">
        <v>163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9" t="s">
        <v>106</v>
      </c>
      <c r="BK371" s="232">
        <f>ROUND(I371*H371,2)</f>
        <v>0</v>
      </c>
      <c r="BL371" s="19" t="s">
        <v>255</v>
      </c>
      <c r="BM371" s="231" t="s">
        <v>807</v>
      </c>
    </row>
    <row r="372" spans="1:51" s="13" customFormat="1" ht="12">
      <c r="A372" s="13"/>
      <c r="B372" s="233"/>
      <c r="C372" s="234"/>
      <c r="D372" s="235" t="s">
        <v>173</v>
      </c>
      <c r="E372" s="236" t="s">
        <v>19</v>
      </c>
      <c r="F372" s="237" t="s">
        <v>808</v>
      </c>
      <c r="G372" s="234"/>
      <c r="H372" s="238">
        <v>520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173</v>
      </c>
      <c r="AU372" s="244" t="s">
        <v>106</v>
      </c>
      <c r="AV372" s="13" t="s">
        <v>106</v>
      </c>
      <c r="AW372" s="13" t="s">
        <v>33</v>
      </c>
      <c r="AX372" s="13" t="s">
        <v>72</v>
      </c>
      <c r="AY372" s="244" t="s">
        <v>163</v>
      </c>
    </row>
    <row r="373" spans="1:51" s="14" customFormat="1" ht="12">
      <c r="A373" s="14"/>
      <c r="B373" s="245"/>
      <c r="C373" s="246"/>
      <c r="D373" s="235" t="s">
        <v>173</v>
      </c>
      <c r="E373" s="247" t="s">
        <v>19</v>
      </c>
      <c r="F373" s="248" t="s">
        <v>175</v>
      </c>
      <c r="G373" s="246"/>
      <c r="H373" s="249">
        <v>520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173</v>
      </c>
      <c r="AU373" s="255" t="s">
        <v>106</v>
      </c>
      <c r="AV373" s="14" t="s">
        <v>171</v>
      </c>
      <c r="AW373" s="14" t="s">
        <v>33</v>
      </c>
      <c r="AX373" s="14" t="s">
        <v>80</v>
      </c>
      <c r="AY373" s="255" t="s">
        <v>163</v>
      </c>
    </row>
    <row r="374" spans="1:63" s="12" customFormat="1" ht="22.8" customHeight="1">
      <c r="A374" s="12"/>
      <c r="B374" s="204"/>
      <c r="C374" s="205"/>
      <c r="D374" s="206" t="s">
        <v>71</v>
      </c>
      <c r="E374" s="218" t="s">
        <v>809</v>
      </c>
      <c r="F374" s="218" t="s">
        <v>810</v>
      </c>
      <c r="G374" s="205"/>
      <c r="H374" s="205"/>
      <c r="I374" s="208"/>
      <c r="J374" s="219">
        <f>BK374</f>
        <v>0</v>
      </c>
      <c r="K374" s="205"/>
      <c r="L374" s="210"/>
      <c r="M374" s="211"/>
      <c r="N374" s="212"/>
      <c r="O374" s="212"/>
      <c r="P374" s="213">
        <f>SUM(P375:P381)</f>
        <v>0</v>
      </c>
      <c r="Q374" s="212"/>
      <c r="R374" s="213">
        <f>SUM(R375:R381)</f>
        <v>0</v>
      </c>
      <c r="S374" s="212"/>
      <c r="T374" s="214">
        <f>SUM(T375:T381)</f>
        <v>9.988140000000001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5" t="s">
        <v>106</v>
      </c>
      <c r="AT374" s="216" t="s">
        <v>71</v>
      </c>
      <c r="AU374" s="216" t="s">
        <v>80</v>
      </c>
      <c r="AY374" s="215" t="s">
        <v>163</v>
      </c>
      <c r="BK374" s="217">
        <f>SUM(BK375:BK381)</f>
        <v>0</v>
      </c>
    </row>
    <row r="375" spans="1:65" s="2" customFormat="1" ht="33" customHeight="1">
      <c r="A375" s="40"/>
      <c r="B375" s="41"/>
      <c r="C375" s="220" t="s">
        <v>811</v>
      </c>
      <c r="D375" s="220" t="s">
        <v>166</v>
      </c>
      <c r="E375" s="221" t="s">
        <v>812</v>
      </c>
      <c r="F375" s="222" t="s">
        <v>813</v>
      </c>
      <c r="G375" s="223" t="s">
        <v>169</v>
      </c>
      <c r="H375" s="224">
        <v>450</v>
      </c>
      <c r="I375" s="225"/>
      <c r="J375" s="226">
        <f>ROUND(I375*H375,2)</f>
        <v>0</v>
      </c>
      <c r="K375" s="222" t="s">
        <v>170</v>
      </c>
      <c r="L375" s="46"/>
      <c r="M375" s="227" t="s">
        <v>19</v>
      </c>
      <c r="N375" s="228" t="s">
        <v>44</v>
      </c>
      <c r="O375" s="86"/>
      <c r="P375" s="229">
        <f>O375*H375</f>
        <v>0</v>
      </c>
      <c r="Q375" s="229">
        <v>0</v>
      </c>
      <c r="R375" s="229">
        <f>Q375*H375</f>
        <v>0</v>
      </c>
      <c r="S375" s="229">
        <v>0.01786</v>
      </c>
      <c r="T375" s="230">
        <f>S375*H375</f>
        <v>8.037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1" t="s">
        <v>255</v>
      </c>
      <c r="AT375" s="231" t="s">
        <v>166</v>
      </c>
      <c r="AU375" s="231" t="s">
        <v>106</v>
      </c>
      <c r="AY375" s="19" t="s">
        <v>163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9" t="s">
        <v>106</v>
      </c>
      <c r="BK375" s="232">
        <f>ROUND(I375*H375,2)</f>
        <v>0</v>
      </c>
      <c r="BL375" s="19" t="s">
        <v>255</v>
      </c>
      <c r="BM375" s="231" t="s">
        <v>814</v>
      </c>
    </row>
    <row r="376" spans="1:51" s="13" customFormat="1" ht="12">
      <c r="A376" s="13"/>
      <c r="B376" s="233"/>
      <c r="C376" s="234"/>
      <c r="D376" s="235" t="s">
        <v>173</v>
      </c>
      <c r="E376" s="236" t="s">
        <v>19</v>
      </c>
      <c r="F376" s="237" t="s">
        <v>815</v>
      </c>
      <c r="G376" s="234"/>
      <c r="H376" s="238">
        <v>450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173</v>
      </c>
      <c r="AU376" s="244" t="s">
        <v>106</v>
      </c>
      <c r="AV376" s="13" t="s">
        <v>106</v>
      </c>
      <c r="AW376" s="13" t="s">
        <v>33</v>
      </c>
      <c r="AX376" s="13" t="s">
        <v>80</v>
      </c>
      <c r="AY376" s="244" t="s">
        <v>163</v>
      </c>
    </row>
    <row r="377" spans="1:65" s="2" customFormat="1" ht="21.75" customHeight="1">
      <c r="A377" s="40"/>
      <c r="B377" s="41"/>
      <c r="C377" s="220" t="s">
        <v>816</v>
      </c>
      <c r="D377" s="220" t="s">
        <v>166</v>
      </c>
      <c r="E377" s="221" t="s">
        <v>817</v>
      </c>
      <c r="F377" s="222" t="s">
        <v>818</v>
      </c>
      <c r="G377" s="223" t="s">
        <v>169</v>
      </c>
      <c r="H377" s="224">
        <v>186</v>
      </c>
      <c r="I377" s="225"/>
      <c r="J377" s="226">
        <f>ROUND(I377*H377,2)</f>
        <v>0</v>
      </c>
      <c r="K377" s="222" t="s">
        <v>170</v>
      </c>
      <c r="L377" s="46"/>
      <c r="M377" s="227" t="s">
        <v>19</v>
      </c>
      <c r="N377" s="228" t="s">
        <v>44</v>
      </c>
      <c r="O377" s="86"/>
      <c r="P377" s="229">
        <f>O377*H377</f>
        <v>0</v>
      </c>
      <c r="Q377" s="229">
        <v>0</v>
      </c>
      <c r="R377" s="229">
        <f>Q377*H377</f>
        <v>0</v>
      </c>
      <c r="S377" s="229">
        <v>0.01049</v>
      </c>
      <c r="T377" s="230">
        <f>S377*H377</f>
        <v>1.9511399999999999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1" t="s">
        <v>255</v>
      </c>
      <c r="AT377" s="231" t="s">
        <v>166</v>
      </c>
      <c r="AU377" s="231" t="s">
        <v>106</v>
      </c>
      <c r="AY377" s="19" t="s">
        <v>163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9" t="s">
        <v>106</v>
      </c>
      <c r="BK377" s="232">
        <f>ROUND(I377*H377,2)</f>
        <v>0</v>
      </c>
      <c r="BL377" s="19" t="s">
        <v>255</v>
      </c>
      <c r="BM377" s="231" t="s">
        <v>819</v>
      </c>
    </row>
    <row r="378" spans="1:51" s="13" customFormat="1" ht="12">
      <c r="A378" s="13"/>
      <c r="B378" s="233"/>
      <c r="C378" s="234"/>
      <c r="D378" s="235" t="s">
        <v>173</v>
      </c>
      <c r="E378" s="236" t="s">
        <v>19</v>
      </c>
      <c r="F378" s="237" t="s">
        <v>820</v>
      </c>
      <c r="G378" s="234"/>
      <c r="H378" s="238">
        <v>150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173</v>
      </c>
      <c r="AU378" s="244" t="s">
        <v>106</v>
      </c>
      <c r="AV378" s="13" t="s">
        <v>106</v>
      </c>
      <c r="AW378" s="13" t="s">
        <v>33</v>
      </c>
      <c r="AX378" s="13" t="s">
        <v>72</v>
      </c>
      <c r="AY378" s="244" t="s">
        <v>163</v>
      </c>
    </row>
    <row r="379" spans="1:51" s="13" customFormat="1" ht="12">
      <c r="A379" s="13"/>
      <c r="B379" s="233"/>
      <c r="C379" s="234"/>
      <c r="D379" s="235" t="s">
        <v>173</v>
      </c>
      <c r="E379" s="236" t="s">
        <v>19</v>
      </c>
      <c r="F379" s="237" t="s">
        <v>821</v>
      </c>
      <c r="G379" s="234"/>
      <c r="H379" s="238">
        <v>5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173</v>
      </c>
      <c r="AU379" s="244" t="s">
        <v>106</v>
      </c>
      <c r="AV379" s="13" t="s">
        <v>106</v>
      </c>
      <c r="AW379" s="13" t="s">
        <v>33</v>
      </c>
      <c r="AX379" s="13" t="s">
        <v>72</v>
      </c>
      <c r="AY379" s="244" t="s">
        <v>163</v>
      </c>
    </row>
    <row r="380" spans="1:51" s="14" customFormat="1" ht="12">
      <c r="A380" s="14"/>
      <c r="B380" s="245"/>
      <c r="C380" s="246"/>
      <c r="D380" s="235" t="s">
        <v>173</v>
      </c>
      <c r="E380" s="247" t="s">
        <v>19</v>
      </c>
      <c r="F380" s="248" t="s">
        <v>175</v>
      </c>
      <c r="G380" s="246"/>
      <c r="H380" s="249">
        <v>155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173</v>
      </c>
      <c r="AU380" s="255" t="s">
        <v>106</v>
      </c>
      <c r="AV380" s="14" t="s">
        <v>171</v>
      </c>
      <c r="AW380" s="14" t="s">
        <v>33</v>
      </c>
      <c r="AX380" s="14" t="s">
        <v>80</v>
      </c>
      <c r="AY380" s="255" t="s">
        <v>163</v>
      </c>
    </row>
    <row r="381" spans="1:51" s="13" customFormat="1" ht="12">
      <c r="A381" s="13"/>
      <c r="B381" s="233"/>
      <c r="C381" s="234"/>
      <c r="D381" s="235" t="s">
        <v>173</v>
      </c>
      <c r="E381" s="234"/>
      <c r="F381" s="237" t="s">
        <v>822</v>
      </c>
      <c r="G381" s="234"/>
      <c r="H381" s="238">
        <v>186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173</v>
      </c>
      <c r="AU381" s="244" t="s">
        <v>106</v>
      </c>
      <c r="AV381" s="13" t="s">
        <v>106</v>
      </c>
      <c r="AW381" s="13" t="s">
        <v>4</v>
      </c>
      <c r="AX381" s="13" t="s">
        <v>80</v>
      </c>
      <c r="AY381" s="244" t="s">
        <v>163</v>
      </c>
    </row>
    <row r="382" spans="1:63" s="12" customFormat="1" ht="22.8" customHeight="1">
      <c r="A382" s="12"/>
      <c r="B382" s="204"/>
      <c r="C382" s="205"/>
      <c r="D382" s="206" t="s">
        <v>71</v>
      </c>
      <c r="E382" s="218" t="s">
        <v>823</v>
      </c>
      <c r="F382" s="218" t="s">
        <v>824</v>
      </c>
      <c r="G382" s="205"/>
      <c r="H382" s="205"/>
      <c r="I382" s="208"/>
      <c r="J382" s="219">
        <f>BK382</f>
        <v>0</v>
      </c>
      <c r="K382" s="205"/>
      <c r="L382" s="210"/>
      <c r="M382" s="211"/>
      <c r="N382" s="212"/>
      <c r="O382" s="212"/>
      <c r="P382" s="213">
        <f>SUM(P383:P394)</f>
        <v>0</v>
      </c>
      <c r="Q382" s="212"/>
      <c r="R382" s="213">
        <f>SUM(R383:R394)</f>
        <v>0</v>
      </c>
      <c r="S382" s="212"/>
      <c r="T382" s="214">
        <f>SUM(T383:T394)</f>
        <v>1.7996400000000001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5" t="s">
        <v>106</v>
      </c>
      <c r="AT382" s="216" t="s">
        <v>71</v>
      </c>
      <c r="AU382" s="216" t="s">
        <v>80</v>
      </c>
      <c r="AY382" s="215" t="s">
        <v>163</v>
      </c>
      <c r="BK382" s="217">
        <f>SUM(BK383:BK394)</f>
        <v>0</v>
      </c>
    </row>
    <row r="383" spans="1:65" s="2" customFormat="1" ht="21.75" customHeight="1">
      <c r="A383" s="40"/>
      <c r="B383" s="41"/>
      <c r="C383" s="220" t="s">
        <v>825</v>
      </c>
      <c r="D383" s="220" t="s">
        <v>166</v>
      </c>
      <c r="E383" s="221" t="s">
        <v>826</v>
      </c>
      <c r="F383" s="222" t="s">
        <v>827</v>
      </c>
      <c r="G383" s="223" t="s">
        <v>169</v>
      </c>
      <c r="H383" s="224">
        <v>23</v>
      </c>
      <c r="I383" s="225"/>
      <c r="J383" s="226">
        <f>ROUND(I383*H383,2)</f>
        <v>0</v>
      </c>
      <c r="K383" s="222" t="s">
        <v>170</v>
      </c>
      <c r="L383" s="46"/>
      <c r="M383" s="227" t="s">
        <v>19</v>
      </c>
      <c r="N383" s="228" t="s">
        <v>44</v>
      </c>
      <c r="O383" s="86"/>
      <c r="P383" s="229">
        <f>O383*H383</f>
        <v>0</v>
      </c>
      <c r="Q383" s="229">
        <v>0</v>
      </c>
      <c r="R383" s="229">
        <f>Q383*H383</f>
        <v>0</v>
      </c>
      <c r="S383" s="229">
        <v>0.00594</v>
      </c>
      <c r="T383" s="230">
        <f>S383*H383</f>
        <v>0.13662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1" t="s">
        <v>255</v>
      </c>
      <c r="AT383" s="231" t="s">
        <v>166</v>
      </c>
      <c r="AU383" s="231" t="s">
        <v>106</v>
      </c>
      <c r="AY383" s="19" t="s">
        <v>163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9" t="s">
        <v>106</v>
      </c>
      <c r="BK383" s="232">
        <f>ROUND(I383*H383,2)</f>
        <v>0</v>
      </c>
      <c r="BL383" s="19" t="s">
        <v>255</v>
      </c>
      <c r="BM383" s="231" t="s">
        <v>828</v>
      </c>
    </row>
    <row r="384" spans="1:51" s="13" customFormat="1" ht="12">
      <c r="A384" s="13"/>
      <c r="B384" s="233"/>
      <c r="C384" s="234"/>
      <c r="D384" s="235" t="s">
        <v>173</v>
      </c>
      <c r="E384" s="236" t="s">
        <v>19</v>
      </c>
      <c r="F384" s="237" t="s">
        <v>829</v>
      </c>
      <c r="G384" s="234"/>
      <c r="H384" s="238">
        <v>23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173</v>
      </c>
      <c r="AU384" s="244" t="s">
        <v>106</v>
      </c>
      <c r="AV384" s="13" t="s">
        <v>106</v>
      </c>
      <c r="AW384" s="13" t="s">
        <v>33</v>
      </c>
      <c r="AX384" s="13" t="s">
        <v>72</v>
      </c>
      <c r="AY384" s="244" t="s">
        <v>163</v>
      </c>
    </row>
    <row r="385" spans="1:51" s="14" customFormat="1" ht="12">
      <c r="A385" s="14"/>
      <c r="B385" s="245"/>
      <c r="C385" s="246"/>
      <c r="D385" s="235" t="s">
        <v>173</v>
      </c>
      <c r="E385" s="247" t="s">
        <v>19</v>
      </c>
      <c r="F385" s="248" t="s">
        <v>175</v>
      </c>
      <c r="G385" s="246"/>
      <c r="H385" s="249">
        <v>23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173</v>
      </c>
      <c r="AU385" s="255" t="s">
        <v>106</v>
      </c>
      <c r="AV385" s="14" t="s">
        <v>171</v>
      </c>
      <c r="AW385" s="14" t="s">
        <v>33</v>
      </c>
      <c r="AX385" s="14" t="s">
        <v>80</v>
      </c>
      <c r="AY385" s="255" t="s">
        <v>163</v>
      </c>
    </row>
    <row r="386" spans="1:65" s="2" customFormat="1" ht="21.75" customHeight="1">
      <c r="A386" s="40"/>
      <c r="B386" s="41"/>
      <c r="C386" s="220" t="s">
        <v>830</v>
      </c>
      <c r="D386" s="220" t="s">
        <v>166</v>
      </c>
      <c r="E386" s="221" t="s">
        <v>831</v>
      </c>
      <c r="F386" s="222" t="s">
        <v>832</v>
      </c>
      <c r="G386" s="223" t="s">
        <v>355</v>
      </c>
      <c r="H386" s="224">
        <v>2</v>
      </c>
      <c r="I386" s="225"/>
      <c r="J386" s="226">
        <f>ROUND(I386*H386,2)</f>
        <v>0</v>
      </c>
      <c r="K386" s="222" t="s">
        <v>170</v>
      </c>
      <c r="L386" s="46"/>
      <c r="M386" s="227" t="s">
        <v>19</v>
      </c>
      <c r="N386" s="228" t="s">
        <v>44</v>
      </c>
      <c r="O386" s="86"/>
      <c r="P386" s="229">
        <f>O386*H386</f>
        <v>0</v>
      </c>
      <c r="Q386" s="229">
        <v>0</v>
      </c>
      <c r="R386" s="229">
        <f>Q386*H386</f>
        <v>0</v>
      </c>
      <c r="S386" s="229">
        <v>0.00906</v>
      </c>
      <c r="T386" s="230">
        <f>S386*H386</f>
        <v>0.01812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1" t="s">
        <v>255</v>
      </c>
      <c r="AT386" s="231" t="s">
        <v>166</v>
      </c>
      <c r="AU386" s="231" t="s">
        <v>106</v>
      </c>
      <c r="AY386" s="19" t="s">
        <v>163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9" t="s">
        <v>106</v>
      </c>
      <c r="BK386" s="232">
        <f>ROUND(I386*H386,2)</f>
        <v>0</v>
      </c>
      <c r="BL386" s="19" t="s">
        <v>255</v>
      </c>
      <c r="BM386" s="231" t="s">
        <v>833</v>
      </c>
    </row>
    <row r="387" spans="1:65" s="2" customFormat="1" ht="21.75" customHeight="1">
      <c r="A387" s="40"/>
      <c r="B387" s="41"/>
      <c r="C387" s="220" t="s">
        <v>834</v>
      </c>
      <c r="D387" s="220" t="s">
        <v>166</v>
      </c>
      <c r="E387" s="221" t="s">
        <v>835</v>
      </c>
      <c r="F387" s="222" t="s">
        <v>836</v>
      </c>
      <c r="G387" s="223" t="s">
        <v>279</v>
      </c>
      <c r="H387" s="224">
        <v>70</v>
      </c>
      <c r="I387" s="225"/>
      <c r="J387" s="226">
        <f>ROUND(I387*H387,2)</f>
        <v>0</v>
      </c>
      <c r="K387" s="222" t="s">
        <v>170</v>
      </c>
      <c r="L387" s="46"/>
      <c r="M387" s="227" t="s">
        <v>19</v>
      </c>
      <c r="N387" s="228" t="s">
        <v>44</v>
      </c>
      <c r="O387" s="86"/>
      <c r="P387" s="229">
        <f>O387*H387</f>
        <v>0</v>
      </c>
      <c r="Q387" s="229">
        <v>0</v>
      </c>
      <c r="R387" s="229">
        <f>Q387*H387</f>
        <v>0</v>
      </c>
      <c r="S387" s="229">
        <v>0.00191</v>
      </c>
      <c r="T387" s="230">
        <f>S387*H387</f>
        <v>0.1337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31" t="s">
        <v>255</v>
      </c>
      <c r="AT387" s="231" t="s">
        <v>166</v>
      </c>
      <c r="AU387" s="231" t="s">
        <v>106</v>
      </c>
      <c r="AY387" s="19" t="s">
        <v>163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9" t="s">
        <v>106</v>
      </c>
      <c r="BK387" s="232">
        <f>ROUND(I387*H387,2)</f>
        <v>0</v>
      </c>
      <c r="BL387" s="19" t="s">
        <v>255</v>
      </c>
      <c r="BM387" s="231" t="s">
        <v>837</v>
      </c>
    </row>
    <row r="388" spans="1:65" s="2" customFormat="1" ht="21.75" customHeight="1">
      <c r="A388" s="40"/>
      <c r="B388" s="41"/>
      <c r="C388" s="220" t="s">
        <v>838</v>
      </c>
      <c r="D388" s="220" t="s">
        <v>166</v>
      </c>
      <c r="E388" s="221" t="s">
        <v>839</v>
      </c>
      <c r="F388" s="222" t="s">
        <v>840</v>
      </c>
      <c r="G388" s="223" t="s">
        <v>279</v>
      </c>
      <c r="H388" s="224">
        <v>200</v>
      </c>
      <c r="I388" s="225"/>
      <c r="J388" s="226">
        <f>ROUND(I388*H388,2)</f>
        <v>0</v>
      </c>
      <c r="K388" s="222" t="s">
        <v>170</v>
      </c>
      <c r="L388" s="46"/>
      <c r="M388" s="227" t="s">
        <v>19</v>
      </c>
      <c r="N388" s="228" t="s">
        <v>44</v>
      </c>
      <c r="O388" s="86"/>
      <c r="P388" s="229">
        <f>O388*H388</f>
        <v>0</v>
      </c>
      <c r="Q388" s="229">
        <v>0</v>
      </c>
      <c r="R388" s="229">
        <f>Q388*H388</f>
        <v>0</v>
      </c>
      <c r="S388" s="229">
        <v>0.00167</v>
      </c>
      <c r="T388" s="230">
        <f>S388*H388</f>
        <v>0.334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1" t="s">
        <v>255</v>
      </c>
      <c r="AT388" s="231" t="s">
        <v>166</v>
      </c>
      <c r="AU388" s="231" t="s">
        <v>106</v>
      </c>
      <c r="AY388" s="19" t="s">
        <v>163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9" t="s">
        <v>106</v>
      </c>
      <c r="BK388" s="232">
        <f>ROUND(I388*H388,2)</f>
        <v>0</v>
      </c>
      <c r="BL388" s="19" t="s">
        <v>255</v>
      </c>
      <c r="BM388" s="231" t="s">
        <v>841</v>
      </c>
    </row>
    <row r="389" spans="1:51" s="13" customFormat="1" ht="12">
      <c r="A389" s="13"/>
      <c r="B389" s="233"/>
      <c r="C389" s="234"/>
      <c r="D389" s="235" t="s">
        <v>173</v>
      </c>
      <c r="E389" s="236" t="s">
        <v>19</v>
      </c>
      <c r="F389" s="237" t="s">
        <v>842</v>
      </c>
      <c r="G389" s="234"/>
      <c r="H389" s="238">
        <v>70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173</v>
      </c>
      <c r="AU389" s="244" t="s">
        <v>106</v>
      </c>
      <c r="AV389" s="13" t="s">
        <v>106</v>
      </c>
      <c r="AW389" s="13" t="s">
        <v>33</v>
      </c>
      <c r="AX389" s="13" t="s">
        <v>72</v>
      </c>
      <c r="AY389" s="244" t="s">
        <v>163</v>
      </c>
    </row>
    <row r="390" spans="1:51" s="13" customFormat="1" ht="12">
      <c r="A390" s="13"/>
      <c r="B390" s="233"/>
      <c r="C390" s="234"/>
      <c r="D390" s="235" t="s">
        <v>173</v>
      </c>
      <c r="E390" s="236" t="s">
        <v>19</v>
      </c>
      <c r="F390" s="237" t="s">
        <v>843</v>
      </c>
      <c r="G390" s="234"/>
      <c r="H390" s="238">
        <v>70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173</v>
      </c>
      <c r="AU390" s="244" t="s">
        <v>106</v>
      </c>
      <c r="AV390" s="13" t="s">
        <v>106</v>
      </c>
      <c r="AW390" s="13" t="s">
        <v>33</v>
      </c>
      <c r="AX390" s="13" t="s">
        <v>72</v>
      </c>
      <c r="AY390" s="244" t="s">
        <v>163</v>
      </c>
    </row>
    <row r="391" spans="1:51" s="13" customFormat="1" ht="12">
      <c r="A391" s="13"/>
      <c r="B391" s="233"/>
      <c r="C391" s="234"/>
      <c r="D391" s="235" t="s">
        <v>173</v>
      </c>
      <c r="E391" s="236" t="s">
        <v>19</v>
      </c>
      <c r="F391" s="237" t="s">
        <v>844</v>
      </c>
      <c r="G391" s="234"/>
      <c r="H391" s="238">
        <v>60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173</v>
      </c>
      <c r="AU391" s="244" t="s">
        <v>106</v>
      </c>
      <c r="AV391" s="13" t="s">
        <v>106</v>
      </c>
      <c r="AW391" s="13" t="s">
        <v>33</v>
      </c>
      <c r="AX391" s="13" t="s">
        <v>72</v>
      </c>
      <c r="AY391" s="244" t="s">
        <v>163</v>
      </c>
    </row>
    <row r="392" spans="1:51" s="14" customFormat="1" ht="12">
      <c r="A392" s="14"/>
      <c r="B392" s="245"/>
      <c r="C392" s="246"/>
      <c r="D392" s="235" t="s">
        <v>173</v>
      </c>
      <c r="E392" s="247" t="s">
        <v>19</v>
      </c>
      <c r="F392" s="248" t="s">
        <v>175</v>
      </c>
      <c r="G392" s="246"/>
      <c r="H392" s="249">
        <v>200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173</v>
      </c>
      <c r="AU392" s="255" t="s">
        <v>106</v>
      </c>
      <c r="AV392" s="14" t="s">
        <v>171</v>
      </c>
      <c r="AW392" s="14" t="s">
        <v>33</v>
      </c>
      <c r="AX392" s="14" t="s">
        <v>80</v>
      </c>
      <c r="AY392" s="255" t="s">
        <v>163</v>
      </c>
    </row>
    <row r="393" spans="1:65" s="2" customFormat="1" ht="21.75" customHeight="1">
      <c r="A393" s="40"/>
      <c r="B393" s="41"/>
      <c r="C393" s="220" t="s">
        <v>845</v>
      </c>
      <c r="D393" s="220" t="s">
        <v>166</v>
      </c>
      <c r="E393" s="221" t="s">
        <v>846</v>
      </c>
      <c r="F393" s="222" t="s">
        <v>847</v>
      </c>
      <c r="G393" s="223" t="s">
        <v>279</v>
      </c>
      <c r="H393" s="224">
        <v>180</v>
      </c>
      <c r="I393" s="225"/>
      <c r="J393" s="226">
        <f>ROUND(I393*H393,2)</f>
        <v>0</v>
      </c>
      <c r="K393" s="222" t="s">
        <v>170</v>
      </c>
      <c r="L393" s="46"/>
      <c r="M393" s="227" t="s">
        <v>19</v>
      </c>
      <c r="N393" s="228" t="s">
        <v>44</v>
      </c>
      <c r="O393" s="86"/>
      <c r="P393" s="229">
        <f>O393*H393</f>
        <v>0</v>
      </c>
      <c r="Q393" s="229">
        <v>0</v>
      </c>
      <c r="R393" s="229">
        <f>Q393*H393</f>
        <v>0</v>
      </c>
      <c r="S393" s="229">
        <v>0.0026</v>
      </c>
      <c r="T393" s="230">
        <f>S393*H393</f>
        <v>0.46799999999999997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1" t="s">
        <v>255</v>
      </c>
      <c r="AT393" s="231" t="s">
        <v>166</v>
      </c>
      <c r="AU393" s="231" t="s">
        <v>106</v>
      </c>
      <c r="AY393" s="19" t="s">
        <v>163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9" t="s">
        <v>106</v>
      </c>
      <c r="BK393" s="232">
        <f>ROUND(I393*H393,2)</f>
        <v>0</v>
      </c>
      <c r="BL393" s="19" t="s">
        <v>255</v>
      </c>
      <c r="BM393" s="231" t="s">
        <v>848</v>
      </c>
    </row>
    <row r="394" spans="1:65" s="2" customFormat="1" ht="16.5" customHeight="1">
      <c r="A394" s="40"/>
      <c r="B394" s="41"/>
      <c r="C394" s="220" t="s">
        <v>849</v>
      </c>
      <c r="D394" s="220" t="s">
        <v>166</v>
      </c>
      <c r="E394" s="221" t="s">
        <v>850</v>
      </c>
      <c r="F394" s="222" t="s">
        <v>851</v>
      </c>
      <c r="G394" s="223" t="s">
        <v>279</v>
      </c>
      <c r="H394" s="224">
        <v>180</v>
      </c>
      <c r="I394" s="225"/>
      <c r="J394" s="226">
        <f>ROUND(I394*H394,2)</f>
        <v>0</v>
      </c>
      <c r="K394" s="222" t="s">
        <v>170</v>
      </c>
      <c r="L394" s="46"/>
      <c r="M394" s="227" t="s">
        <v>19</v>
      </c>
      <c r="N394" s="228" t="s">
        <v>44</v>
      </c>
      <c r="O394" s="86"/>
      <c r="P394" s="229">
        <f>O394*H394</f>
        <v>0</v>
      </c>
      <c r="Q394" s="229">
        <v>0</v>
      </c>
      <c r="R394" s="229">
        <f>Q394*H394</f>
        <v>0</v>
      </c>
      <c r="S394" s="229">
        <v>0.00394</v>
      </c>
      <c r="T394" s="230">
        <f>S394*H394</f>
        <v>0.7091999999999999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31" t="s">
        <v>255</v>
      </c>
      <c r="AT394" s="231" t="s">
        <v>166</v>
      </c>
      <c r="AU394" s="231" t="s">
        <v>106</v>
      </c>
      <c r="AY394" s="19" t="s">
        <v>163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9" t="s">
        <v>106</v>
      </c>
      <c r="BK394" s="232">
        <f>ROUND(I394*H394,2)</f>
        <v>0</v>
      </c>
      <c r="BL394" s="19" t="s">
        <v>255</v>
      </c>
      <c r="BM394" s="231" t="s">
        <v>852</v>
      </c>
    </row>
    <row r="395" spans="1:63" s="12" customFormat="1" ht="22.8" customHeight="1">
      <c r="A395" s="12"/>
      <c r="B395" s="204"/>
      <c r="C395" s="205"/>
      <c r="D395" s="206" t="s">
        <v>71</v>
      </c>
      <c r="E395" s="218" t="s">
        <v>853</v>
      </c>
      <c r="F395" s="218" t="s">
        <v>854</v>
      </c>
      <c r="G395" s="205"/>
      <c r="H395" s="205"/>
      <c r="I395" s="208"/>
      <c r="J395" s="219">
        <f>BK395</f>
        <v>0</v>
      </c>
      <c r="K395" s="205"/>
      <c r="L395" s="210"/>
      <c r="M395" s="211"/>
      <c r="N395" s="212"/>
      <c r="O395" s="212"/>
      <c r="P395" s="213">
        <f>SUM(P396:P398)</f>
        <v>0</v>
      </c>
      <c r="Q395" s="212"/>
      <c r="R395" s="213">
        <f>SUM(R396:R398)</f>
        <v>0</v>
      </c>
      <c r="S395" s="212"/>
      <c r="T395" s="214">
        <f>SUM(T396:T398)</f>
        <v>0.078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5" t="s">
        <v>106</v>
      </c>
      <c r="AT395" s="216" t="s">
        <v>71</v>
      </c>
      <c r="AU395" s="216" t="s">
        <v>80</v>
      </c>
      <c r="AY395" s="215" t="s">
        <v>163</v>
      </c>
      <c r="BK395" s="217">
        <f>SUM(BK396:BK398)</f>
        <v>0</v>
      </c>
    </row>
    <row r="396" spans="1:65" s="2" customFormat="1" ht="21.75" customHeight="1">
      <c r="A396" s="40"/>
      <c r="B396" s="41"/>
      <c r="C396" s="220" t="s">
        <v>855</v>
      </c>
      <c r="D396" s="220" t="s">
        <v>166</v>
      </c>
      <c r="E396" s="221" t="s">
        <v>856</v>
      </c>
      <c r="F396" s="222" t="s">
        <v>857</v>
      </c>
      <c r="G396" s="223" t="s">
        <v>169</v>
      </c>
      <c r="H396" s="224">
        <v>600</v>
      </c>
      <c r="I396" s="225"/>
      <c r="J396" s="226">
        <f>ROUND(I396*H396,2)</f>
        <v>0</v>
      </c>
      <c r="K396" s="222" t="s">
        <v>170</v>
      </c>
      <c r="L396" s="46"/>
      <c r="M396" s="227" t="s">
        <v>19</v>
      </c>
      <c r="N396" s="228" t="s">
        <v>44</v>
      </c>
      <c r="O396" s="86"/>
      <c r="P396" s="229">
        <f>O396*H396</f>
        <v>0</v>
      </c>
      <c r="Q396" s="229">
        <v>0</v>
      </c>
      <c r="R396" s="229">
        <f>Q396*H396</f>
        <v>0</v>
      </c>
      <c r="S396" s="229">
        <v>0.00013</v>
      </c>
      <c r="T396" s="230">
        <f>S396*H396</f>
        <v>0.078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255</v>
      </c>
      <c r="AT396" s="231" t="s">
        <v>166</v>
      </c>
      <c r="AU396" s="231" t="s">
        <v>106</v>
      </c>
      <c r="AY396" s="19" t="s">
        <v>163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106</v>
      </c>
      <c r="BK396" s="232">
        <f>ROUND(I396*H396,2)</f>
        <v>0</v>
      </c>
      <c r="BL396" s="19" t="s">
        <v>255</v>
      </c>
      <c r="BM396" s="231" t="s">
        <v>858</v>
      </c>
    </row>
    <row r="397" spans="1:51" s="13" customFormat="1" ht="12">
      <c r="A397" s="13"/>
      <c r="B397" s="233"/>
      <c r="C397" s="234"/>
      <c r="D397" s="235" t="s">
        <v>173</v>
      </c>
      <c r="E397" s="236" t="s">
        <v>19</v>
      </c>
      <c r="F397" s="237" t="s">
        <v>649</v>
      </c>
      <c r="G397" s="234"/>
      <c r="H397" s="238">
        <v>600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173</v>
      </c>
      <c r="AU397" s="244" t="s">
        <v>106</v>
      </c>
      <c r="AV397" s="13" t="s">
        <v>106</v>
      </c>
      <c r="AW397" s="13" t="s">
        <v>33</v>
      </c>
      <c r="AX397" s="13" t="s">
        <v>72</v>
      </c>
      <c r="AY397" s="244" t="s">
        <v>163</v>
      </c>
    </row>
    <row r="398" spans="1:51" s="14" customFormat="1" ht="12">
      <c r="A398" s="14"/>
      <c r="B398" s="245"/>
      <c r="C398" s="246"/>
      <c r="D398" s="235" t="s">
        <v>173</v>
      </c>
      <c r="E398" s="247" t="s">
        <v>19</v>
      </c>
      <c r="F398" s="248" t="s">
        <v>175</v>
      </c>
      <c r="G398" s="246"/>
      <c r="H398" s="249">
        <v>600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173</v>
      </c>
      <c r="AU398" s="255" t="s">
        <v>106</v>
      </c>
      <c r="AV398" s="14" t="s">
        <v>171</v>
      </c>
      <c r="AW398" s="14" t="s">
        <v>33</v>
      </c>
      <c r="AX398" s="14" t="s">
        <v>80</v>
      </c>
      <c r="AY398" s="255" t="s">
        <v>163</v>
      </c>
    </row>
    <row r="399" spans="1:63" s="12" customFormat="1" ht="22.8" customHeight="1">
      <c r="A399" s="12"/>
      <c r="B399" s="204"/>
      <c r="C399" s="205"/>
      <c r="D399" s="206" t="s">
        <v>71</v>
      </c>
      <c r="E399" s="218" t="s">
        <v>859</v>
      </c>
      <c r="F399" s="218" t="s">
        <v>860</v>
      </c>
      <c r="G399" s="205"/>
      <c r="H399" s="205"/>
      <c r="I399" s="208"/>
      <c r="J399" s="219">
        <f>BK399</f>
        <v>0</v>
      </c>
      <c r="K399" s="205"/>
      <c r="L399" s="210"/>
      <c r="M399" s="211"/>
      <c r="N399" s="212"/>
      <c r="O399" s="212"/>
      <c r="P399" s="213">
        <f>SUM(P400:P421)</f>
        <v>0</v>
      </c>
      <c r="Q399" s="212"/>
      <c r="R399" s="213">
        <f>SUM(R400:R421)</f>
        <v>0</v>
      </c>
      <c r="S399" s="212"/>
      <c r="T399" s="214">
        <f>SUM(T400:T421)</f>
        <v>3.89006014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5" t="s">
        <v>106</v>
      </c>
      <c r="AT399" s="216" t="s">
        <v>71</v>
      </c>
      <c r="AU399" s="216" t="s">
        <v>80</v>
      </c>
      <c r="AY399" s="215" t="s">
        <v>163</v>
      </c>
      <c r="BK399" s="217">
        <f>SUM(BK400:BK421)</f>
        <v>0</v>
      </c>
    </row>
    <row r="400" spans="1:65" s="2" customFormat="1" ht="16.5" customHeight="1">
      <c r="A400" s="40"/>
      <c r="B400" s="41"/>
      <c r="C400" s="220" t="s">
        <v>861</v>
      </c>
      <c r="D400" s="220" t="s">
        <v>166</v>
      </c>
      <c r="E400" s="221" t="s">
        <v>862</v>
      </c>
      <c r="F400" s="222" t="s">
        <v>863</v>
      </c>
      <c r="G400" s="223" t="s">
        <v>279</v>
      </c>
      <c r="H400" s="224">
        <v>5</v>
      </c>
      <c r="I400" s="225"/>
      <c r="J400" s="226">
        <f>ROUND(I400*H400,2)</f>
        <v>0</v>
      </c>
      <c r="K400" s="222" t="s">
        <v>170</v>
      </c>
      <c r="L400" s="46"/>
      <c r="M400" s="227" t="s">
        <v>19</v>
      </c>
      <c r="N400" s="228" t="s">
        <v>44</v>
      </c>
      <c r="O400" s="86"/>
      <c r="P400" s="229">
        <f>O400*H400</f>
        <v>0</v>
      </c>
      <c r="Q400" s="229">
        <v>0</v>
      </c>
      <c r="R400" s="229">
        <f>Q400*H400</f>
        <v>0</v>
      </c>
      <c r="S400" s="229">
        <v>0.01965</v>
      </c>
      <c r="T400" s="230">
        <f>S400*H400</f>
        <v>0.09825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31" t="s">
        <v>255</v>
      </c>
      <c r="AT400" s="231" t="s">
        <v>166</v>
      </c>
      <c r="AU400" s="231" t="s">
        <v>106</v>
      </c>
      <c r="AY400" s="19" t="s">
        <v>163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9" t="s">
        <v>106</v>
      </c>
      <c r="BK400" s="232">
        <f>ROUND(I400*H400,2)</f>
        <v>0</v>
      </c>
      <c r="BL400" s="19" t="s">
        <v>255</v>
      </c>
      <c r="BM400" s="231" t="s">
        <v>864</v>
      </c>
    </row>
    <row r="401" spans="1:65" s="2" customFormat="1" ht="16.5" customHeight="1">
      <c r="A401" s="40"/>
      <c r="B401" s="41"/>
      <c r="C401" s="220" t="s">
        <v>865</v>
      </c>
      <c r="D401" s="220" t="s">
        <v>166</v>
      </c>
      <c r="E401" s="221" t="s">
        <v>866</v>
      </c>
      <c r="F401" s="222" t="s">
        <v>867</v>
      </c>
      <c r="G401" s="223" t="s">
        <v>169</v>
      </c>
      <c r="H401" s="224">
        <v>12.503</v>
      </c>
      <c r="I401" s="225"/>
      <c r="J401" s="226">
        <f>ROUND(I401*H401,2)</f>
        <v>0</v>
      </c>
      <c r="K401" s="222" t="s">
        <v>170</v>
      </c>
      <c r="L401" s="46"/>
      <c r="M401" s="227" t="s">
        <v>19</v>
      </c>
      <c r="N401" s="228" t="s">
        <v>44</v>
      </c>
      <c r="O401" s="86"/>
      <c r="P401" s="229">
        <f>O401*H401</f>
        <v>0</v>
      </c>
      <c r="Q401" s="229">
        <v>0</v>
      </c>
      <c r="R401" s="229">
        <f>Q401*H401</f>
        <v>0</v>
      </c>
      <c r="S401" s="229">
        <v>0.01098</v>
      </c>
      <c r="T401" s="230">
        <f>S401*H401</f>
        <v>0.13728294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31" t="s">
        <v>255</v>
      </c>
      <c r="AT401" s="231" t="s">
        <v>166</v>
      </c>
      <c r="AU401" s="231" t="s">
        <v>106</v>
      </c>
      <c r="AY401" s="19" t="s">
        <v>163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9" t="s">
        <v>106</v>
      </c>
      <c r="BK401" s="232">
        <f>ROUND(I401*H401,2)</f>
        <v>0</v>
      </c>
      <c r="BL401" s="19" t="s">
        <v>255</v>
      </c>
      <c r="BM401" s="231" t="s">
        <v>868</v>
      </c>
    </row>
    <row r="402" spans="1:51" s="13" customFormat="1" ht="12">
      <c r="A402" s="13"/>
      <c r="B402" s="233"/>
      <c r="C402" s="234"/>
      <c r="D402" s="235" t="s">
        <v>173</v>
      </c>
      <c r="E402" s="236" t="s">
        <v>19</v>
      </c>
      <c r="F402" s="237" t="s">
        <v>869</v>
      </c>
      <c r="G402" s="234"/>
      <c r="H402" s="238">
        <v>12.503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173</v>
      </c>
      <c r="AU402" s="244" t="s">
        <v>106</v>
      </c>
      <c r="AV402" s="13" t="s">
        <v>106</v>
      </c>
      <c r="AW402" s="13" t="s">
        <v>33</v>
      </c>
      <c r="AX402" s="13" t="s">
        <v>72</v>
      </c>
      <c r="AY402" s="244" t="s">
        <v>163</v>
      </c>
    </row>
    <row r="403" spans="1:51" s="14" customFormat="1" ht="12">
      <c r="A403" s="14"/>
      <c r="B403" s="245"/>
      <c r="C403" s="246"/>
      <c r="D403" s="235" t="s">
        <v>173</v>
      </c>
      <c r="E403" s="247" t="s">
        <v>19</v>
      </c>
      <c r="F403" s="248" t="s">
        <v>175</v>
      </c>
      <c r="G403" s="246"/>
      <c r="H403" s="249">
        <v>12.503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173</v>
      </c>
      <c r="AU403" s="255" t="s">
        <v>106</v>
      </c>
      <c r="AV403" s="14" t="s">
        <v>171</v>
      </c>
      <c r="AW403" s="14" t="s">
        <v>33</v>
      </c>
      <c r="AX403" s="14" t="s">
        <v>80</v>
      </c>
      <c r="AY403" s="255" t="s">
        <v>163</v>
      </c>
    </row>
    <row r="404" spans="1:65" s="2" customFormat="1" ht="16.5" customHeight="1">
      <c r="A404" s="40"/>
      <c r="B404" s="41"/>
      <c r="C404" s="220" t="s">
        <v>870</v>
      </c>
      <c r="D404" s="220" t="s">
        <v>166</v>
      </c>
      <c r="E404" s="221" t="s">
        <v>871</v>
      </c>
      <c r="F404" s="222" t="s">
        <v>872</v>
      </c>
      <c r="G404" s="223" t="s">
        <v>169</v>
      </c>
      <c r="H404" s="224">
        <v>30.64</v>
      </c>
      <c r="I404" s="225"/>
      <c r="J404" s="226">
        <f>ROUND(I404*H404,2)</f>
        <v>0</v>
      </c>
      <c r="K404" s="222" t="s">
        <v>170</v>
      </c>
      <c r="L404" s="46"/>
      <c r="M404" s="227" t="s">
        <v>19</v>
      </c>
      <c r="N404" s="228" t="s">
        <v>44</v>
      </c>
      <c r="O404" s="86"/>
      <c r="P404" s="229">
        <f>O404*H404</f>
        <v>0</v>
      </c>
      <c r="Q404" s="229">
        <v>0</v>
      </c>
      <c r="R404" s="229">
        <f>Q404*H404</f>
        <v>0</v>
      </c>
      <c r="S404" s="229">
        <v>0.01098</v>
      </c>
      <c r="T404" s="230">
        <f>S404*H404</f>
        <v>0.33642720000000004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1" t="s">
        <v>255</v>
      </c>
      <c r="AT404" s="231" t="s">
        <v>166</v>
      </c>
      <c r="AU404" s="231" t="s">
        <v>106</v>
      </c>
      <c r="AY404" s="19" t="s">
        <v>163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9" t="s">
        <v>106</v>
      </c>
      <c r="BK404" s="232">
        <f>ROUND(I404*H404,2)</f>
        <v>0</v>
      </c>
      <c r="BL404" s="19" t="s">
        <v>255</v>
      </c>
      <c r="BM404" s="231" t="s">
        <v>873</v>
      </c>
    </row>
    <row r="405" spans="1:51" s="13" customFormat="1" ht="12">
      <c r="A405" s="13"/>
      <c r="B405" s="233"/>
      <c r="C405" s="234"/>
      <c r="D405" s="235" t="s">
        <v>173</v>
      </c>
      <c r="E405" s="236" t="s">
        <v>19</v>
      </c>
      <c r="F405" s="237" t="s">
        <v>874</v>
      </c>
      <c r="G405" s="234"/>
      <c r="H405" s="238">
        <v>30.64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173</v>
      </c>
      <c r="AU405" s="244" t="s">
        <v>106</v>
      </c>
      <c r="AV405" s="13" t="s">
        <v>106</v>
      </c>
      <c r="AW405" s="13" t="s">
        <v>33</v>
      </c>
      <c r="AX405" s="13" t="s">
        <v>72</v>
      </c>
      <c r="AY405" s="244" t="s">
        <v>163</v>
      </c>
    </row>
    <row r="406" spans="1:51" s="14" customFormat="1" ht="12">
      <c r="A406" s="14"/>
      <c r="B406" s="245"/>
      <c r="C406" s="246"/>
      <c r="D406" s="235" t="s">
        <v>173</v>
      </c>
      <c r="E406" s="247" t="s">
        <v>19</v>
      </c>
      <c r="F406" s="248" t="s">
        <v>175</v>
      </c>
      <c r="G406" s="246"/>
      <c r="H406" s="249">
        <v>30.64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173</v>
      </c>
      <c r="AU406" s="255" t="s">
        <v>106</v>
      </c>
      <c r="AV406" s="14" t="s">
        <v>171</v>
      </c>
      <c r="AW406" s="14" t="s">
        <v>33</v>
      </c>
      <c r="AX406" s="14" t="s">
        <v>80</v>
      </c>
      <c r="AY406" s="255" t="s">
        <v>163</v>
      </c>
    </row>
    <row r="407" spans="1:65" s="2" customFormat="1" ht="21.75" customHeight="1">
      <c r="A407" s="40"/>
      <c r="B407" s="41"/>
      <c r="C407" s="220" t="s">
        <v>875</v>
      </c>
      <c r="D407" s="220" t="s">
        <v>166</v>
      </c>
      <c r="E407" s="221" t="s">
        <v>876</v>
      </c>
      <c r="F407" s="222" t="s">
        <v>877</v>
      </c>
      <c r="G407" s="223" t="s">
        <v>355</v>
      </c>
      <c r="H407" s="224">
        <v>6</v>
      </c>
      <c r="I407" s="225"/>
      <c r="J407" s="226">
        <f>ROUND(I407*H407,2)</f>
        <v>0</v>
      </c>
      <c r="K407" s="222" t="s">
        <v>170</v>
      </c>
      <c r="L407" s="46"/>
      <c r="M407" s="227" t="s">
        <v>19</v>
      </c>
      <c r="N407" s="228" t="s">
        <v>44</v>
      </c>
      <c r="O407" s="86"/>
      <c r="P407" s="229">
        <f>O407*H407</f>
        <v>0</v>
      </c>
      <c r="Q407" s="229">
        <v>0</v>
      </c>
      <c r="R407" s="229">
        <f>Q407*H407</f>
        <v>0</v>
      </c>
      <c r="S407" s="229">
        <v>0.003</v>
      </c>
      <c r="T407" s="230">
        <f>S407*H407</f>
        <v>0.018000000000000002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1" t="s">
        <v>255</v>
      </c>
      <c r="AT407" s="231" t="s">
        <v>166</v>
      </c>
      <c r="AU407" s="231" t="s">
        <v>106</v>
      </c>
      <c r="AY407" s="19" t="s">
        <v>163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9" t="s">
        <v>106</v>
      </c>
      <c r="BK407" s="232">
        <f>ROUND(I407*H407,2)</f>
        <v>0</v>
      </c>
      <c r="BL407" s="19" t="s">
        <v>255</v>
      </c>
      <c r="BM407" s="231" t="s">
        <v>878</v>
      </c>
    </row>
    <row r="408" spans="1:51" s="13" customFormat="1" ht="12">
      <c r="A408" s="13"/>
      <c r="B408" s="233"/>
      <c r="C408" s="234"/>
      <c r="D408" s="235" t="s">
        <v>173</v>
      </c>
      <c r="E408" s="236" t="s">
        <v>19</v>
      </c>
      <c r="F408" s="237" t="s">
        <v>879</v>
      </c>
      <c r="G408" s="234"/>
      <c r="H408" s="238">
        <v>3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173</v>
      </c>
      <c r="AU408" s="244" t="s">
        <v>106</v>
      </c>
      <c r="AV408" s="13" t="s">
        <v>106</v>
      </c>
      <c r="AW408" s="13" t="s">
        <v>33</v>
      </c>
      <c r="AX408" s="13" t="s">
        <v>72</v>
      </c>
      <c r="AY408" s="244" t="s">
        <v>163</v>
      </c>
    </row>
    <row r="409" spans="1:51" s="13" customFormat="1" ht="12">
      <c r="A409" s="13"/>
      <c r="B409" s="233"/>
      <c r="C409" s="234"/>
      <c r="D409" s="235" t="s">
        <v>173</v>
      </c>
      <c r="E409" s="236" t="s">
        <v>19</v>
      </c>
      <c r="F409" s="237" t="s">
        <v>880</v>
      </c>
      <c r="G409" s="234"/>
      <c r="H409" s="238">
        <v>3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173</v>
      </c>
      <c r="AU409" s="244" t="s">
        <v>106</v>
      </c>
      <c r="AV409" s="13" t="s">
        <v>106</v>
      </c>
      <c r="AW409" s="13" t="s">
        <v>33</v>
      </c>
      <c r="AX409" s="13" t="s">
        <v>72</v>
      </c>
      <c r="AY409" s="244" t="s">
        <v>163</v>
      </c>
    </row>
    <row r="410" spans="1:51" s="14" customFormat="1" ht="12">
      <c r="A410" s="14"/>
      <c r="B410" s="245"/>
      <c r="C410" s="246"/>
      <c r="D410" s="235" t="s">
        <v>173</v>
      </c>
      <c r="E410" s="247" t="s">
        <v>19</v>
      </c>
      <c r="F410" s="248" t="s">
        <v>175</v>
      </c>
      <c r="G410" s="246"/>
      <c r="H410" s="249">
        <v>6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5" t="s">
        <v>173</v>
      </c>
      <c r="AU410" s="255" t="s">
        <v>106</v>
      </c>
      <c r="AV410" s="14" t="s">
        <v>171</v>
      </c>
      <c r="AW410" s="14" t="s">
        <v>33</v>
      </c>
      <c r="AX410" s="14" t="s">
        <v>80</v>
      </c>
      <c r="AY410" s="255" t="s">
        <v>163</v>
      </c>
    </row>
    <row r="411" spans="1:65" s="2" customFormat="1" ht="21.75" customHeight="1">
      <c r="A411" s="40"/>
      <c r="B411" s="41"/>
      <c r="C411" s="220" t="s">
        <v>881</v>
      </c>
      <c r="D411" s="220" t="s">
        <v>166</v>
      </c>
      <c r="E411" s="221" t="s">
        <v>882</v>
      </c>
      <c r="F411" s="222" t="s">
        <v>883</v>
      </c>
      <c r="G411" s="223" t="s">
        <v>355</v>
      </c>
      <c r="H411" s="224">
        <v>32</v>
      </c>
      <c r="I411" s="225"/>
      <c r="J411" s="226">
        <f>ROUND(I411*H411,2)</f>
        <v>0</v>
      </c>
      <c r="K411" s="222" t="s">
        <v>170</v>
      </c>
      <c r="L411" s="46"/>
      <c r="M411" s="227" t="s">
        <v>19</v>
      </c>
      <c r="N411" s="228" t="s">
        <v>44</v>
      </c>
      <c r="O411" s="86"/>
      <c r="P411" s="229">
        <f>O411*H411</f>
        <v>0</v>
      </c>
      <c r="Q411" s="229">
        <v>0</v>
      </c>
      <c r="R411" s="229">
        <f>Q411*H411</f>
        <v>0</v>
      </c>
      <c r="S411" s="229">
        <v>0.004</v>
      </c>
      <c r="T411" s="230">
        <f>S411*H411</f>
        <v>0.128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31" t="s">
        <v>255</v>
      </c>
      <c r="AT411" s="231" t="s">
        <v>166</v>
      </c>
      <c r="AU411" s="231" t="s">
        <v>106</v>
      </c>
      <c r="AY411" s="19" t="s">
        <v>163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9" t="s">
        <v>106</v>
      </c>
      <c r="BK411" s="232">
        <f>ROUND(I411*H411,2)</f>
        <v>0</v>
      </c>
      <c r="BL411" s="19" t="s">
        <v>255</v>
      </c>
      <c r="BM411" s="231" t="s">
        <v>884</v>
      </c>
    </row>
    <row r="412" spans="1:51" s="13" customFormat="1" ht="12">
      <c r="A412" s="13"/>
      <c r="B412" s="233"/>
      <c r="C412" s="234"/>
      <c r="D412" s="235" t="s">
        <v>173</v>
      </c>
      <c r="E412" s="236" t="s">
        <v>19</v>
      </c>
      <c r="F412" s="237" t="s">
        <v>885</v>
      </c>
      <c r="G412" s="234"/>
      <c r="H412" s="238">
        <v>32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173</v>
      </c>
      <c r="AU412" s="244" t="s">
        <v>106</v>
      </c>
      <c r="AV412" s="13" t="s">
        <v>106</v>
      </c>
      <c r="AW412" s="13" t="s">
        <v>33</v>
      </c>
      <c r="AX412" s="13" t="s">
        <v>72</v>
      </c>
      <c r="AY412" s="244" t="s">
        <v>163</v>
      </c>
    </row>
    <row r="413" spans="1:51" s="14" customFormat="1" ht="12">
      <c r="A413" s="14"/>
      <c r="B413" s="245"/>
      <c r="C413" s="246"/>
      <c r="D413" s="235" t="s">
        <v>173</v>
      </c>
      <c r="E413" s="247" t="s">
        <v>19</v>
      </c>
      <c r="F413" s="248" t="s">
        <v>175</v>
      </c>
      <c r="G413" s="246"/>
      <c r="H413" s="249">
        <v>32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173</v>
      </c>
      <c r="AU413" s="255" t="s">
        <v>106</v>
      </c>
      <c r="AV413" s="14" t="s">
        <v>171</v>
      </c>
      <c r="AW413" s="14" t="s">
        <v>33</v>
      </c>
      <c r="AX413" s="14" t="s">
        <v>80</v>
      </c>
      <c r="AY413" s="255" t="s">
        <v>163</v>
      </c>
    </row>
    <row r="414" spans="1:65" s="2" customFormat="1" ht="21.75" customHeight="1">
      <c r="A414" s="40"/>
      <c r="B414" s="41"/>
      <c r="C414" s="220" t="s">
        <v>886</v>
      </c>
      <c r="D414" s="220" t="s">
        <v>166</v>
      </c>
      <c r="E414" s="221" t="s">
        <v>887</v>
      </c>
      <c r="F414" s="222" t="s">
        <v>888</v>
      </c>
      <c r="G414" s="223" t="s">
        <v>355</v>
      </c>
      <c r="H414" s="224">
        <v>89</v>
      </c>
      <c r="I414" s="225"/>
      <c r="J414" s="226">
        <f>ROUND(I414*H414,2)</f>
        <v>0</v>
      </c>
      <c r="K414" s="222" t="s">
        <v>170</v>
      </c>
      <c r="L414" s="46"/>
      <c r="M414" s="227" t="s">
        <v>19</v>
      </c>
      <c r="N414" s="228" t="s">
        <v>44</v>
      </c>
      <c r="O414" s="86"/>
      <c r="P414" s="229">
        <f>O414*H414</f>
        <v>0</v>
      </c>
      <c r="Q414" s="229">
        <v>0</v>
      </c>
      <c r="R414" s="229">
        <f>Q414*H414</f>
        <v>0</v>
      </c>
      <c r="S414" s="229">
        <v>0.005</v>
      </c>
      <c r="T414" s="230">
        <f>S414*H414</f>
        <v>0.445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31" t="s">
        <v>255</v>
      </c>
      <c r="AT414" s="231" t="s">
        <v>166</v>
      </c>
      <c r="AU414" s="231" t="s">
        <v>106</v>
      </c>
      <c r="AY414" s="19" t="s">
        <v>163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9" t="s">
        <v>106</v>
      </c>
      <c r="BK414" s="232">
        <f>ROUND(I414*H414,2)</f>
        <v>0</v>
      </c>
      <c r="BL414" s="19" t="s">
        <v>255</v>
      </c>
      <c r="BM414" s="231" t="s">
        <v>889</v>
      </c>
    </row>
    <row r="415" spans="1:51" s="13" customFormat="1" ht="12">
      <c r="A415" s="13"/>
      <c r="B415" s="233"/>
      <c r="C415" s="234"/>
      <c r="D415" s="235" t="s">
        <v>173</v>
      </c>
      <c r="E415" s="236" t="s">
        <v>19</v>
      </c>
      <c r="F415" s="237" t="s">
        <v>890</v>
      </c>
      <c r="G415" s="234"/>
      <c r="H415" s="238">
        <v>42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173</v>
      </c>
      <c r="AU415" s="244" t="s">
        <v>106</v>
      </c>
      <c r="AV415" s="13" t="s">
        <v>106</v>
      </c>
      <c r="AW415" s="13" t="s">
        <v>33</v>
      </c>
      <c r="AX415" s="13" t="s">
        <v>72</v>
      </c>
      <c r="AY415" s="244" t="s">
        <v>163</v>
      </c>
    </row>
    <row r="416" spans="1:51" s="13" customFormat="1" ht="12">
      <c r="A416" s="13"/>
      <c r="B416" s="233"/>
      <c r="C416" s="234"/>
      <c r="D416" s="235" t="s">
        <v>173</v>
      </c>
      <c r="E416" s="236" t="s">
        <v>19</v>
      </c>
      <c r="F416" s="237" t="s">
        <v>891</v>
      </c>
      <c r="G416" s="234"/>
      <c r="H416" s="238">
        <v>42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173</v>
      </c>
      <c r="AU416" s="244" t="s">
        <v>106</v>
      </c>
      <c r="AV416" s="13" t="s">
        <v>106</v>
      </c>
      <c r="AW416" s="13" t="s">
        <v>33</v>
      </c>
      <c r="AX416" s="13" t="s">
        <v>72</v>
      </c>
      <c r="AY416" s="244" t="s">
        <v>163</v>
      </c>
    </row>
    <row r="417" spans="1:51" s="13" customFormat="1" ht="12">
      <c r="A417" s="13"/>
      <c r="B417" s="233"/>
      <c r="C417" s="234"/>
      <c r="D417" s="235" t="s">
        <v>173</v>
      </c>
      <c r="E417" s="236" t="s">
        <v>19</v>
      </c>
      <c r="F417" s="237" t="s">
        <v>892</v>
      </c>
      <c r="G417" s="234"/>
      <c r="H417" s="238">
        <v>5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173</v>
      </c>
      <c r="AU417" s="244" t="s">
        <v>106</v>
      </c>
      <c r="AV417" s="13" t="s">
        <v>106</v>
      </c>
      <c r="AW417" s="13" t="s">
        <v>33</v>
      </c>
      <c r="AX417" s="13" t="s">
        <v>72</v>
      </c>
      <c r="AY417" s="244" t="s">
        <v>163</v>
      </c>
    </row>
    <row r="418" spans="1:51" s="14" customFormat="1" ht="12">
      <c r="A418" s="14"/>
      <c r="B418" s="245"/>
      <c r="C418" s="246"/>
      <c r="D418" s="235" t="s">
        <v>173</v>
      </c>
      <c r="E418" s="247" t="s">
        <v>19</v>
      </c>
      <c r="F418" s="248" t="s">
        <v>175</v>
      </c>
      <c r="G418" s="246"/>
      <c r="H418" s="249">
        <v>89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173</v>
      </c>
      <c r="AU418" s="255" t="s">
        <v>106</v>
      </c>
      <c r="AV418" s="14" t="s">
        <v>171</v>
      </c>
      <c r="AW418" s="14" t="s">
        <v>33</v>
      </c>
      <c r="AX418" s="14" t="s">
        <v>80</v>
      </c>
      <c r="AY418" s="255" t="s">
        <v>163</v>
      </c>
    </row>
    <row r="419" spans="1:65" s="2" customFormat="1" ht="21.75" customHeight="1">
      <c r="A419" s="40"/>
      <c r="B419" s="41"/>
      <c r="C419" s="220" t="s">
        <v>893</v>
      </c>
      <c r="D419" s="220" t="s">
        <v>166</v>
      </c>
      <c r="E419" s="221" t="s">
        <v>894</v>
      </c>
      <c r="F419" s="222" t="s">
        <v>895</v>
      </c>
      <c r="G419" s="223" t="s">
        <v>355</v>
      </c>
      <c r="H419" s="224">
        <v>19</v>
      </c>
      <c r="I419" s="225"/>
      <c r="J419" s="226">
        <f>ROUND(I419*H419,2)</f>
        <v>0</v>
      </c>
      <c r="K419" s="222" t="s">
        <v>170</v>
      </c>
      <c r="L419" s="46"/>
      <c r="M419" s="227" t="s">
        <v>19</v>
      </c>
      <c r="N419" s="228" t="s">
        <v>44</v>
      </c>
      <c r="O419" s="86"/>
      <c r="P419" s="229">
        <f>O419*H419</f>
        <v>0</v>
      </c>
      <c r="Q419" s="229">
        <v>0</v>
      </c>
      <c r="R419" s="229">
        <f>Q419*H419</f>
        <v>0</v>
      </c>
      <c r="S419" s="229">
        <v>0.0417</v>
      </c>
      <c r="T419" s="230">
        <f>S419*H419</f>
        <v>0.7923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1" t="s">
        <v>255</v>
      </c>
      <c r="AT419" s="231" t="s">
        <v>166</v>
      </c>
      <c r="AU419" s="231" t="s">
        <v>106</v>
      </c>
      <c r="AY419" s="19" t="s">
        <v>163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9" t="s">
        <v>106</v>
      </c>
      <c r="BK419" s="232">
        <f>ROUND(I419*H419,2)</f>
        <v>0</v>
      </c>
      <c r="BL419" s="19" t="s">
        <v>255</v>
      </c>
      <c r="BM419" s="231" t="s">
        <v>896</v>
      </c>
    </row>
    <row r="420" spans="1:65" s="2" customFormat="1" ht="33" customHeight="1">
      <c r="A420" s="40"/>
      <c r="B420" s="41"/>
      <c r="C420" s="220" t="s">
        <v>897</v>
      </c>
      <c r="D420" s="220" t="s">
        <v>166</v>
      </c>
      <c r="E420" s="221" t="s">
        <v>898</v>
      </c>
      <c r="F420" s="222" t="s">
        <v>899</v>
      </c>
      <c r="G420" s="223" t="s">
        <v>355</v>
      </c>
      <c r="H420" s="224">
        <v>7</v>
      </c>
      <c r="I420" s="225"/>
      <c r="J420" s="226">
        <f>ROUND(I420*H420,2)</f>
        <v>0</v>
      </c>
      <c r="K420" s="222" t="s">
        <v>170</v>
      </c>
      <c r="L420" s="46"/>
      <c r="M420" s="227" t="s">
        <v>19</v>
      </c>
      <c r="N420" s="228" t="s">
        <v>44</v>
      </c>
      <c r="O420" s="86"/>
      <c r="P420" s="229">
        <f>O420*H420</f>
        <v>0</v>
      </c>
      <c r="Q420" s="229">
        <v>0</v>
      </c>
      <c r="R420" s="229">
        <f>Q420*H420</f>
        <v>0</v>
      </c>
      <c r="S420" s="229">
        <v>0.166</v>
      </c>
      <c r="T420" s="230">
        <f>S420*H420</f>
        <v>1.1620000000000001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31" t="s">
        <v>255</v>
      </c>
      <c r="AT420" s="231" t="s">
        <v>166</v>
      </c>
      <c r="AU420" s="231" t="s">
        <v>106</v>
      </c>
      <c r="AY420" s="19" t="s">
        <v>163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9" t="s">
        <v>106</v>
      </c>
      <c r="BK420" s="232">
        <f>ROUND(I420*H420,2)</f>
        <v>0</v>
      </c>
      <c r="BL420" s="19" t="s">
        <v>255</v>
      </c>
      <c r="BM420" s="231" t="s">
        <v>900</v>
      </c>
    </row>
    <row r="421" spans="1:65" s="2" customFormat="1" ht="16.5" customHeight="1">
      <c r="A421" s="40"/>
      <c r="B421" s="41"/>
      <c r="C421" s="220" t="s">
        <v>901</v>
      </c>
      <c r="D421" s="220" t="s">
        <v>166</v>
      </c>
      <c r="E421" s="221" t="s">
        <v>902</v>
      </c>
      <c r="F421" s="222" t="s">
        <v>903</v>
      </c>
      <c r="G421" s="223" t="s">
        <v>355</v>
      </c>
      <c r="H421" s="224">
        <v>7</v>
      </c>
      <c r="I421" s="225"/>
      <c r="J421" s="226">
        <f>ROUND(I421*H421,2)</f>
        <v>0</v>
      </c>
      <c r="K421" s="222" t="s">
        <v>170</v>
      </c>
      <c r="L421" s="46"/>
      <c r="M421" s="227" t="s">
        <v>19</v>
      </c>
      <c r="N421" s="228" t="s">
        <v>44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0.1104</v>
      </c>
      <c r="T421" s="230">
        <f>S421*H421</f>
        <v>0.7727999999999999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255</v>
      </c>
      <c r="AT421" s="231" t="s">
        <v>166</v>
      </c>
      <c r="AU421" s="231" t="s">
        <v>106</v>
      </c>
      <c r="AY421" s="19" t="s">
        <v>163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106</v>
      </c>
      <c r="BK421" s="232">
        <f>ROUND(I421*H421,2)</f>
        <v>0</v>
      </c>
      <c r="BL421" s="19" t="s">
        <v>255</v>
      </c>
      <c r="BM421" s="231" t="s">
        <v>904</v>
      </c>
    </row>
    <row r="422" spans="1:63" s="12" customFormat="1" ht="22.8" customHeight="1">
      <c r="A422" s="12"/>
      <c r="B422" s="204"/>
      <c r="C422" s="205"/>
      <c r="D422" s="206" t="s">
        <v>71</v>
      </c>
      <c r="E422" s="218" t="s">
        <v>905</v>
      </c>
      <c r="F422" s="218" t="s">
        <v>906</v>
      </c>
      <c r="G422" s="205"/>
      <c r="H422" s="205"/>
      <c r="I422" s="208"/>
      <c r="J422" s="219">
        <f>BK422</f>
        <v>0</v>
      </c>
      <c r="K422" s="205"/>
      <c r="L422" s="210"/>
      <c r="M422" s="211"/>
      <c r="N422" s="212"/>
      <c r="O422" s="212"/>
      <c r="P422" s="213">
        <f>SUM(P423:P440)</f>
        <v>0</v>
      </c>
      <c r="Q422" s="212"/>
      <c r="R422" s="213">
        <f>SUM(R423:R440)</f>
        <v>0</v>
      </c>
      <c r="S422" s="212"/>
      <c r="T422" s="214">
        <f>SUM(T423:T440)</f>
        <v>7.578220000000001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5" t="s">
        <v>106</v>
      </c>
      <c r="AT422" s="216" t="s">
        <v>71</v>
      </c>
      <c r="AU422" s="216" t="s">
        <v>80</v>
      </c>
      <c r="AY422" s="215" t="s">
        <v>163</v>
      </c>
      <c r="BK422" s="217">
        <f>SUM(BK423:BK440)</f>
        <v>0</v>
      </c>
    </row>
    <row r="423" spans="1:65" s="2" customFormat="1" ht="21.75" customHeight="1">
      <c r="A423" s="40"/>
      <c r="B423" s="41"/>
      <c r="C423" s="220" t="s">
        <v>907</v>
      </c>
      <c r="D423" s="220" t="s">
        <v>166</v>
      </c>
      <c r="E423" s="221" t="s">
        <v>908</v>
      </c>
      <c r="F423" s="222" t="s">
        <v>909</v>
      </c>
      <c r="G423" s="223" t="s">
        <v>279</v>
      </c>
      <c r="H423" s="224">
        <v>3.6</v>
      </c>
      <c r="I423" s="225"/>
      <c r="J423" s="226">
        <f>ROUND(I423*H423,2)</f>
        <v>0</v>
      </c>
      <c r="K423" s="222" t="s">
        <v>170</v>
      </c>
      <c r="L423" s="46"/>
      <c r="M423" s="227" t="s">
        <v>19</v>
      </c>
      <c r="N423" s="228" t="s">
        <v>44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0.016</v>
      </c>
      <c r="T423" s="230">
        <f>S423*H423</f>
        <v>0.057600000000000005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255</v>
      </c>
      <c r="AT423" s="231" t="s">
        <v>166</v>
      </c>
      <c r="AU423" s="231" t="s">
        <v>106</v>
      </c>
      <c r="AY423" s="19" t="s">
        <v>163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106</v>
      </c>
      <c r="BK423" s="232">
        <f>ROUND(I423*H423,2)</f>
        <v>0</v>
      </c>
      <c r="BL423" s="19" t="s">
        <v>255</v>
      </c>
      <c r="BM423" s="231" t="s">
        <v>910</v>
      </c>
    </row>
    <row r="424" spans="1:51" s="13" customFormat="1" ht="12">
      <c r="A424" s="13"/>
      <c r="B424" s="233"/>
      <c r="C424" s="234"/>
      <c r="D424" s="235" t="s">
        <v>173</v>
      </c>
      <c r="E424" s="236" t="s">
        <v>19</v>
      </c>
      <c r="F424" s="237" t="s">
        <v>911</v>
      </c>
      <c r="G424" s="234"/>
      <c r="H424" s="238">
        <v>3.6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173</v>
      </c>
      <c r="AU424" s="244" t="s">
        <v>106</v>
      </c>
      <c r="AV424" s="13" t="s">
        <v>106</v>
      </c>
      <c r="AW424" s="13" t="s">
        <v>33</v>
      </c>
      <c r="AX424" s="13" t="s">
        <v>80</v>
      </c>
      <c r="AY424" s="244" t="s">
        <v>163</v>
      </c>
    </row>
    <row r="425" spans="1:65" s="2" customFormat="1" ht="21.75" customHeight="1">
      <c r="A425" s="40"/>
      <c r="B425" s="41"/>
      <c r="C425" s="220" t="s">
        <v>912</v>
      </c>
      <c r="D425" s="220" t="s">
        <v>166</v>
      </c>
      <c r="E425" s="221" t="s">
        <v>913</v>
      </c>
      <c r="F425" s="222" t="s">
        <v>914</v>
      </c>
      <c r="G425" s="223" t="s">
        <v>279</v>
      </c>
      <c r="H425" s="224">
        <v>23</v>
      </c>
      <c r="I425" s="225"/>
      <c r="J425" s="226">
        <f>ROUND(I425*H425,2)</f>
        <v>0</v>
      </c>
      <c r="K425" s="222" t="s">
        <v>170</v>
      </c>
      <c r="L425" s="46"/>
      <c r="M425" s="227" t="s">
        <v>19</v>
      </c>
      <c r="N425" s="228" t="s">
        <v>44</v>
      </c>
      <c r="O425" s="86"/>
      <c r="P425" s="229">
        <f>O425*H425</f>
        <v>0</v>
      </c>
      <c r="Q425" s="229">
        <v>0</v>
      </c>
      <c r="R425" s="229">
        <f>Q425*H425</f>
        <v>0</v>
      </c>
      <c r="S425" s="229">
        <v>0.025</v>
      </c>
      <c r="T425" s="230">
        <f>S425*H425</f>
        <v>0.5750000000000001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1" t="s">
        <v>255</v>
      </c>
      <c r="AT425" s="231" t="s">
        <v>166</v>
      </c>
      <c r="AU425" s="231" t="s">
        <v>106</v>
      </c>
      <c r="AY425" s="19" t="s">
        <v>163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9" t="s">
        <v>106</v>
      </c>
      <c r="BK425" s="232">
        <f>ROUND(I425*H425,2)</f>
        <v>0</v>
      </c>
      <c r="BL425" s="19" t="s">
        <v>255</v>
      </c>
      <c r="BM425" s="231" t="s">
        <v>915</v>
      </c>
    </row>
    <row r="426" spans="1:51" s="13" customFormat="1" ht="12">
      <c r="A426" s="13"/>
      <c r="B426" s="233"/>
      <c r="C426" s="234"/>
      <c r="D426" s="235" t="s">
        <v>173</v>
      </c>
      <c r="E426" s="236" t="s">
        <v>19</v>
      </c>
      <c r="F426" s="237" t="s">
        <v>916</v>
      </c>
      <c r="G426" s="234"/>
      <c r="H426" s="238">
        <v>23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173</v>
      </c>
      <c r="AU426" s="244" t="s">
        <v>106</v>
      </c>
      <c r="AV426" s="13" t="s">
        <v>106</v>
      </c>
      <c r="AW426" s="13" t="s">
        <v>33</v>
      </c>
      <c r="AX426" s="13" t="s">
        <v>80</v>
      </c>
      <c r="AY426" s="244" t="s">
        <v>163</v>
      </c>
    </row>
    <row r="427" spans="1:65" s="2" customFormat="1" ht="21.75" customHeight="1">
      <c r="A427" s="40"/>
      <c r="B427" s="41"/>
      <c r="C427" s="220" t="s">
        <v>917</v>
      </c>
      <c r="D427" s="220" t="s">
        <v>166</v>
      </c>
      <c r="E427" s="221" t="s">
        <v>918</v>
      </c>
      <c r="F427" s="222" t="s">
        <v>919</v>
      </c>
      <c r="G427" s="223" t="s">
        <v>279</v>
      </c>
      <c r="H427" s="224">
        <v>27</v>
      </c>
      <c r="I427" s="225"/>
      <c r="J427" s="226">
        <f>ROUND(I427*H427,2)</f>
        <v>0</v>
      </c>
      <c r="K427" s="222" t="s">
        <v>170</v>
      </c>
      <c r="L427" s="46"/>
      <c r="M427" s="227" t="s">
        <v>19</v>
      </c>
      <c r="N427" s="228" t="s">
        <v>44</v>
      </c>
      <c r="O427" s="86"/>
      <c r="P427" s="229">
        <f>O427*H427</f>
        <v>0</v>
      </c>
      <c r="Q427" s="229">
        <v>0</v>
      </c>
      <c r="R427" s="229">
        <f>Q427*H427</f>
        <v>0</v>
      </c>
      <c r="S427" s="229">
        <v>0.016</v>
      </c>
      <c r="T427" s="230">
        <f>S427*H427</f>
        <v>0.432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1" t="s">
        <v>255</v>
      </c>
      <c r="AT427" s="231" t="s">
        <v>166</v>
      </c>
      <c r="AU427" s="231" t="s">
        <v>106</v>
      </c>
      <c r="AY427" s="19" t="s">
        <v>163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9" t="s">
        <v>106</v>
      </c>
      <c r="BK427" s="232">
        <f>ROUND(I427*H427,2)</f>
        <v>0</v>
      </c>
      <c r="BL427" s="19" t="s">
        <v>255</v>
      </c>
      <c r="BM427" s="231" t="s">
        <v>920</v>
      </c>
    </row>
    <row r="428" spans="1:51" s="13" customFormat="1" ht="12">
      <c r="A428" s="13"/>
      <c r="B428" s="233"/>
      <c r="C428" s="234"/>
      <c r="D428" s="235" t="s">
        <v>173</v>
      </c>
      <c r="E428" s="236" t="s">
        <v>19</v>
      </c>
      <c r="F428" s="237" t="s">
        <v>921</v>
      </c>
      <c r="G428" s="234"/>
      <c r="H428" s="238">
        <v>27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173</v>
      </c>
      <c r="AU428" s="244" t="s">
        <v>106</v>
      </c>
      <c r="AV428" s="13" t="s">
        <v>106</v>
      </c>
      <c r="AW428" s="13" t="s">
        <v>33</v>
      </c>
      <c r="AX428" s="13" t="s">
        <v>80</v>
      </c>
      <c r="AY428" s="244" t="s">
        <v>163</v>
      </c>
    </row>
    <row r="429" spans="1:65" s="2" customFormat="1" ht="16.5" customHeight="1">
      <c r="A429" s="40"/>
      <c r="B429" s="41"/>
      <c r="C429" s="220" t="s">
        <v>922</v>
      </c>
      <c r="D429" s="220" t="s">
        <v>166</v>
      </c>
      <c r="E429" s="221" t="s">
        <v>923</v>
      </c>
      <c r="F429" s="222" t="s">
        <v>924</v>
      </c>
      <c r="G429" s="223" t="s">
        <v>169</v>
      </c>
      <c r="H429" s="224">
        <v>204.31</v>
      </c>
      <c r="I429" s="225"/>
      <c r="J429" s="226">
        <f>ROUND(I429*H429,2)</f>
        <v>0</v>
      </c>
      <c r="K429" s="222" t="s">
        <v>170</v>
      </c>
      <c r="L429" s="46"/>
      <c r="M429" s="227" t="s">
        <v>19</v>
      </c>
      <c r="N429" s="228" t="s">
        <v>44</v>
      </c>
      <c r="O429" s="86"/>
      <c r="P429" s="229">
        <f>O429*H429</f>
        <v>0</v>
      </c>
      <c r="Q429" s="229">
        <v>0</v>
      </c>
      <c r="R429" s="229">
        <f>Q429*H429</f>
        <v>0</v>
      </c>
      <c r="S429" s="229">
        <v>0.002</v>
      </c>
      <c r="T429" s="230">
        <f>S429*H429</f>
        <v>0.40862000000000004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1" t="s">
        <v>255</v>
      </c>
      <c r="AT429" s="231" t="s">
        <v>166</v>
      </c>
      <c r="AU429" s="231" t="s">
        <v>106</v>
      </c>
      <c r="AY429" s="19" t="s">
        <v>163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9" t="s">
        <v>106</v>
      </c>
      <c r="BK429" s="232">
        <f>ROUND(I429*H429,2)</f>
        <v>0</v>
      </c>
      <c r="BL429" s="19" t="s">
        <v>255</v>
      </c>
      <c r="BM429" s="231" t="s">
        <v>925</v>
      </c>
    </row>
    <row r="430" spans="1:51" s="15" customFormat="1" ht="12">
      <c r="A430" s="15"/>
      <c r="B430" s="256"/>
      <c r="C430" s="257"/>
      <c r="D430" s="235" t="s">
        <v>173</v>
      </c>
      <c r="E430" s="258" t="s">
        <v>19</v>
      </c>
      <c r="F430" s="259" t="s">
        <v>926</v>
      </c>
      <c r="G430" s="257"/>
      <c r="H430" s="258" t="s">
        <v>19</v>
      </c>
      <c r="I430" s="260"/>
      <c r="J430" s="257"/>
      <c r="K430" s="257"/>
      <c r="L430" s="261"/>
      <c r="M430" s="262"/>
      <c r="N430" s="263"/>
      <c r="O430" s="263"/>
      <c r="P430" s="263"/>
      <c r="Q430" s="263"/>
      <c r="R430" s="263"/>
      <c r="S430" s="263"/>
      <c r="T430" s="264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5" t="s">
        <v>173</v>
      </c>
      <c r="AU430" s="265" t="s">
        <v>106</v>
      </c>
      <c r="AV430" s="15" t="s">
        <v>80</v>
      </c>
      <c r="AW430" s="15" t="s">
        <v>33</v>
      </c>
      <c r="AX430" s="15" t="s">
        <v>72</v>
      </c>
      <c r="AY430" s="265" t="s">
        <v>163</v>
      </c>
    </row>
    <row r="431" spans="1:51" s="13" customFormat="1" ht="12">
      <c r="A431" s="13"/>
      <c r="B431" s="233"/>
      <c r="C431" s="234"/>
      <c r="D431" s="235" t="s">
        <v>173</v>
      </c>
      <c r="E431" s="236" t="s">
        <v>19</v>
      </c>
      <c r="F431" s="237" t="s">
        <v>927</v>
      </c>
      <c r="G431" s="234"/>
      <c r="H431" s="238">
        <v>69.27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173</v>
      </c>
      <c r="AU431" s="244" t="s">
        <v>106</v>
      </c>
      <c r="AV431" s="13" t="s">
        <v>106</v>
      </c>
      <c r="AW431" s="13" t="s">
        <v>33</v>
      </c>
      <c r="AX431" s="13" t="s">
        <v>72</v>
      </c>
      <c r="AY431" s="244" t="s">
        <v>163</v>
      </c>
    </row>
    <row r="432" spans="1:51" s="13" customFormat="1" ht="12">
      <c r="A432" s="13"/>
      <c r="B432" s="233"/>
      <c r="C432" s="234"/>
      <c r="D432" s="235" t="s">
        <v>173</v>
      </c>
      <c r="E432" s="236" t="s">
        <v>19</v>
      </c>
      <c r="F432" s="237" t="s">
        <v>928</v>
      </c>
      <c r="G432" s="234"/>
      <c r="H432" s="238">
        <v>74.24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173</v>
      </c>
      <c r="AU432" s="244" t="s">
        <v>106</v>
      </c>
      <c r="AV432" s="13" t="s">
        <v>106</v>
      </c>
      <c r="AW432" s="13" t="s">
        <v>33</v>
      </c>
      <c r="AX432" s="13" t="s">
        <v>72</v>
      </c>
      <c r="AY432" s="244" t="s">
        <v>163</v>
      </c>
    </row>
    <row r="433" spans="1:51" s="13" customFormat="1" ht="12">
      <c r="A433" s="13"/>
      <c r="B433" s="233"/>
      <c r="C433" s="234"/>
      <c r="D433" s="235" t="s">
        <v>173</v>
      </c>
      <c r="E433" s="236" t="s">
        <v>19</v>
      </c>
      <c r="F433" s="237" t="s">
        <v>929</v>
      </c>
      <c r="G433" s="234"/>
      <c r="H433" s="238">
        <v>60.8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173</v>
      </c>
      <c r="AU433" s="244" t="s">
        <v>106</v>
      </c>
      <c r="AV433" s="13" t="s">
        <v>106</v>
      </c>
      <c r="AW433" s="13" t="s">
        <v>33</v>
      </c>
      <c r="AX433" s="13" t="s">
        <v>72</v>
      </c>
      <c r="AY433" s="244" t="s">
        <v>163</v>
      </c>
    </row>
    <row r="434" spans="1:51" s="14" customFormat="1" ht="12">
      <c r="A434" s="14"/>
      <c r="B434" s="245"/>
      <c r="C434" s="246"/>
      <c r="D434" s="235" t="s">
        <v>173</v>
      </c>
      <c r="E434" s="247" t="s">
        <v>19</v>
      </c>
      <c r="F434" s="248" t="s">
        <v>175</v>
      </c>
      <c r="G434" s="246"/>
      <c r="H434" s="249">
        <v>204.31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173</v>
      </c>
      <c r="AU434" s="255" t="s">
        <v>106</v>
      </c>
      <c r="AV434" s="14" t="s">
        <v>171</v>
      </c>
      <c r="AW434" s="14" t="s">
        <v>33</v>
      </c>
      <c r="AX434" s="14" t="s">
        <v>80</v>
      </c>
      <c r="AY434" s="255" t="s">
        <v>163</v>
      </c>
    </row>
    <row r="435" spans="1:65" s="2" customFormat="1" ht="21.75" customHeight="1">
      <c r="A435" s="40"/>
      <c r="B435" s="41"/>
      <c r="C435" s="220" t="s">
        <v>930</v>
      </c>
      <c r="D435" s="220" t="s">
        <v>166</v>
      </c>
      <c r="E435" s="221" t="s">
        <v>931</v>
      </c>
      <c r="F435" s="222" t="s">
        <v>932</v>
      </c>
      <c r="G435" s="223" t="s">
        <v>933</v>
      </c>
      <c r="H435" s="224">
        <v>3500</v>
      </c>
      <c r="I435" s="225"/>
      <c r="J435" s="226">
        <f>ROUND(I435*H435,2)</f>
        <v>0</v>
      </c>
      <c r="K435" s="222" t="s">
        <v>170</v>
      </c>
      <c r="L435" s="46"/>
      <c r="M435" s="227" t="s">
        <v>19</v>
      </c>
      <c r="N435" s="228" t="s">
        <v>44</v>
      </c>
      <c r="O435" s="86"/>
      <c r="P435" s="229">
        <f>O435*H435</f>
        <v>0</v>
      </c>
      <c r="Q435" s="229">
        <v>0</v>
      </c>
      <c r="R435" s="229">
        <f>Q435*H435</f>
        <v>0</v>
      </c>
      <c r="S435" s="229">
        <v>0.001</v>
      </c>
      <c r="T435" s="230">
        <f>S435*H435</f>
        <v>3.5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1" t="s">
        <v>255</v>
      </c>
      <c r="AT435" s="231" t="s">
        <v>166</v>
      </c>
      <c r="AU435" s="231" t="s">
        <v>106</v>
      </c>
      <c r="AY435" s="19" t="s">
        <v>163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9" t="s">
        <v>106</v>
      </c>
      <c r="BK435" s="232">
        <f>ROUND(I435*H435,2)</f>
        <v>0</v>
      </c>
      <c r="BL435" s="19" t="s">
        <v>255</v>
      </c>
      <c r="BM435" s="231" t="s">
        <v>934</v>
      </c>
    </row>
    <row r="436" spans="1:51" s="13" customFormat="1" ht="12">
      <c r="A436" s="13"/>
      <c r="B436" s="233"/>
      <c r="C436" s="234"/>
      <c r="D436" s="235" t="s">
        <v>173</v>
      </c>
      <c r="E436" s="236" t="s">
        <v>19</v>
      </c>
      <c r="F436" s="237" t="s">
        <v>935</v>
      </c>
      <c r="G436" s="234"/>
      <c r="H436" s="238">
        <v>3500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173</v>
      </c>
      <c r="AU436" s="244" t="s">
        <v>106</v>
      </c>
      <c r="AV436" s="13" t="s">
        <v>106</v>
      </c>
      <c r="AW436" s="13" t="s">
        <v>33</v>
      </c>
      <c r="AX436" s="13" t="s">
        <v>80</v>
      </c>
      <c r="AY436" s="244" t="s">
        <v>163</v>
      </c>
    </row>
    <row r="437" spans="1:65" s="2" customFormat="1" ht="16.5" customHeight="1">
      <c r="A437" s="40"/>
      <c r="B437" s="41"/>
      <c r="C437" s="220" t="s">
        <v>936</v>
      </c>
      <c r="D437" s="220" t="s">
        <v>166</v>
      </c>
      <c r="E437" s="221" t="s">
        <v>937</v>
      </c>
      <c r="F437" s="222" t="s">
        <v>938</v>
      </c>
      <c r="G437" s="223" t="s">
        <v>279</v>
      </c>
      <c r="H437" s="224">
        <v>3</v>
      </c>
      <c r="I437" s="225"/>
      <c r="J437" s="226">
        <f>ROUND(I437*H437,2)</f>
        <v>0</v>
      </c>
      <c r="K437" s="222" t="s">
        <v>170</v>
      </c>
      <c r="L437" s="46"/>
      <c r="M437" s="227" t="s">
        <v>19</v>
      </c>
      <c r="N437" s="228" t="s">
        <v>44</v>
      </c>
      <c r="O437" s="86"/>
      <c r="P437" s="229">
        <f>O437*H437</f>
        <v>0</v>
      </c>
      <c r="Q437" s="229">
        <v>0</v>
      </c>
      <c r="R437" s="229">
        <f>Q437*H437</f>
        <v>0</v>
      </c>
      <c r="S437" s="229">
        <v>0.035</v>
      </c>
      <c r="T437" s="230">
        <f>S437*H437</f>
        <v>0.10500000000000001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1" t="s">
        <v>255</v>
      </c>
      <c r="AT437" s="231" t="s">
        <v>166</v>
      </c>
      <c r="AU437" s="231" t="s">
        <v>106</v>
      </c>
      <c r="AY437" s="19" t="s">
        <v>163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9" t="s">
        <v>106</v>
      </c>
      <c r="BK437" s="232">
        <f>ROUND(I437*H437,2)</f>
        <v>0</v>
      </c>
      <c r="BL437" s="19" t="s">
        <v>255</v>
      </c>
      <c r="BM437" s="231" t="s">
        <v>939</v>
      </c>
    </row>
    <row r="438" spans="1:65" s="2" customFormat="1" ht="21.75" customHeight="1">
      <c r="A438" s="40"/>
      <c r="B438" s="41"/>
      <c r="C438" s="220" t="s">
        <v>940</v>
      </c>
      <c r="D438" s="220" t="s">
        <v>166</v>
      </c>
      <c r="E438" s="221" t="s">
        <v>941</v>
      </c>
      <c r="F438" s="222" t="s">
        <v>942</v>
      </c>
      <c r="G438" s="223" t="s">
        <v>933</v>
      </c>
      <c r="H438" s="224">
        <v>2500</v>
      </c>
      <c r="I438" s="225"/>
      <c r="J438" s="226">
        <f>ROUND(I438*H438,2)</f>
        <v>0</v>
      </c>
      <c r="K438" s="222" t="s">
        <v>170</v>
      </c>
      <c r="L438" s="46"/>
      <c r="M438" s="227" t="s">
        <v>19</v>
      </c>
      <c r="N438" s="228" t="s">
        <v>44</v>
      </c>
      <c r="O438" s="86"/>
      <c r="P438" s="229">
        <f>O438*H438</f>
        <v>0</v>
      </c>
      <c r="Q438" s="229">
        <v>0</v>
      </c>
      <c r="R438" s="229">
        <f>Q438*H438</f>
        <v>0</v>
      </c>
      <c r="S438" s="229">
        <v>0.001</v>
      </c>
      <c r="T438" s="230">
        <f>S438*H438</f>
        <v>2.5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31" t="s">
        <v>255</v>
      </c>
      <c r="AT438" s="231" t="s">
        <v>166</v>
      </c>
      <c r="AU438" s="231" t="s">
        <v>106</v>
      </c>
      <c r="AY438" s="19" t="s">
        <v>163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9" t="s">
        <v>106</v>
      </c>
      <c r="BK438" s="232">
        <f>ROUND(I438*H438,2)</f>
        <v>0</v>
      </c>
      <c r="BL438" s="19" t="s">
        <v>255</v>
      </c>
      <c r="BM438" s="231" t="s">
        <v>943</v>
      </c>
    </row>
    <row r="439" spans="1:51" s="13" customFormat="1" ht="12">
      <c r="A439" s="13"/>
      <c r="B439" s="233"/>
      <c r="C439" s="234"/>
      <c r="D439" s="235" t="s">
        <v>173</v>
      </c>
      <c r="E439" s="236" t="s">
        <v>19</v>
      </c>
      <c r="F439" s="237" t="s">
        <v>944</v>
      </c>
      <c r="G439" s="234"/>
      <c r="H439" s="238">
        <v>2500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173</v>
      </c>
      <c r="AU439" s="244" t="s">
        <v>106</v>
      </c>
      <c r="AV439" s="13" t="s">
        <v>106</v>
      </c>
      <c r="AW439" s="13" t="s">
        <v>33</v>
      </c>
      <c r="AX439" s="13" t="s">
        <v>72</v>
      </c>
      <c r="AY439" s="244" t="s">
        <v>163</v>
      </c>
    </row>
    <row r="440" spans="1:51" s="14" customFormat="1" ht="12">
      <c r="A440" s="14"/>
      <c r="B440" s="245"/>
      <c r="C440" s="246"/>
      <c r="D440" s="235" t="s">
        <v>173</v>
      </c>
      <c r="E440" s="247" t="s">
        <v>19</v>
      </c>
      <c r="F440" s="248" t="s">
        <v>175</v>
      </c>
      <c r="G440" s="246"/>
      <c r="H440" s="249">
        <v>2500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173</v>
      </c>
      <c r="AU440" s="255" t="s">
        <v>106</v>
      </c>
      <c r="AV440" s="14" t="s">
        <v>171</v>
      </c>
      <c r="AW440" s="14" t="s">
        <v>33</v>
      </c>
      <c r="AX440" s="14" t="s">
        <v>80</v>
      </c>
      <c r="AY440" s="255" t="s">
        <v>163</v>
      </c>
    </row>
    <row r="441" spans="1:63" s="12" customFormat="1" ht="22.8" customHeight="1">
      <c r="A441" s="12"/>
      <c r="B441" s="204"/>
      <c r="C441" s="205"/>
      <c r="D441" s="206" t="s">
        <v>71</v>
      </c>
      <c r="E441" s="218" t="s">
        <v>945</v>
      </c>
      <c r="F441" s="218" t="s">
        <v>946</v>
      </c>
      <c r="G441" s="205"/>
      <c r="H441" s="205"/>
      <c r="I441" s="208"/>
      <c r="J441" s="219">
        <f>BK441</f>
        <v>0</v>
      </c>
      <c r="K441" s="205"/>
      <c r="L441" s="210"/>
      <c r="M441" s="211"/>
      <c r="N441" s="212"/>
      <c r="O441" s="212"/>
      <c r="P441" s="213">
        <f>SUM(P442:P448)</f>
        <v>0</v>
      </c>
      <c r="Q441" s="212"/>
      <c r="R441" s="213">
        <f>SUM(R442:R448)</f>
        <v>0</v>
      </c>
      <c r="S441" s="212"/>
      <c r="T441" s="214">
        <f>SUM(T442:T448)</f>
        <v>157.31295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5" t="s">
        <v>106</v>
      </c>
      <c r="AT441" s="216" t="s">
        <v>71</v>
      </c>
      <c r="AU441" s="216" t="s">
        <v>80</v>
      </c>
      <c r="AY441" s="215" t="s">
        <v>163</v>
      </c>
      <c r="BK441" s="217">
        <f>SUM(BK442:BK448)</f>
        <v>0</v>
      </c>
    </row>
    <row r="442" spans="1:65" s="2" customFormat="1" ht="21.75" customHeight="1">
      <c r="A442" s="40"/>
      <c r="B442" s="41"/>
      <c r="C442" s="220" t="s">
        <v>947</v>
      </c>
      <c r="D442" s="220" t="s">
        <v>166</v>
      </c>
      <c r="E442" s="221" t="s">
        <v>948</v>
      </c>
      <c r="F442" s="222" t="s">
        <v>949</v>
      </c>
      <c r="G442" s="223" t="s">
        <v>279</v>
      </c>
      <c r="H442" s="224">
        <v>400</v>
      </c>
      <c r="I442" s="225"/>
      <c r="J442" s="226">
        <f>ROUND(I442*H442,2)</f>
        <v>0</v>
      </c>
      <c r="K442" s="222" t="s">
        <v>170</v>
      </c>
      <c r="L442" s="46"/>
      <c r="M442" s="227" t="s">
        <v>19</v>
      </c>
      <c r="N442" s="228" t="s">
        <v>44</v>
      </c>
      <c r="O442" s="86"/>
      <c r="P442" s="229">
        <f>O442*H442</f>
        <v>0</v>
      </c>
      <c r="Q442" s="229">
        <v>0</v>
      </c>
      <c r="R442" s="229">
        <f>Q442*H442</f>
        <v>0</v>
      </c>
      <c r="S442" s="229">
        <v>0.01174</v>
      </c>
      <c r="T442" s="230">
        <f>S442*H442</f>
        <v>4.696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255</v>
      </c>
      <c r="AT442" s="231" t="s">
        <v>166</v>
      </c>
      <c r="AU442" s="231" t="s">
        <v>106</v>
      </c>
      <c r="AY442" s="19" t="s">
        <v>163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106</v>
      </c>
      <c r="BK442" s="232">
        <f>ROUND(I442*H442,2)</f>
        <v>0</v>
      </c>
      <c r="BL442" s="19" t="s">
        <v>255</v>
      </c>
      <c r="BM442" s="231" t="s">
        <v>950</v>
      </c>
    </row>
    <row r="443" spans="1:65" s="2" customFormat="1" ht="21.75" customHeight="1">
      <c r="A443" s="40"/>
      <c r="B443" s="41"/>
      <c r="C443" s="220" t="s">
        <v>951</v>
      </c>
      <c r="D443" s="220" t="s">
        <v>166</v>
      </c>
      <c r="E443" s="221" t="s">
        <v>952</v>
      </c>
      <c r="F443" s="222" t="s">
        <v>953</v>
      </c>
      <c r="G443" s="223" t="s">
        <v>169</v>
      </c>
      <c r="H443" s="224">
        <v>1835</v>
      </c>
      <c r="I443" s="225"/>
      <c r="J443" s="226">
        <f>ROUND(I443*H443,2)</f>
        <v>0</v>
      </c>
      <c r="K443" s="222" t="s">
        <v>170</v>
      </c>
      <c r="L443" s="46"/>
      <c r="M443" s="227" t="s">
        <v>19</v>
      </c>
      <c r="N443" s="228" t="s">
        <v>44</v>
      </c>
      <c r="O443" s="86"/>
      <c r="P443" s="229">
        <f>O443*H443</f>
        <v>0</v>
      </c>
      <c r="Q443" s="229">
        <v>0</v>
      </c>
      <c r="R443" s="229">
        <f>Q443*H443</f>
        <v>0</v>
      </c>
      <c r="S443" s="229">
        <v>0.08317</v>
      </c>
      <c r="T443" s="230">
        <f>S443*H443</f>
        <v>152.61695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31" t="s">
        <v>255</v>
      </c>
      <c r="AT443" s="231" t="s">
        <v>166</v>
      </c>
      <c r="AU443" s="231" t="s">
        <v>106</v>
      </c>
      <c r="AY443" s="19" t="s">
        <v>163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9" t="s">
        <v>106</v>
      </c>
      <c r="BK443" s="232">
        <f>ROUND(I443*H443,2)</f>
        <v>0</v>
      </c>
      <c r="BL443" s="19" t="s">
        <v>255</v>
      </c>
      <c r="BM443" s="231" t="s">
        <v>954</v>
      </c>
    </row>
    <row r="444" spans="1:51" s="13" customFormat="1" ht="12">
      <c r="A444" s="13"/>
      <c r="B444" s="233"/>
      <c r="C444" s="234"/>
      <c r="D444" s="235" t="s">
        <v>173</v>
      </c>
      <c r="E444" s="236" t="s">
        <v>19</v>
      </c>
      <c r="F444" s="237" t="s">
        <v>955</v>
      </c>
      <c r="G444" s="234"/>
      <c r="H444" s="238">
        <v>490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173</v>
      </c>
      <c r="AU444" s="244" t="s">
        <v>106</v>
      </c>
      <c r="AV444" s="13" t="s">
        <v>106</v>
      </c>
      <c r="AW444" s="13" t="s">
        <v>33</v>
      </c>
      <c r="AX444" s="13" t="s">
        <v>72</v>
      </c>
      <c r="AY444" s="244" t="s">
        <v>163</v>
      </c>
    </row>
    <row r="445" spans="1:51" s="13" customFormat="1" ht="12">
      <c r="A445" s="13"/>
      <c r="B445" s="233"/>
      <c r="C445" s="234"/>
      <c r="D445" s="235" t="s">
        <v>173</v>
      </c>
      <c r="E445" s="236" t="s">
        <v>19</v>
      </c>
      <c r="F445" s="237" t="s">
        <v>956</v>
      </c>
      <c r="G445" s="234"/>
      <c r="H445" s="238">
        <v>630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173</v>
      </c>
      <c r="AU445" s="244" t="s">
        <v>106</v>
      </c>
      <c r="AV445" s="13" t="s">
        <v>106</v>
      </c>
      <c r="AW445" s="13" t="s">
        <v>33</v>
      </c>
      <c r="AX445" s="13" t="s">
        <v>72</v>
      </c>
      <c r="AY445" s="244" t="s">
        <v>163</v>
      </c>
    </row>
    <row r="446" spans="1:51" s="13" customFormat="1" ht="12">
      <c r="A446" s="13"/>
      <c r="B446" s="233"/>
      <c r="C446" s="234"/>
      <c r="D446" s="235" t="s">
        <v>173</v>
      </c>
      <c r="E446" s="236" t="s">
        <v>19</v>
      </c>
      <c r="F446" s="237" t="s">
        <v>957</v>
      </c>
      <c r="G446" s="234"/>
      <c r="H446" s="238">
        <v>680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173</v>
      </c>
      <c r="AU446" s="244" t="s">
        <v>106</v>
      </c>
      <c r="AV446" s="13" t="s">
        <v>106</v>
      </c>
      <c r="AW446" s="13" t="s">
        <v>33</v>
      </c>
      <c r="AX446" s="13" t="s">
        <v>72</v>
      </c>
      <c r="AY446" s="244" t="s">
        <v>163</v>
      </c>
    </row>
    <row r="447" spans="1:51" s="13" customFormat="1" ht="12">
      <c r="A447" s="13"/>
      <c r="B447" s="233"/>
      <c r="C447" s="234"/>
      <c r="D447" s="235" t="s">
        <v>173</v>
      </c>
      <c r="E447" s="236" t="s">
        <v>19</v>
      </c>
      <c r="F447" s="237" t="s">
        <v>958</v>
      </c>
      <c r="G447" s="234"/>
      <c r="H447" s="238">
        <v>35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173</v>
      </c>
      <c r="AU447" s="244" t="s">
        <v>106</v>
      </c>
      <c r="AV447" s="13" t="s">
        <v>106</v>
      </c>
      <c r="AW447" s="13" t="s">
        <v>33</v>
      </c>
      <c r="AX447" s="13" t="s">
        <v>72</v>
      </c>
      <c r="AY447" s="244" t="s">
        <v>163</v>
      </c>
    </row>
    <row r="448" spans="1:51" s="14" customFormat="1" ht="12">
      <c r="A448" s="14"/>
      <c r="B448" s="245"/>
      <c r="C448" s="246"/>
      <c r="D448" s="235" t="s">
        <v>173</v>
      </c>
      <c r="E448" s="247" t="s">
        <v>19</v>
      </c>
      <c r="F448" s="248" t="s">
        <v>175</v>
      </c>
      <c r="G448" s="246"/>
      <c r="H448" s="249">
        <v>1835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173</v>
      </c>
      <c r="AU448" s="255" t="s">
        <v>106</v>
      </c>
      <c r="AV448" s="14" t="s">
        <v>171</v>
      </c>
      <c r="AW448" s="14" t="s">
        <v>33</v>
      </c>
      <c r="AX448" s="14" t="s">
        <v>80</v>
      </c>
      <c r="AY448" s="255" t="s">
        <v>163</v>
      </c>
    </row>
    <row r="449" spans="1:63" s="12" customFormat="1" ht="22.8" customHeight="1">
      <c r="A449" s="12"/>
      <c r="B449" s="204"/>
      <c r="C449" s="205"/>
      <c r="D449" s="206" t="s">
        <v>71</v>
      </c>
      <c r="E449" s="218" t="s">
        <v>959</v>
      </c>
      <c r="F449" s="218" t="s">
        <v>960</v>
      </c>
      <c r="G449" s="205"/>
      <c r="H449" s="205"/>
      <c r="I449" s="208"/>
      <c r="J449" s="219">
        <f>BK449</f>
        <v>0</v>
      </c>
      <c r="K449" s="205"/>
      <c r="L449" s="210"/>
      <c r="M449" s="211"/>
      <c r="N449" s="212"/>
      <c r="O449" s="212"/>
      <c r="P449" s="213">
        <f>SUM(P450:P456)</f>
        <v>0</v>
      </c>
      <c r="Q449" s="212"/>
      <c r="R449" s="213">
        <f>SUM(R450:R456)</f>
        <v>0</v>
      </c>
      <c r="S449" s="212"/>
      <c r="T449" s="214">
        <f>SUM(T450:T456)</f>
        <v>3.125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5" t="s">
        <v>106</v>
      </c>
      <c r="AT449" s="216" t="s">
        <v>71</v>
      </c>
      <c r="AU449" s="216" t="s">
        <v>80</v>
      </c>
      <c r="AY449" s="215" t="s">
        <v>163</v>
      </c>
      <c r="BK449" s="217">
        <f>SUM(BK450:BK456)</f>
        <v>0</v>
      </c>
    </row>
    <row r="450" spans="1:65" s="2" customFormat="1" ht="21.75" customHeight="1">
      <c r="A450" s="40"/>
      <c r="B450" s="41"/>
      <c r="C450" s="220" t="s">
        <v>961</v>
      </c>
      <c r="D450" s="220" t="s">
        <v>166</v>
      </c>
      <c r="E450" s="221" t="s">
        <v>962</v>
      </c>
      <c r="F450" s="222" t="s">
        <v>963</v>
      </c>
      <c r="G450" s="223" t="s">
        <v>169</v>
      </c>
      <c r="H450" s="224">
        <v>1214</v>
      </c>
      <c r="I450" s="225"/>
      <c r="J450" s="226">
        <f>ROUND(I450*H450,2)</f>
        <v>0</v>
      </c>
      <c r="K450" s="222" t="s">
        <v>170</v>
      </c>
      <c r="L450" s="46"/>
      <c r="M450" s="227" t="s">
        <v>19</v>
      </c>
      <c r="N450" s="228" t="s">
        <v>44</v>
      </c>
      <c r="O450" s="86"/>
      <c r="P450" s="229">
        <f>O450*H450</f>
        <v>0</v>
      </c>
      <c r="Q450" s="229">
        <v>0</v>
      </c>
      <c r="R450" s="229">
        <f>Q450*H450</f>
        <v>0</v>
      </c>
      <c r="S450" s="229">
        <v>0.0025</v>
      </c>
      <c r="T450" s="230">
        <f>S450*H450</f>
        <v>3.035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1" t="s">
        <v>171</v>
      </c>
      <c r="AT450" s="231" t="s">
        <v>166</v>
      </c>
      <c r="AU450" s="231" t="s">
        <v>106</v>
      </c>
      <c r="AY450" s="19" t="s">
        <v>163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9" t="s">
        <v>106</v>
      </c>
      <c r="BK450" s="232">
        <f>ROUND(I450*H450,2)</f>
        <v>0</v>
      </c>
      <c r="BL450" s="19" t="s">
        <v>171</v>
      </c>
      <c r="BM450" s="231" t="s">
        <v>964</v>
      </c>
    </row>
    <row r="451" spans="1:51" s="13" customFormat="1" ht="12">
      <c r="A451" s="13"/>
      <c r="B451" s="233"/>
      <c r="C451" s="234"/>
      <c r="D451" s="235" t="s">
        <v>173</v>
      </c>
      <c r="E451" s="236" t="s">
        <v>19</v>
      </c>
      <c r="F451" s="237" t="s">
        <v>965</v>
      </c>
      <c r="G451" s="234"/>
      <c r="H451" s="238">
        <v>132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173</v>
      </c>
      <c r="AU451" s="244" t="s">
        <v>106</v>
      </c>
      <c r="AV451" s="13" t="s">
        <v>106</v>
      </c>
      <c r="AW451" s="13" t="s">
        <v>33</v>
      </c>
      <c r="AX451" s="13" t="s">
        <v>72</v>
      </c>
      <c r="AY451" s="244" t="s">
        <v>163</v>
      </c>
    </row>
    <row r="452" spans="1:51" s="13" customFormat="1" ht="12">
      <c r="A452" s="13"/>
      <c r="B452" s="233"/>
      <c r="C452" s="234"/>
      <c r="D452" s="235" t="s">
        <v>173</v>
      </c>
      <c r="E452" s="236" t="s">
        <v>19</v>
      </c>
      <c r="F452" s="237" t="s">
        <v>966</v>
      </c>
      <c r="G452" s="234"/>
      <c r="H452" s="238">
        <v>312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173</v>
      </c>
      <c r="AU452" s="244" t="s">
        <v>106</v>
      </c>
      <c r="AV452" s="13" t="s">
        <v>106</v>
      </c>
      <c r="AW452" s="13" t="s">
        <v>33</v>
      </c>
      <c r="AX452" s="13" t="s">
        <v>72</v>
      </c>
      <c r="AY452" s="244" t="s">
        <v>163</v>
      </c>
    </row>
    <row r="453" spans="1:51" s="13" customFormat="1" ht="12">
      <c r="A453" s="13"/>
      <c r="B453" s="233"/>
      <c r="C453" s="234"/>
      <c r="D453" s="235" t="s">
        <v>173</v>
      </c>
      <c r="E453" s="236" t="s">
        <v>19</v>
      </c>
      <c r="F453" s="237" t="s">
        <v>967</v>
      </c>
      <c r="G453" s="234"/>
      <c r="H453" s="238">
        <v>506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173</v>
      </c>
      <c r="AU453" s="244" t="s">
        <v>106</v>
      </c>
      <c r="AV453" s="13" t="s">
        <v>106</v>
      </c>
      <c r="AW453" s="13" t="s">
        <v>33</v>
      </c>
      <c r="AX453" s="13" t="s">
        <v>72</v>
      </c>
      <c r="AY453" s="244" t="s">
        <v>163</v>
      </c>
    </row>
    <row r="454" spans="1:51" s="13" customFormat="1" ht="12">
      <c r="A454" s="13"/>
      <c r="B454" s="233"/>
      <c r="C454" s="234"/>
      <c r="D454" s="235" t="s">
        <v>173</v>
      </c>
      <c r="E454" s="236" t="s">
        <v>19</v>
      </c>
      <c r="F454" s="237" t="s">
        <v>968</v>
      </c>
      <c r="G454" s="234"/>
      <c r="H454" s="238">
        <v>264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173</v>
      </c>
      <c r="AU454" s="244" t="s">
        <v>106</v>
      </c>
      <c r="AV454" s="13" t="s">
        <v>106</v>
      </c>
      <c r="AW454" s="13" t="s">
        <v>33</v>
      </c>
      <c r="AX454" s="13" t="s">
        <v>72</v>
      </c>
      <c r="AY454" s="244" t="s">
        <v>163</v>
      </c>
    </row>
    <row r="455" spans="1:51" s="14" customFormat="1" ht="12">
      <c r="A455" s="14"/>
      <c r="B455" s="245"/>
      <c r="C455" s="246"/>
      <c r="D455" s="235" t="s">
        <v>173</v>
      </c>
      <c r="E455" s="247" t="s">
        <v>19</v>
      </c>
      <c r="F455" s="248" t="s">
        <v>175</v>
      </c>
      <c r="G455" s="246"/>
      <c r="H455" s="249">
        <v>1214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173</v>
      </c>
      <c r="AU455" s="255" t="s">
        <v>106</v>
      </c>
      <c r="AV455" s="14" t="s">
        <v>171</v>
      </c>
      <c r="AW455" s="14" t="s">
        <v>33</v>
      </c>
      <c r="AX455" s="14" t="s">
        <v>80</v>
      </c>
      <c r="AY455" s="255" t="s">
        <v>163</v>
      </c>
    </row>
    <row r="456" spans="1:65" s="2" customFormat="1" ht="16.5" customHeight="1">
      <c r="A456" s="40"/>
      <c r="B456" s="41"/>
      <c r="C456" s="220" t="s">
        <v>969</v>
      </c>
      <c r="D456" s="220" t="s">
        <v>166</v>
      </c>
      <c r="E456" s="221" t="s">
        <v>970</v>
      </c>
      <c r="F456" s="222" t="s">
        <v>971</v>
      </c>
      <c r="G456" s="223" t="s">
        <v>279</v>
      </c>
      <c r="H456" s="224">
        <v>300</v>
      </c>
      <c r="I456" s="225"/>
      <c r="J456" s="226">
        <f>ROUND(I456*H456,2)</f>
        <v>0</v>
      </c>
      <c r="K456" s="222" t="s">
        <v>170</v>
      </c>
      <c r="L456" s="46"/>
      <c r="M456" s="227" t="s">
        <v>19</v>
      </c>
      <c r="N456" s="228" t="s">
        <v>44</v>
      </c>
      <c r="O456" s="86"/>
      <c r="P456" s="229">
        <f>O456*H456</f>
        <v>0</v>
      </c>
      <c r="Q456" s="229">
        <v>0</v>
      </c>
      <c r="R456" s="229">
        <f>Q456*H456</f>
        <v>0</v>
      </c>
      <c r="S456" s="229">
        <v>0.0003</v>
      </c>
      <c r="T456" s="230">
        <f>S456*H456</f>
        <v>0.09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31" t="s">
        <v>255</v>
      </c>
      <c r="AT456" s="231" t="s">
        <v>166</v>
      </c>
      <c r="AU456" s="231" t="s">
        <v>106</v>
      </c>
      <c r="AY456" s="19" t="s">
        <v>163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9" t="s">
        <v>106</v>
      </c>
      <c r="BK456" s="232">
        <f>ROUND(I456*H456,2)</f>
        <v>0</v>
      </c>
      <c r="BL456" s="19" t="s">
        <v>255</v>
      </c>
      <c r="BM456" s="231" t="s">
        <v>972</v>
      </c>
    </row>
    <row r="457" spans="1:63" s="12" customFormat="1" ht="22.8" customHeight="1">
      <c r="A457" s="12"/>
      <c r="B457" s="204"/>
      <c r="C457" s="205"/>
      <c r="D457" s="206" t="s">
        <v>71</v>
      </c>
      <c r="E457" s="218" t="s">
        <v>973</v>
      </c>
      <c r="F457" s="218" t="s">
        <v>974</v>
      </c>
      <c r="G457" s="205"/>
      <c r="H457" s="205"/>
      <c r="I457" s="208"/>
      <c r="J457" s="219">
        <f>BK457</f>
        <v>0</v>
      </c>
      <c r="K457" s="205"/>
      <c r="L457" s="210"/>
      <c r="M457" s="211"/>
      <c r="N457" s="212"/>
      <c r="O457" s="212"/>
      <c r="P457" s="213">
        <f>SUM(P458:P464)</f>
        <v>0</v>
      </c>
      <c r="Q457" s="212"/>
      <c r="R457" s="213">
        <f>SUM(R458:R464)</f>
        <v>0</v>
      </c>
      <c r="S457" s="212"/>
      <c r="T457" s="214">
        <f>SUM(T458:T464)</f>
        <v>176.1065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5" t="s">
        <v>106</v>
      </c>
      <c r="AT457" s="216" t="s">
        <v>71</v>
      </c>
      <c r="AU457" s="216" t="s">
        <v>80</v>
      </c>
      <c r="AY457" s="215" t="s">
        <v>163</v>
      </c>
      <c r="BK457" s="217">
        <f>SUM(BK458:BK464)</f>
        <v>0</v>
      </c>
    </row>
    <row r="458" spans="1:65" s="2" customFormat="1" ht="21.75" customHeight="1">
      <c r="A458" s="40"/>
      <c r="B458" s="41"/>
      <c r="C458" s="220" t="s">
        <v>975</v>
      </c>
      <c r="D458" s="220" t="s">
        <v>166</v>
      </c>
      <c r="E458" s="221" t="s">
        <v>976</v>
      </c>
      <c r="F458" s="222" t="s">
        <v>977</v>
      </c>
      <c r="G458" s="223" t="s">
        <v>169</v>
      </c>
      <c r="H458" s="224">
        <v>2160</v>
      </c>
      <c r="I458" s="225"/>
      <c r="J458" s="226">
        <f>ROUND(I458*H458,2)</f>
        <v>0</v>
      </c>
      <c r="K458" s="222" t="s">
        <v>170</v>
      </c>
      <c r="L458" s="46"/>
      <c r="M458" s="227" t="s">
        <v>19</v>
      </c>
      <c r="N458" s="228" t="s">
        <v>44</v>
      </c>
      <c r="O458" s="86"/>
      <c r="P458" s="229">
        <f>O458*H458</f>
        <v>0</v>
      </c>
      <c r="Q458" s="229">
        <v>0</v>
      </c>
      <c r="R458" s="229">
        <f>Q458*H458</f>
        <v>0</v>
      </c>
      <c r="S458" s="229">
        <v>0.0815</v>
      </c>
      <c r="T458" s="230">
        <f>S458*H458</f>
        <v>176.04000000000002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31" t="s">
        <v>171</v>
      </c>
      <c r="AT458" s="231" t="s">
        <v>166</v>
      </c>
      <c r="AU458" s="231" t="s">
        <v>106</v>
      </c>
      <c r="AY458" s="19" t="s">
        <v>163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9" t="s">
        <v>106</v>
      </c>
      <c r="BK458" s="232">
        <f>ROUND(I458*H458,2)</f>
        <v>0</v>
      </c>
      <c r="BL458" s="19" t="s">
        <v>171</v>
      </c>
      <c r="BM458" s="231" t="s">
        <v>978</v>
      </c>
    </row>
    <row r="459" spans="1:51" s="13" customFormat="1" ht="12">
      <c r="A459" s="13"/>
      <c r="B459" s="233"/>
      <c r="C459" s="234"/>
      <c r="D459" s="235" t="s">
        <v>173</v>
      </c>
      <c r="E459" s="236" t="s">
        <v>19</v>
      </c>
      <c r="F459" s="237" t="s">
        <v>979</v>
      </c>
      <c r="G459" s="234"/>
      <c r="H459" s="238">
        <v>420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173</v>
      </c>
      <c r="AU459" s="244" t="s">
        <v>106</v>
      </c>
      <c r="AV459" s="13" t="s">
        <v>106</v>
      </c>
      <c r="AW459" s="13" t="s">
        <v>33</v>
      </c>
      <c r="AX459" s="13" t="s">
        <v>72</v>
      </c>
      <c r="AY459" s="244" t="s">
        <v>163</v>
      </c>
    </row>
    <row r="460" spans="1:51" s="13" customFormat="1" ht="12">
      <c r="A460" s="13"/>
      <c r="B460" s="233"/>
      <c r="C460" s="234"/>
      <c r="D460" s="235" t="s">
        <v>173</v>
      </c>
      <c r="E460" s="236" t="s">
        <v>19</v>
      </c>
      <c r="F460" s="237" t="s">
        <v>980</v>
      </c>
      <c r="G460" s="234"/>
      <c r="H460" s="238">
        <v>820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173</v>
      </c>
      <c r="AU460" s="244" t="s">
        <v>106</v>
      </c>
      <c r="AV460" s="13" t="s">
        <v>106</v>
      </c>
      <c r="AW460" s="13" t="s">
        <v>33</v>
      </c>
      <c r="AX460" s="13" t="s">
        <v>72</v>
      </c>
      <c r="AY460" s="244" t="s">
        <v>163</v>
      </c>
    </row>
    <row r="461" spans="1:51" s="13" customFormat="1" ht="12">
      <c r="A461" s="13"/>
      <c r="B461" s="233"/>
      <c r="C461" s="234"/>
      <c r="D461" s="235" t="s">
        <v>173</v>
      </c>
      <c r="E461" s="236" t="s">
        <v>19</v>
      </c>
      <c r="F461" s="237" t="s">
        <v>981</v>
      </c>
      <c r="G461" s="234"/>
      <c r="H461" s="238">
        <v>815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173</v>
      </c>
      <c r="AU461" s="244" t="s">
        <v>106</v>
      </c>
      <c r="AV461" s="13" t="s">
        <v>106</v>
      </c>
      <c r="AW461" s="13" t="s">
        <v>33</v>
      </c>
      <c r="AX461" s="13" t="s">
        <v>72</v>
      </c>
      <c r="AY461" s="244" t="s">
        <v>163</v>
      </c>
    </row>
    <row r="462" spans="1:51" s="13" customFormat="1" ht="12">
      <c r="A462" s="13"/>
      <c r="B462" s="233"/>
      <c r="C462" s="234"/>
      <c r="D462" s="235" t="s">
        <v>173</v>
      </c>
      <c r="E462" s="236" t="s">
        <v>19</v>
      </c>
      <c r="F462" s="237" t="s">
        <v>982</v>
      </c>
      <c r="G462" s="234"/>
      <c r="H462" s="238">
        <v>105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173</v>
      </c>
      <c r="AU462" s="244" t="s">
        <v>106</v>
      </c>
      <c r="AV462" s="13" t="s">
        <v>106</v>
      </c>
      <c r="AW462" s="13" t="s">
        <v>33</v>
      </c>
      <c r="AX462" s="13" t="s">
        <v>72</v>
      </c>
      <c r="AY462" s="244" t="s">
        <v>163</v>
      </c>
    </row>
    <row r="463" spans="1:51" s="14" customFormat="1" ht="12">
      <c r="A463" s="14"/>
      <c r="B463" s="245"/>
      <c r="C463" s="246"/>
      <c r="D463" s="235" t="s">
        <v>173</v>
      </c>
      <c r="E463" s="247" t="s">
        <v>19</v>
      </c>
      <c r="F463" s="248" t="s">
        <v>175</v>
      </c>
      <c r="G463" s="246"/>
      <c r="H463" s="249">
        <v>2160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173</v>
      </c>
      <c r="AU463" s="255" t="s">
        <v>106</v>
      </c>
      <c r="AV463" s="14" t="s">
        <v>171</v>
      </c>
      <c r="AW463" s="14" t="s">
        <v>33</v>
      </c>
      <c r="AX463" s="14" t="s">
        <v>80</v>
      </c>
      <c r="AY463" s="255" t="s">
        <v>163</v>
      </c>
    </row>
    <row r="464" spans="1:65" s="2" customFormat="1" ht="16.5" customHeight="1">
      <c r="A464" s="40"/>
      <c r="B464" s="41"/>
      <c r="C464" s="220" t="s">
        <v>983</v>
      </c>
      <c r="D464" s="220" t="s">
        <v>166</v>
      </c>
      <c r="E464" s="221" t="s">
        <v>984</v>
      </c>
      <c r="F464" s="222" t="s">
        <v>985</v>
      </c>
      <c r="G464" s="223" t="s">
        <v>279</v>
      </c>
      <c r="H464" s="224">
        <v>350</v>
      </c>
      <c r="I464" s="225"/>
      <c r="J464" s="226">
        <f>ROUND(I464*H464,2)</f>
        <v>0</v>
      </c>
      <c r="K464" s="222" t="s">
        <v>170</v>
      </c>
      <c r="L464" s="46"/>
      <c r="M464" s="266" t="s">
        <v>19</v>
      </c>
      <c r="N464" s="267" t="s">
        <v>44</v>
      </c>
      <c r="O464" s="268"/>
      <c r="P464" s="269">
        <f>O464*H464</f>
        <v>0</v>
      </c>
      <c r="Q464" s="269">
        <v>0</v>
      </c>
      <c r="R464" s="269">
        <f>Q464*H464</f>
        <v>0</v>
      </c>
      <c r="S464" s="269">
        <v>0.00019</v>
      </c>
      <c r="T464" s="270">
        <f>S464*H464</f>
        <v>0.0665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1" t="s">
        <v>255</v>
      </c>
      <c r="AT464" s="231" t="s">
        <v>166</v>
      </c>
      <c r="AU464" s="231" t="s">
        <v>106</v>
      </c>
      <c r="AY464" s="19" t="s">
        <v>163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9" t="s">
        <v>106</v>
      </c>
      <c r="BK464" s="232">
        <f>ROUND(I464*H464,2)</f>
        <v>0</v>
      </c>
      <c r="BL464" s="19" t="s">
        <v>255</v>
      </c>
      <c r="BM464" s="231" t="s">
        <v>986</v>
      </c>
    </row>
    <row r="465" spans="1:31" s="2" customFormat="1" ht="6.95" customHeight="1">
      <c r="A465" s="40"/>
      <c r="B465" s="61"/>
      <c r="C465" s="62"/>
      <c r="D465" s="62"/>
      <c r="E465" s="62"/>
      <c r="F465" s="62"/>
      <c r="G465" s="62"/>
      <c r="H465" s="62"/>
      <c r="I465" s="168"/>
      <c r="J465" s="62"/>
      <c r="K465" s="62"/>
      <c r="L465" s="46"/>
      <c r="M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</row>
  </sheetData>
  <sheetProtection password="CC35" sheet="1" objects="1" scenarios="1" formatColumns="0" formatRows="0" autoFilter="0"/>
  <autoFilter ref="C103:K464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  <c r="AZ2" s="271" t="s">
        <v>987</v>
      </c>
      <c r="BA2" s="271" t="s">
        <v>988</v>
      </c>
      <c r="BB2" s="271" t="s">
        <v>19</v>
      </c>
      <c r="BC2" s="271" t="s">
        <v>989</v>
      </c>
      <c r="BD2" s="271" t="s">
        <v>106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  <c r="AZ3" s="271" t="s">
        <v>990</v>
      </c>
      <c r="BA3" s="271" t="s">
        <v>991</v>
      </c>
      <c r="BB3" s="271" t="s">
        <v>19</v>
      </c>
      <c r="BC3" s="271" t="s">
        <v>992</v>
      </c>
      <c r="BD3" s="271" t="s">
        <v>106</v>
      </c>
    </row>
    <row r="4" spans="2:5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  <c r="AZ4" s="271" t="s">
        <v>993</v>
      </c>
      <c r="BA4" s="271" t="s">
        <v>994</v>
      </c>
      <c r="BB4" s="271" t="s">
        <v>19</v>
      </c>
      <c r="BC4" s="271" t="s">
        <v>995</v>
      </c>
      <c r="BD4" s="271" t="s">
        <v>106</v>
      </c>
    </row>
    <row r="5" spans="2:56" s="1" customFormat="1" ht="6.95" customHeight="1">
      <c r="B5" s="22"/>
      <c r="I5" s="130"/>
      <c r="L5" s="22"/>
      <c r="AZ5" s="271" t="s">
        <v>996</v>
      </c>
      <c r="BA5" s="271" t="s">
        <v>997</v>
      </c>
      <c r="BB5" s="271" t="s">
        <v>19</v>
      </c>
      <c r="BC5" s="271" t="s">
        <v>113</v>
      </c>
      <c r="BD5" s="271" t="s">
        <v>106</v>
      </c>
    </row>
    <row r="6" spans="2:56" s="1" customFormat="1" ht="12" customHeight="1">
      <c r="B6" s="22"/>
      <c r="D6" s="136" t="s">
        <v>16</v>
      </c>
      <c r="I6" s="130"/>
      <c r="L6" s="22"/>
      <c r="AZ6" s="271" t="s">
        <v>998</v>
      </c>
      <c r="BA6" s="271" t="s">
        <v>999</v>
      </c>
      <c r="BB6" s="271" t="s">
        <v>19</v>
      </c>
      <c r="BC6" s="271" t="s">
        <v>1000</v>
      </c>
      <c r="BD6" s="271" t="s">
        <v>106</v>
      </c>
    </row>
    <row r="7" spans="2:56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  <c r="AZ7" s="271" t="s">
        <v>1001</v>
      </c>
      <c r="BA7" s="271" t="s">
        <v>1002</v>
      </c>
      <c r="BB7" s="271" t="s">
        <v>19</v>
      </c>
      <c r="BC7" s="271" t="s">
        <v>1003</v>
      </c>
      <c r="BD7" s="271" t="s">
        <v>106</v>
      </c>
    </row>
    <row r="8" spans="1:56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71" t="s">
        <v>1004</v>
      </c>
      <c r="BA8" s="271" t="s">
        <v>1005</v>
      </c>
      <c r="BB8" s="271" t="s">
        <v>19</v>
      </c>
      <c r="BC8" s="271" t="s">
        <v>1006</v>
      </c>
      <c r="BD8" s="271" t="s">
        <v>106</v>
      </c>
    </row>
    <row r="9" spans="1:56" s="2" customFormat="1" ht="16.5" customHeight="1">
      <c r="A9" s="40"/>
      <c r="B9" s="46"/>
      <c r="C9" s="40"/>
      <c r="D9" s="40"/>
      <c r="E9" s="140" t="s">
        <v>1007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71" t="s">
        <v>1008</v>
      </c>
      <c r="BA9" s="271" t="s">
        <v>1009</v>
      </c>
      <c r="BB9" s="271" t="s">
        <v>19</v>
      </c>
      <c r="BC9" s="271" t="s">
        <v>1010</v>
      </c>
      <c r="BD9" s="271" t="s">
        <v>106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71" t="s">
        <v>1011</v>
      </c>
      <c r="BA10" s="271" t="s">
        <v>1012</v>
      </c>
      <c r="BB10" s="271" t="s">
        <v>19</v>
      </c>
      <c r="BC10" s="271" t="s">
        <v>1013</v>
      </c>
      <c r="BD10" s="271" t="s">
        <v>106</v>
      </c>
    </row>
    <row r="11" spans="1:56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71" t="s">
        <v>1014</v>
      </c>
      <c r="BA11" s="271" t="s">
        <v>1015</v>
      </c>
      <c r="BB11" s="271" t="s">
        <v>19</v>
      </c>
      <c r="BC11" s="271" t="s">
        <v>1016</v>
      </c>
      <c r="BD11" s="271" t="s">
        <v>106</v>
      </c>
    </row>
    <row r="12" spans="1:56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71" t="s">
        <v>1017</v>
      </c>
      <c r="BA12" s="271" t="s">
        <v>1018</v>
      </c>
      <c r="BB12" s="271" t="s">
        <v>19</v>
      </c>
      <c r="BC12" s="271" t="s">
        <v>1019</v>
      </c>
      <c r="BD12" s="271" t="s">
        <v>106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71" t="s">
        <v>1020</v>
      </c>
      <c r="BA13" s="271" t="s">
        <v>1021</v>
      </c>
      <c r="BB13" s="271" t="s">
        <v>19</v>
      </c>
      <c r="BC13" s="271" t="s">
        <v>446</v>
      </c>
      <c r="BD13" s="271" t="s">
        <v>106</v>
      </c>
    </row>
    <row r="14" spans="1:56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71" t="s">
        <v>1022</v>
      </c>
      <c r="BA14" s="271" t="s">
        <v>1023</v>
      </c>
      <c r="BB14" s="271" t="s">
        <v>19</v>
      </c>
      <c r="BC14" s="271" t="s">
        <v>1024</v>
      </c>
      <c r="BD14" s="271" t="s">
        <v>106</v>
      </c>
    </row>
    <row r="15" spans="1:56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71" t="s">
        <v>1025</v>
      </c>
      <c r="BA15" s="271" t="s">
        <v>1026</v>
      </c>
      <c r="BB15" s="271" t="s">
        <v>19</v>
      </c>
      <c r="BC15" s="271" t="s">
        <v>1027</v>
      </c>
      <c r="BD15" s="271" t="s">
        <v>106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71" t="s">
        <v>1028</v>
      </c>
      <c r="BA16" s="271" t="s">
        <v>1029</v>
      </c>
      <c r="BB16" s="271" t="s">
        <v>19</v>
      </c>
      <c r="BC16" s="271" t="s">
        <v>1030</v>
      </c>
      <c r="BD16" s="271" t="s">
        <v>106</v>
      </c>
    </row>
    <row r="17" spans="1:56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71" t="s">
        <v>1031</v>
      </c>
      <c r="BA17" s="271" t="s">
        <v>1032</v>
      </c>
      <c r="BB17" s="271" t="s">
        <v>19</v>
      </c>
      <c r="BC17" s="271" t="s">
        <v>1000</v>
      </c>
      <c r="BD17" s="271" t="s">
        <v>106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71" t="s">
        <v>1033</v>
      </c>
      <c r="BA18" s="271" t="s">
        <v>1034</v>
      </c>
      <c r="BB18" s="271" t="s">
        <v>19</v>
      </c>
      <c r="BC18" s="271" t="s">
        <v>1035</v>
      </c>
      <c r="BD18" s="271" t="s">
        <v>106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71" t="s">
        <v>1036</v>
      </c>
      <c r="BA19" s="271" t="s">
        <v>1037</v>
      </c>
      <c r="BB19" s="271" t="s">
        <v>19</v>
      </c>
      <c r="BC19" s="271" t="s">
        <v>1038</v>
      </c>
      <c r="BD19" s="271" t="s">
        <v>106</v>
      </c>
    </row>
    <row r="20" spans="1:56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71" t="s">
        <v>1039</v>
      </c>
      <c r="BA20" s="271" t="s">
        <v>1040</v>
      </c>
      <c r="BB20" s="271" t="s">
        <v>19</v>
      </c>
      <c r="BC20" s="271" t="s">
        <v>1041</v>
      </c>
      <c r="BD20" s="271" t="s">
        <v>106</v>
      </c>
    </row>
    <row r="21" spans="1:56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71" t="s">
        <v>1042</v>
      </c>
      <c r="BA21" s="271" t="s">
        <v>1043</v>
      </c>
      <c r="BB21" s="271" t="s">
        <v>19</v>
      </c>
      <c r="BC21" s="271" t="s">
        <v>1044</v>
      </c>
      <c r="BD21" s="271" t="s">
        <v>106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71" t="s">
        <v>1045</v>
      </c>
      <c r="BA22" s="271" t="s">
        <v>1046</v>
      </c>
      <c r="BB22" s="271" t="s">
        <v>19</v>
      </c>
      <c r="BC22" s="271" t="s">
        <v>527</v>
      </c>
      <c r="BD22" s="271" t="s">
        <v>106</v>
      </c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ROUND(J105,2)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ROUND((SUM(BE105:BE1734)),2)</f>
        <v>0</v>
      </c>
      <c r="G33" s="40"/>
      <c r="H33" s="40"/>
      <c r="I33" s="157">
        <v>0.21</v>
      </c>
      <c r="J33" s="156">
        <f>ROUND(((SUM(BE105:BE1734))*I33),2)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ROUND((SUM(BF105:BF1734)),2)</f>
        <v>0</v>
      </c>
      <c r="G34" s="40"/>
      <c r="H34" s="40"/>
      <c r="I34" s="157">
        <v>0.15</v>
      </c>
      <c r="J34" s="156">
        <f>ROUND(((SUM(BF105:BF1734))*I34),2)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ROUND((SUM(BG105:BG1734)),2)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ROUND((SUM(BH105:BH1734)),2)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ROUND((SUM(BI105:BI1734)),2)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Stavební úpravy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J105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J106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1047</v>
      </c>
      <c r="E61" s="188"/>
      <c r="F61" s="188"/>
      <c r="G61" s="188"/>
      <c r="H61" s="188"/>
      <c r="I61" s="189"/>
      <c r="J61" s="190">
        <f>J107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1048</v>
      </c>
      <c r="E62" s="188"/>
      <c r="F62" s="188"/>
      <c r="G62" s="188"/>
      <c r="H62" s="188"/>
      <c r="I62" s="189"/>
      <c r="J62" s="190">
        <f>J163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1049</v>
      </c>
      <c r="E63" s="188"/>
      <c r="F63" s="188"/>
      <c r="G63" s="188"/>
      <c r="H63" s="188"/>
      <c r="I63" s="189"/>
      <c r="J63" s="190">
        <f>J212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1050</v>
      </c>
      <c r="E64" s="188"/>
      <c r="F64" s="188"/>
      <c r="G64" s="188"/>
      <c r="H64" s="188"/>
      <c r="I64" s="189"/>
      <c r="J64" s="190">
        <f>J409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1051</v>
      </c>
      <c r="E65" s="188"/>
      <c r="F65" s="188"/>
      <c r="G65" s="188"/>
      <c r="H65" s="188"/>
      <c r="I65" s="189"/>
      <c r="J65" s="190">
        <f>J484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124</v>
      </c>
      <c r="E66" s="188"/>
      <c r="F66" s="188"/>
      <c r="G66" s="188"/>
      <c r="H66" s="188"/>
      <c r="I66" s="189"/>
      <c r="J66" s="190">
        <f>J708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126</v>
      </c>
      <c r="E67" s="188"/>
      <c r="F67" s="188"/>
      <c r="G67" s="188"/>
      <c r="H67" s="188"/>
      <c r="I67" s="189"/>
      <c r="J67" s="190">
        <f>J739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8"/>
      <c r="C68" s="179"/>
      <c r="D68" s="180" t="s">
        <v>127</v>
      </c>
      <c r="E68" s="181"/>
      <c r="F68" s="181"/>
      <c r="G68" s="181"/>
      <c r="H68" s="181"/>
      <c r="I68" s="182"/>
      <c r="J68" s="183">
        <f>J741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86"/>
      <c r="D69" s="187" t="s">
        <v>128</v>
      </c>
      <c r="E69" s="188"/>
      <c r="F69" s="188"/>
      <c r="G69" s="188"/>
      <c r="H69" s="188"/>
      <c r="I69" s="189"/>
      <c r="J69" s="190">
        <f>J742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129</v>
      </c>
      <c r="E70" s="188"/>
      <c r="F70" s="188"/>
      <c r="G70" s="188"/>
      <c r="H70" s="188"/>
      <c r="I70" s="189"/>
      <c r="J70" s="190">
        <f>J797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130</v>
      </c>
      <c r="E71" s="188"/>
      <c r="F71" s="188"/>
      <c r="G71" s="188"/>
      <c r="H71" s="188"/>
      <c r="I71" s="189"/>
      <c r="J71" s="190">
        <f>J878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131</v>
      </c>
      <c r="E72" s="188"/>
      <c r="F72" s="188"/>
      <c r="G72" s="188"/>
      <c r="H72" s="188"/>
      <c r="I72" s="189"/>
      <c r="J72" s="190">
        <f>J931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139</v>
      </c>
      <c r="E73" s="188"/>
      <c r="F73" s="188"/>
      <c r="G73" s="188"/>
      <c r="H73" s="188"/>
      <c r="I73" s="189"/>
      <c r="J73" s="190">
        <f>J938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140</v>
      </c>
      <c r="E74" s="188"/>
      <c r="F74" s="188"/>
      <c r="G74" s="188"/>
      <c r="H74" s="188"/>
      <c r="I74" s="189"/>
      <c r="J74" s="190">
        <f>J949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141</v>
      </c>
      <c r="E75" s="188"/>
      <c r="F75" s="188"/>
      <c r="G75" s="188"/>
      <c r="H75" s="188"/>
      <c r="I75" s="189"/>
      <c r="J75" s="190">
        <f>J993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143</v>
      </c>
      <c r="E76" s="188"/>
      <c r="F76" s="188"/>
      <c r="G76" s="188"/>
      <c r="H76" s="188"/>
      <c r="I76" s="189"/>
      <c r="J76" s="190">
        <f>J1062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1052</v>
      </c>
      <c r="E77" s="188"/>
      <c r="F77" s="188"/>
      <c r="G77" s="188"/>
      <c r="H77" s="188"/>
      <c r="I77" s="189"/>
      <c r="J77" s="190">
        <f>J1303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86"/>
      <c r="D78" s="187" t="s">
        <v>144</v>
      </c>
      <c r="E78" s="188"/>
      <c r="F78" s="188"/>
      <c r="G78" s="188"/>
      <c r="H78" s="188"/>
      <c r="I78" s="189"/>
      <c r="J78" s="190">
        <f>J1346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86"/>
      <c r="D79" s="187" t="s">
        <v>145</v>
      </c>
      <c r="E79" s="188"/>
      <c r="F79" s="188"/>
      <c r="G79" s="188"/>
      <c r="H79" s="188"/>
      <c r="I79" s="189"/>
      <c r="J79" s="190">
        <f>J1531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86"/>
      <c r="D80" s="187" t="s">
        <v>146</v>
      </c>
      <c r="E80" s="188"/>
      <c r="F80" s="188"/>
      <c r="G80" s="188"/>
      <c r="H80" s="188"/>
      <c r="I80" s="189"/>
      <c r="J80" s="190">
        <f>J1562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86"/>
      <c r="D81" s="187" t="s">
        <v>1053</v>
      </c>
      <c r="E81" s="188"/>
      <c r="F81" s="188"/>
      <c r="G81" s="188"/>
      <c r="H81" s="188"/>
      <c r="I81" s="189"/>
      <c r="J81" s="190">
        <f>J1604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86"/>
      <c r="D82" s="187" t="s">
        <v>147</v>
      </c>
      <c r="E82" s="188"/>
      <c r="F82" s="188"/>
      <c r="G82" s="188"/>
      <c r="H82" s="188"/>
      <c r="I82" s="189"/>
      <c r="J82" s="190">
        <f>J1619</f>
        <v>0</v>
      </c>
      <c r="K82" s="186"/>
      <c r="L82" s="19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86"/>
      <c r="D83" s="187" t="s">
        <v>1054</v>
      </c>
      <c r="E83" s="188"/>
      <c r="F83" s="188"/>
      <c r="G83" s="188"/>
      <c r="H83" s="188"/>
      <c r="I83" s="189"/>
      <c r="J83" s="190">
        <f>J1718</f>
        <v>0</v>
      </c>
      <c r="K83" s="186"/>
      <c r="L83" s="19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78"/>
      <c r="C84" s="179"/>
      <c r="D84" s="180" t="s">
        <v>1055</v>
      </c>
      <c r="E84" s="181"/>
      <c r="F84" s="181"/>
      <c r="G84" s="181"/>
      <c r="H84" s="181"/>
      <c r="I84" s="182"/>
      <c r="J84" s="183">
        <f>J1729</f>
        <v>0</v>
      </c>
      <c r="K84" s="179"/>
      <c r="L84" s="18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10" customFormat="1" ht="19.9" customHeight="1">
      <c r="A85" s="10"/>
      <c r="B85" s="185"/>
      <c r="C85" s="186"/>
      <c r="D85" s="187" t="s">
        <v>1056</v>
      </c>
      <c r="E85" s="188"/>
      <c r="F85" s="188"/>
      <c r="G85" s="188"/>
      <c r="H85" s="188"/>
      <c r="I85" s="189"/>
      <c r="J85" s="190">
        <f>J1730</f>
        <v>0</v>
      </c>
      <c r="K85" s="186"/>
      <c r="L85" s="191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2" customFormat="1" ht="21.8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168"/>
      <c r="J87" s="62"/>
      <c r="K87" s="6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91" spans="1:31" s="2" customFormat="1" ht="6.95" customHeight="1">
      <c r="A91" s="40"/>
      <c r="B91" s="63"/>
      <c r="C91" s="64"/>
      <c r="D91" s="64"/>
      <c r="E91" s="64"/>
      <c r="F91" s="64"/>
      <c r="G91" s="64"/>
      <c r="H91" s="64"/>
      <c r="I91" s="171"/>
      <c r="J91" s="64"/>
      <c r="K91" s="64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4.95" customHeight="1">
      <c r="A92" s="40"/>
      <c r="B92" s="41"/>
      <c r="C92" s="25" t="s">
        <v>148</v>
      </c>
      <c r="D92" s="42"/>
      <c r="E92" s="42"/>
      <c r="F92" s="42"/>
      <c r="G92" s="42"/>
      <c r="H92" s="42"/>
      <c r="I92" s="138"/>
      <c r="J92" s="42"/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16</v>
      </c>
      <c r="D94" s="42"/>
      <c r="E94" s="42"/>
      <c r="F94" s="42"/>
      <c r="G94" s="42"/>
      <c r="H94" s="42"/>
      <c r="I94" s="138"/>
      <c r="J94" s="42"/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3.25" customHeight="1">
      <c r="A95" s="40"/>
      <c r="B95" s="41"/>
      <c r="C95" s="42"/>
      <c r="D95" s="42"/>
      <c r="E95" s="172" t="str">
        <f>E7</f>
        <v xml:space="preserve">Pobytové služby pro  seniory v objektu č.p.431  areálu nemocnice Opočno_FINAL</v>
      </c>
      <c r="F95" s="34"/>
      <c r="G95" s="34"/>
      <c r="H95" s="34"/>
      <c r="I95" s="138"/>
      <c r="J95" s="42"/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117</v>
      </c>
      <c r="D96" s="42"/>
      <c r="E96" s="42"/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6.5" customHeight="1">
      <c r="A97" s="40"/>
      <c r="B97" s="41"/>
      <c r="C97" s="42"/>
      <c r="D97" s="42"/>
      <c r="E97" s="71" t="str">
        <f>E9</f>
        <v xml:space="preserve">02 - Stavební úpravy </v>
      </c>
      <c r="F97" s="42"/>
      <c r="G97" s="42"/>
      <c r="H97" s="42"/>
      <c r="I97" s="138"/>
      <c r="J97" s="42"/>
      <c r="K97" s="42"/>
      <c r="L97" s="13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138"/>
      <c r="J98" s="42"/>
      <c r="K98" s="42"/>
      <c r="L98" s="13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2" customHeight="1">
      <c r="A99" s="40"/>
      <c r="B99" s="41"/>
      <c r="C99" s="34" t="s">
        <v>21</v>
      </c>
      <c r="D99" s="42"/>
      <c r="E99" s="42"/>
      <c r="F99" s="29" t="str">
        <f>F12</f>
        <v xml:space="preserve">č.p.431, areál nemocnice Opočno </v>
      </c>
      <c r="G99" s="42"/>
      <c r="H99" s="42"/>
      <c r="I99" s="142" t="s">
        <v>23</v>
      </c>
      <c r="J99" s="74" t="str">
        <f>IF(J12="","",J12)</f>
        <v>28. 11. 2019</v>
      </c>
      <c r="K99" s="42"/>
      <c r="L99" s="13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138"/>
      <c r="J100" s="42"/>
      <c r="K100" s="42"/>
      <c r="L100" s="13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40.05" customHeight="1">
      <c r="A101" s="40"/>
      <c r="B101" s="41"/>
      <c r="C101" s="34" t="s">
        <v>25</v>
      </c>
      <c r="D101" s="42"/>
      <c r="E101" s="42"/>
      <c r="F101" s="29" t="str">
        <f>E15</f>
        <v xml:space="preserve">KÚ Královehradeckého kraje,Pivovarské nám.1245,HK </v>
      </c>
      <c r="G101" s="42"/>
      <c r="H101" s="42"/>
      <c r="I101" s="142" t="s">
        <v>31</v>
      </c>
      <c r="J101" s="38" t="str">
        <f>E21</f>
        <v>Projecticon s.r.o.,A Kopeckého 151,Nový Hrádek</v>
      </c>
      <c r="K101" s="42"/>
      <c r="L101" s="1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5.15" customHeight="1">
      <c r="A102" s="40"/>
      <c r="B102" s="41"/>
      <c r="C102" s="34" t="s">
        <v>29</v>
      </c>
      <c r="D102" s="42"/>
      <c r="E102" s="42"/>
      <c r="F102" s="29" t="str">
        <f>IF(E18="","",E18)</f>
        <v>Vyplň údaj</v>
      </c>
      <c r="G102" s="42"/>
      <c r="H102" s="42"/>
      <c r="I102" s="142" t="s">
        <v>34</v>
      </c>
      <c r="J102" s="38" t="str">
        <f>E24</f>
        <v xml:space="preserve"> </v>
      </c>
      <c r="K102" s="42"/>
      <c r="L102" s="1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0.3" customHeight="1">
      <c r="A103" s="40"/>
      <c r="B103" s="41"/>
      <c r="C103" s="42"/>
      <c r="D103" s="42"/>
      <c r="E103" s="42"/>
      <c r="F103" s="42"/>
      <c r="G103" s="42"/>
      <c r="H103" s="42"/>
      <c r="I103" s="138"/>
      <c r="J103" s="42"/>
      <c r="K103" s="42"/>
      <c r="L103" s="13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11" customFormat="1" ht="29.25" customHeight="1">
      <c r="A104" s="192"/>
      <c r="B104" s="193"/>
      <c r="C104" s="194" t="s">
        <v>149</v>
      </c>
      <c r="D104" s="195" t="s">
        <v>57</v>
      </c>
      <c r="E104" s="195" t="s">
        <v>53</v>
      </c>
      <c r="F104" s="195" t="s">
        <v>54</v>
      </c>
      <c r="G104" s="195" t="s">
        <v>150</v>
      </c>
      <c r="H104" s="195" t="s">
        <v>151</v>
      </c>
      <c r="I104" s="196" t="s">
        <v>152</v>
      </c>
      <c r="J104" s="195" t="s">
        <v>121</v>
      </c>
      <c r="K104" s="197" t="s">
        <v>153</v>
      </c>
      <c r="L104" s="198"/>
      <c r="M104" s="94" t="s">
        <v>19</v>
      </c>
      <c r="N104" s="95" t="s">
        <v>42</v>
      </c>
      <c r="O104" s="95" t="s">
        <v>154</v>
      </c>
      <c r="P104" s="95" t="s">
        <v>155</v>
      </c>
      <c r="Q104" s="95" t="s">
        <v>156</v>
      </c>
      <c r="R104" s="95" t="s">
        <v>157</v>
      </c>
      <c r="S104" s="95" t="s">
        <v>158</v>
      </c>
      <c r="T104" s="96" t="s">
        <v>159</v>
      </c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</row>
    <row r="105" spans="1:63" s="2" customFormat="1" ht="22.8" customHeight="1">
      <c r="A105" s="40"/>
      <c r="B105" s="41"/>
      <c r="C105" s="101" t="s">
        <v>160</v>
      </c>
      <c r="D105" s="42"/>
      <c r="E105" s="42"/>
      <c r="F105" s="42"/>
      <c r="G105" s="42"/>
      <c r="H105" s="42"/>
      <c r="I105" s="138"/>
      <c r="J105" s="199">
        <f>BK105</f>
        <v>0</v>
      </c>
      <c r="K105" s="42"/>
      <c r="L105" s="46"/>
      <c r="M105" s="97"/>
      <c r="N105" s="200"/>
      <c r="O105" s="98"/>
      <c r="P105" s="201">
        <f>P106+P741+P1729</f>
        <v>0</v>
      </c>
      <c r="Q105" s="98"/>
      <c r="R105" s="201">
        <f>R106+R741+R1729</f>
        <v>4768.204691949999</v>
      </c>
      <c r="S105" s="98"/>
      <c r="T105" s="202">
        <f>T106+T741+T1729</f>
        <v>0.5250999999999999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71</v>
      </c>
      <c r="AU105" s="19" t="s">
        <v>122</v>
      </c>
      <c r="BK105" s="203">
        <f>BK106+BK741+BK1729</f>
        <v>0</v>
      </c>
    </row>
    <row r="106" spans="1:63" s="12" customFormat="1" ht="25.9" customHeight="1">
      <c r="A106" s="12"/>
      <c r="B106" s="204"/>
      <c r="C106" s="205"/>
      <c r="D106" s="206" t="s">
        <v>71</v>
      </c>
      <c r="E106" s="207" t="s">
        <v>161</v>
      </c>
      <c r="F106" s="207" t="s">
        <v>162</v>
      </c>
      <c r="G106" s="205"/>
      <c r="H106" s="205"/>
      <c r="I106" s="208"/>
      <c r="J106" s="209">
        <f>BK106</f>
        <v>0</v>
      </c>
      <c r="K106" s="205"/>
      <c r="L106" s="210"/>
      <c r="M106" s="211"/>
      <c r="N106" s="212"/>
      <c r="O106" s="212"/>
      <c r="P106" s="213">
        <f>P107+P163+P212+P409+P484+P708+P739</f>
        <v>0</v>
      </c>
      <c r="Q106" s="212"/>
      <c r="R106" s="213">
        <f>R107+R163+R212+R409+R484+R708+R739</f>
        <v>4536.405229969999</v>
      </c>
      <c r="S106" s="212"/>
      <c r="T106" s="214">
        <f>T107+T163+T212+T409+T484+T708+T739</f>
        <v>0.5250999999999999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80</v>
      </c>
      <c r="AT106" s="216" t="s">
        <v>71</v>
      </c>
      <c r="AU106" s="216" t="s">
        <v>72</v>
      </c>
      <c r="AY106" s="215" t="s">
        <v>163</v>
      </c>
      <c r="BK106" s="217">
        <f>BK107+BK163+BK212+BK409+BK484+BK708+BK739</f>
        <v>0</v>
      </c>
    </row>
    <row r="107" spans="1:63" s="12" customFormat="1" ht="22.8" customHeight="1">
      <c r="A107" s="12"/>
      <c r="B107" s="204"/>
      <c r="C107" s="205"/>
      <c r="D107" s="206" t="s">
        <v>71</v>
      </c>
      <c r="E107" s="218" t="s">
        <v>80</v>
      </c>
      <c r="F107" s="218" t="s">
        <v>1057</v>
      </c>
      <c r="G107" s="205"/>
      <c r="H107" s="205"/>
      <c r="I107" s="208"/>
      <c r="J107" s="219">
        <f>BK107</f>
        <v>0</v>
      </c>
      <c r="K107" s="205"/>
      <c r="L107" s="210"/>
      <c r="M107" s="211"/>
      <c r="N107" s="212"/>
      <c r="O107" s="212"/>
      <c r="P107" s="213">
        <f>SUM(P108:P162)</f>
        <v>0</v>
      </c>
      <c r="Q107" s="212"/>
      <c r="R107" s="213">
        <f>SUM(R108:R162)</f>
        <v>505.45687599999997</v>
      </c>
      <c r="S107" s="212"/>
      <c r="T107" s="214">
        <f>SUM(T108:T162)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5" t="s">
        <v>80</v>
      </c>
      <c r="AT107" s="216" t="s">
        <v>71</v>
      </c>
      <c r="AU107" s="216" t="s">
        <v>80</v>
      </c>
      <c r="AY107" s="215" t="s">
        <v>163</v>
      </c>
      <c r="BK107" s="217">
        <f>SUM(BK108:BK162)</f>
        <v>0</v>
      </c>
    </row>
    <row r="108" spans="1:65" s="2" customFormat="1" ht="33" customHeight="1">
      <c r="A108" s="40"/>
      <c r="B108" s="41"/>
      <c r="C108" s="220" t="s">
        <v>80</v>
      </c>
      <c r="D108" s="220" t="s">
        <v>166</v>
      </c>
      <c r="E108" s="221" t="s">
        <v>1058</v>
      </c>
      <c r="F108" s="222" t="s">
        <v>1059</v>
      </c>
      <c r="G108" s="223" t="s">
        <v>178</v>
      </c>
      <c r="H108" s="224">
        <v>746</v>
      </c>
      <c r="I108" s="225"/>
      <c r="J108" s="226">
        <f>ROUND(I108*H108,2)</f>
        <v>0</v>
      </c>
      <c r="K108" s="222" t="s">
        <v>170</v>
      </c>
      <c r="L108" s="46"/>
      <c r="M108" s="227" t="s">
        <v>19</v>
      </c>
      <c r="N108" s="228" t="s">
        <v>44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171</v>
      </c>
      <c r="AT108" s="231" t="s">
        <v>166</v>
      </c>
      <c r="AU108" s="231" t="s">
        <v>106</v>
      </c>
      <c r="AY108" s="19" t="s">
        <v>163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106</v>
      </c>
      <c r="BK108" s="232">
        <f>ROUND(I108*H108,2)</f>
        <v>0</v>
      </c>
      <c r="BL108" s="19" t="s">
        <v>171</v>
      </c>
      <c r="BM108" s="231" t="s">
        <v>1060</v>
      </c>
    </row>
    <row r="109" spans="1:51" s="13" customFormat="1" ht="12">
      <c r="A109" s="13"/>
      <c r="B109" s="233"/>
      <c r="C109" s="234"/>
      <c r="D109" s="235" t="s">
        <v>173</v>
      </c>
      <c r="E109" s="236" t="s">
        <v>19</v>
      </c>
      <c r="F109" s="237" t="s">
        <v>1061</v>
      </c>
      <c r="G109" s="234"/>
      <c r="H109" s="238">
        <v>300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173</v>
      </c>
      <c r="AU109" s="244" t="s">
        <v>106</v>
      </c>
      <c r="AV109" s="13" t="s">
        <v>106</v>
      </c>
      <c r="AW109" s="13" t="s">
        <v>33</v>
      </c>
      <c r="AX109" s="13" t="s">
        <v>72</v>
      </c>
      <c r="AY109" s="244" t="s">
        <v>163</v>
      </c>
    </row>
    <row r="110" spans="1:51" s="13" customFormat="1" ht="12">
      <c r="A110" s="13"/>
      <c r="B110" s="233"/>
      <c r="C110" s="234"/>
      <c r="D110" s="235" t="s">
        <v>173</v>
      </c>
      <c r="E110" s="236" t="s">
        <v>19</v>
      </c>
      <c r="F110" s="237" t="s">
        <v>1062</v>
      </c>
      <c r="G110" s="234"/>
      <c r="H110" s="238">
        <v>350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173</v>
      </c>
      <c r="AU110" s="244" t="s">
        <v>106</v>
      </c>
      <c r="AV110" s="13" t="s">
        <v>106</v>
      </c>
      <c r="AW110" s="13" t="s">
        <v>33</v>
      </c>
      <c r="AX110" s="13" t="s">
        <v>72</v>
      </c>
      <c r="AY110" s="244" t="s">
        <v>163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1063</v>
      </c>
      <c r="G111" s="234"/>
      <c r="H111" s="238">
        <v>18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72</v>
      </c>
      <c r="AY111" s="244" t="s">
        <v>163</v>
      </c>
    </row>
    <row r="112" spans="1:51" s="13" customFormat="1" ht="12">
      <c r="A112" s="13"/>
      <c r="B112" s="233"/>
      <c r="C112" s="234"/>
      <c r="D112" s="235" t="s">
        <v>173</v>
      </c>
      <c r="E112" s="236" t="s">
        <v>19</v>
      </c>
      <c r="F112" s="237" t="s">
        <v>1064</v>
      </c>
      <c r="G112" s="234"/>
      <c r="H112" s="238">
        <v>29.4</v>
      </c>
      <c r="I112" s="239"/>
      <c r="J112" s="234"/>
      <c r="K112" s="234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173</v>
      </c>
      <c r="AU112" s="244" t="s">
        <v>106</v>
      </c>
      <c r="AV112" s="13" t="s">
        <v>106</v>
      </c>
      <c r="AW112" s="13" t="s">
        <v>33</v>
      </c>
      <c r="AX112" s="13" t="s">
        <v>72</v>
      </c>
      <c r="AY112" s="244" t="s">
        <v>163</v>
      </c>
    </row>
    <row r="113" spans="1:51" s="13" customFormat="1" ht="12">
      <c r="A113" s="13"/>
      <c r="B113" s="233"/>
      <c r="C113" s="234"/>
      <c r="D113" s="235" t="s">
        <v>173</v>
      </c>
      <c r="E113" s="236" t="s">
        <v>19</v>
      </c>
      <c r="F113" s="237" t="s">
        <v>1065</v>
      </c>
      <c r="G113" s="234"/>
      <c r="H113" s="238">
        <v>48.6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173</v>
      </c>
      <c r="AU113" s="244" t="s">
        <v>106</v>
      </c>
      <c r="AV113" s="13" t="s">
        <v>106</v>
      </c>
      <c r="AW113" s="13" t="s">
        <v>33</v>
      </c>
      <c r="AX113" s="13" t="s">
        <v>72</v>
      </c>
      <c r="AY113" s="244" t="s">
        <v>163</v>
      </c>
    </row>
    <row r="114" spans="1:51" s="14" customFormat="1" ht="12">
      <c r="A114" s="14"/>
      <c r="B114" s="245"/>
      <c r="C114" s="246"/>
      <c r="D114" s="235" t="s">
        <v>173</v>
      </c>
      <c r="E114" s="247" t="s">
        <v>19</v>
      </c>
      <c r="F114" s="248" t="s">
        <v>175</v>
      </c>
      <c r="G114" s="246"/>
      <c r="H114" s="249">
        <v>746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173</v>
      </c>
      <c r="AU114" s="255" t="s">
        <v>106</v>
      </c>
      <c r="AV114" s="14" t="s">
        <v>171</v>
      </c>
      <c r="AW114" s="14" t="s">
        <v>33</v>
      </c>
      <c r="AX114" s="14" t="s">
        <v>80</v>
      </c>
      <c r="AY114" s="255" t="s">
        <v>163</v>
      </c>
    </row>
    <row r="115" spans="1:65" s="2" customFormat="1" ht="33" customHeight="1">
      <c r="A115" s="40"/>
      <c r="B115" s="41"/>
      <c r="C115" s="220" t="s">
        <v>106</v>
      </c>
      <c r="D115" s="220" t="s">
        <v>166</v>
      </c>
      <c r="E115" s="221" t="s">
        <v>1066</v>
      </c>
      <c r="F115" s="222" t="s">
        <v>1067</v>
      </c>
      <c r="G115" s="223" t="s">
        <v>178</v>
      </c>
      <c r="H115" s="224">
        <v>746</v>
      </c>
      <c r="I115" s="225"/>
      <c r="J115" s="226">
        <f>ROUND(I115*H115,2)</f>
        <v>0</v>
      </c>
      <c r="K115" s="222" t="s">
        <v>170</v>
      </c>
      <c r="L115" s="46"/>
      <c r="M115" s="227" t="s">
        <v>19</v>
      </c>
      <c r="N115" s="228" t="s">
        <v>44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171</v>
      </c>
      <c r="AT115" s="231" t="s">
        <v>166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106</v>
      </c>
      <c r="BK115" s="232">
        <f>ROUND(I115*H115,2)</f>
        <v>0</v>
      </c>
      <c r="BL115" s="19" t="s">
        <v>171</v>
      </c>
      <c r="BM115" s="231" t="s">
        <v>1068</v>
      </c>
    </row>
    <row r="116" spans="1:65" s="2" customFormat="1" ht="33" customHeight="1">
      <c r="A116" s="40"/>
      <c r="B116" s="41"/>
      <c r="C116" s="220" t="s">
        <v>181</v>
      </c>
      <c r="D116" s="220" t="s">
        <v>166</v>
      </c>
      <c r="E116" s="221" t="s">
        <v>1069</v>
      </c>
      <c r="F116" s="222" t="s">
        <v>1070</v>
      </c>
      <c r="G116" s="223" t="s">
        <v>178</v>
      </c>
      <c r="H116" s="224">
        <v>648.285</v>
      </c>
      <c r="I116" s="225"/>
      <c r="J116" s="226">
        <f>ROUND(I116*H116,2)</f>
        <v>0</v>
      </c>
      <c r="K116" s="222" t="s">
        <v>170</v>
      </c>
      <c r="L116" s="46"/>
      <c r="M116" s="227" t="s">
        <v>19</v>
      </c>
      <c r="N116" s="228" t="s">
        <v>44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171</v>
      </c>
      <c r="AT116" s="231" t="s">
        <v>166</v>
      </c>
      <c r="AU116" s="231" t="s">
        <v>106</v>
      </c>
      <c r="AY116" s="19" t="s">
        <v>163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106</v>
      </c>
      <c r="BK116" s="232">
        <f>ROUND(I116*H116,2)</f>
        <v>0</v>
      </c>
      <c r="BL116" s="19" t="s">
        <v>171</v>
      </c>
      <c r="BM116" s="231" t="s">
        <v>1071</v>
      </c>
    </row>
    <row r="117" spans="1:51" s="13" customFormat="1" ht="12">
      <c r="A117" s="13"/>
      <c r="B117" s="233"/>
      <c r="C117" s="234"/>
      <c r="D117" s="235" t="s">
        <v>173</v>
      </c>
      <c r="E117" s="236" t="s">
        <v>19</v>
      </c>
      <c r="F117" s="237" t="s">
        <v>1072</v>
      </c>
      <c r="G117" s="234"/>
      <c r="H117" s="238">
        <v>9.072</v>
      </c>
      <c r="I117" s="239"/>
      <c r="J117" s="234"/>
      <c r="K117" s="234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173</v>
      </c>
      <c r="AU117" s="244" t="s">
        <v>106</v>
      </c>
      <c r="AV117" s="13" t="s">
        <v>106</v>
      </c>
      <c r="AW117" s="13" t="s">
        <v>33</v>
      </c>
      <c r="AX117" s="13" t="s">
        <v>72</v>
      </c>
      <c r="AY117" s="244" t="s">
        <v>163</v>
      </c>
    </row>
    <row r="118" spans="1:51" s="16" customFormat="1" ht="12">
      <c r="A118" s="16"/>
      <c r="B118" s="272"/>
      <c r="C118" s="273"/>
      <c r="D118" s="235" t="s">
        <v>173</v>
      </c>
      <c r="E118" s="274" t="s">
        <v>19</v>
      </c>
      <c r="F118" s="275" t="s">
        <v>1073</v>
      </c>
      <c r="G118" s="273"/>
      <c r="H118" s="276">
        <v>9.072</v>
      </c>
      <c r="I118" s="277"/>
      <c r="J118" s="273"/>
      <c r="K118" s="273"/>
      <c r="L118" s="278"/>
      <c r="M118" s="279"/>
      <c r="N118" s="280"/>
      <c r="O118" s="280"/>
      <c r="P118" s="280"/>
      <c r="Q118" s="280"/>
      <c r="R118" s="280"/>
      <c r="S118" s="280"/>
      <c r="T118" s="281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82" t="s">
        <v>173</v>
      </c>
      <c r="AU118" s="282" t="s">
        <v>106</v>
      </c>
      <c r="AV118" s="16" t="s">
        <v>181</v>
      </c>
      <c r="AW118" s="16" t="s">
        <v>33</v>
      </c>
      <c r="AX118" s="16" t="s">
        <v>72</v>
      </c>
      <c r="AY118" s="282" t="s">
        <v>163</v>
      </c>
    </row>
    <row r="119" spans="1:51" s="13" customFormat="1" ht="12">
      <c r="A119" s="13"/>
      <c r="B119" s="233"/>
      <c r="C119" s="234"/>
      <c r="D119" s="235" t="s">
        <v>173</v>
      </c>
      <c r="E119" s="236" t="s">
        <v>19</v>
      </c>
      <c r="F119" s="237" t="s">
        <v>1074</v>
      </c>
      <c r="G119" s="234"/>
      <c r="H119" s="238">
        <v>10.925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173</v>
      </c>
      <c r="AU119" s="244" t="s">
        <v>106</v>
      </c>
      <c r="AV119" s="13" t="s">
        <v>106</v>
      </c>
      <c r="AW119" s="13" t="s">
        <v>33</v>
      </c>
      <c r="AX119" s="13" t="s">
        <v>72</v>
      </c>
      <c r="AY119" s="244" t="s">
        <v>163</v>
      </c>
    </row>
    <row r="120" spans="1:51" s="13" customFormat="1" ht="12">
      <c r="A120" s="13"/>
      <c r="B120" s="233"/>
      <c r="C120" s="234"/>
      <c r="D120" s="235" t="s">
        <v>173</v>
      </c>
      <c r="E120" s="236" t="s">
        <v>19</v>
      </c>
      <c r="F120" s="237" t="s">
        <v>1075</v>
      </c>
      <c r="G120" s="234"/>
      <c r="H120" s="238">
        <v>5.076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173</v>
      </c>
      <c r="AU120" s="244" t="s">
        <v>106</v>
      </c>
      <c r="AV120" s="13" t="s">
        <v>106</v>
      </c>
      <c r="AW120" s="13" t="s">
        <v>33</v>
      </c>
      <c r="AX120" s="13" t="s">
        <v>72</v>
      </c>
      <c r="AY120" s="244" t="s">
        <v>163</v>
      </c>
    </row>
    <row r="121" spans="1:51" s="16" customFormat="1" ht="12">
      <c r="A121" s="16"/>
      <c r="B121" s="272"/>
      <c r="C121" s="273"/>
      <c r="D121" s="235" t="s">
        <v>173</v>
      </c>
      <c r="E121" s="274" t="s">
        <v>19</v>
      </c>
      <c r="F121" s="275" t="s">
        <v>1073</v>
      </c>
      <c r="G121" s="273"/>
      <c r="H121" s="276">
        <v>16.001</v>
      </c>
      <c r="I121" s="277"/>
      <c r="J121" s="273"/>
      <c r="K121" s="273"/>
      <c r="L121" s="278"/>
      <c r="M121" s="279"/>
      <c r="N121" s="280"/>
      <c r="O121" s="280"/>
      <c r="P121" s="280"/>
      <c r="Q121" s="280"/>
      <c r="R121" s="280"/>
      <c r="S121" s="280"/>
      <c r="T121" s="28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82" t="s">
        <v>173</v>
      </c>
      <c r="AU121" s="282" t="s">
        <v>106</v>
      </c>
      <c r="AV121" s="16" t="s">
        <v>181</v>
      </c>
      <c r="AW121" s="16" t="s">
        <v>33</v>
      </c>
      <c r="AX121" s="16" t="s">
        <v>72</v>
      </c>
      <c r="AY121" s="282" t="s">
        <v>163</v>
      </c>
    </row>
    <row r="122" spans="1:51" s="15" customFormat="1" ht="12">
      <c r="A122" s="15"/>
      <c r="B122" s="256"/>
      <c r="C122" s="257"/>
      <c r="D122" s="235" t="s">
        <v>173</v>
      </c>
      <c r="E122" s="258" t="s">
        <v>19</v>
      </c>
      <c r="F122" s="259" t="s">
        <v>1076</v>
      </c>
      <c r="G122" s="257"/>
      <c r="H122" s="258" t="s">
        <v>19</v>
      </c>
      <c r="I122" s="260"/>
      <c r="J122" s="257"/>
      <c r="K122" s="257"/>
      <c r="L122" s="261"/>
      <c r="M122" s="262"/>
      <c r="N122" s="263"/>
      <c r="O122" s="263"/>
      <c r="P122" s="263"/>
      <c r="Q122" s="263"/>
      <c r="R122" s="263"/>
      <c r="S122" s="263"/>
      <c r="T122" s="26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5" t="s">
        <v>173</v>
      </c>
      <c r="AU122" s="265" t="s">
        <v>106</v>
      </c>
      <c r="AV122" s="15" t="s">
        <v>80</v>
      </c>
      <c r="AW122" s="15" t="s">
        <v>33</v>
      </c>
      <c r="AX122" s="15" t="s">
        <v>72</v>
      </c>
      <c r="AY122" s="265" t="s">
        <v>163</v>
      </c>
    </row>
    <row r="123" spans="1:51" s="13" customFormat="1" ht="12">
      <c r="A123" s="13"/>
      <c r="B123" s="233"/>
      <c r="C123" s="234"/>
      <c r="D123" s="235" t="s">
        <v>173</v>
      </c>
      <c r="E123" s="236" t="s">
        <v>19</v>
      </c>
      <c r="F123" s="237" t="s">
        <v>1077</v>
      </c>
      <c r="G123" s="234"/>
      <c r="H123" s="238">
        <v>30.412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33</v>
      </c>
      <c r="AX123" s="13" t="s">
        <v>72</v>
      </c>
      <c r="AY123" s="244" t="s">
        <v>163</v>
      </c>
    </row>
    <row r="124" spans="1:51" s="16" customFormat="1" ht="12">
      <c r="A124" s="16"/>
      <c r="B124" s="272"/>
      <c r="C124" s="273"/>
      <c r="D124" s="235" t="s">
        <v>173</v>
      </c>
      <c r="E124" s="274" t="s">
        <v>19</v>
      </c>
      <c r="F124" s="275" t="s">
        <v>1073</v>
      </c>
      <c r="G124" s="273"/>
      <c r="H124" s="276">
        <v>30.412</v>
      </c>
      <c r="I124" s="277"/>
      <c r="J124" s="273"/>
      <c r="K124" s="273"/>
      <c r="L124" s="278"/>
      <c r="M124" s="279"/>
      <c r="N124" s="280"/>
      <c r="O124" s="280"/>
      <c r="P124" s="280"/>
      <c r="Q124" s="280"/>
      <c r="R124" s="280"/>
      <c r="S124" s="280"/>
      <c r="T124" s="28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82" t="s">
        <v>173</v>
      </c>
      <c r="AU124" s="282" t="s">
        <v>106</v>
      </c>
      <c r="AV124" s="16" t="s">
        <v>181</v>
      </c>
      <c r="AW124" s="16" t="s">
        <v>33</v>
      </c>
      <c r="AX124" s="16" t="s">
        <v>72</v>
      </c>
      <c r="AY124" s="282" t="s">
        <v>163</v>
      </c>
    </row>
    <row r="125" spans="1:51" s="13" customFormat="1" ht="12">
      <c r="A125" s="13"/>
      <c r="B125" s="233"/>
      <c r="C125" s="234"/>
      <c r="D125" s="235" t="s">
        <v>173</v>
      </c>
      <c r="E125" s="236" t="s">
        <v>19</v>
      </c>
      <c r="F125" s="237" t="s">
        <v>1078</v>
      </c>
      <c r="G125" s="234"/>
      <c r="H125" s="238">
        <v>592.8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173</v>
      </c>
      <c r="AU125" s="244" t="s">
        <v>106</v>
      </c>
      <c r="AV125" s="13" t="s">
        <v>106</v>
      </c>
      <c r="AW125" s="13" t="s">
        <v>33</v>
      </c>
      <c r="AX125" s="13" t="s">
        <v>72</v>
      </c>
      <c r="AY125" s="244" t="s">
        <v>163</v>
      </c>
    </row>
    <row r="126" spans="1:51" s="16" customFormat="1" ht="12">
      <c r="A126" s="16"/>
      <c r="B126" s="272"/>
      <c r="C126" s="273"/>
      <c r="D126" s="235" t="s">
        <v>173</v>
      </c>
      <c r="E126" s="274" t="s">
        <v>19</v>
      </c>
      <c r="F126" s="275" t="s">
        <v>1073</v>
      </c>
      <c r="G126" s="273"/>
      <c r="H126" s="276">
        <v>592.8</v>
      </c>
      <c r="I126" s="277"/>
      <c r="J126" s="273"/>
      <c r="K126" s="273"/>
      <c r="L126" s="278"/>
      <c r="M126" s="279"/>
      <c r="N126" s="280"/>
      <c r="O126" s="280"/>
      <c r="P126" s="280"/>
      <c r="Q126" s="280"/>
      <c r="R126" s="280"/>
      <c r="S126" s="280"/>
      <c r="T126" s="28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82" t="s">
        <v>173</v>
      </c>
      <c r="AU126" s="282" t="s">
        <v>106</v>
      </c>
      <c r="AV126" s="16" t="s">
        <v>181</v>
      </c>
      <c r="AW126" s="16" t="s">
        <v>33</v>
      </c>
      <c r="AX126" s="16" t="s">
        <v>72</v>
      </c>
      <c r="AY126" s="282" t="s">
        <v>163</v>
      </c>
    </row>
    <row r="127" spans="1:51" s="14" customFormat="1" ht="12">
      <c r="A127" s="14"/>
      <c r="B127" s="245"/>
      <c r="C127" s="246"/>
      <c r="D127" s="235" t="s">
        <v>173</v>
      </c>
      <c r="E127" s="247" t="s">
        <v>19</v>
      </c>
      <c r="F127" s="248" t="s">
        <v>175</v>
      </c>
      <c r="G127" s="246"/>
      <c r="H127" s="249">
        <v>648.285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173</v>
      </c>
      <c r="AU127" s="255" t="s">
        <v>106</v>
      </c>
      <c r="AV127" s="14" t="s">
        <v>171</v>
      </c>
      <c r="AW127" s="14" t="s">
        <v>33</v>
      </c>
      <c r="AX127" s="14" t="s">
        <v>80</v>
      </c>
      <c r="AY127" s="255" t="s">
        <v>163</v>
      </c>
    </row>
    <row r="128" spans="1:65" s="2" customFormat="1" ht="44.25" customHeight="1">
      <c r="A128" s="40"/>
      <c r="B128" s="41"/>
      <c r="C128" s="220" t="s">
        <v>171</v>
      </c>
      <c r="D128" s="220" t="s">
        <v>166</v>
      </c>
      <c r="E128" s="221" t="s">
        <v>1079</v>
      </c>
      <c r="F128" s="222" t="s">
        <v>1080</v>
      </c>
      <c r="G128" s="223" t="s">
        <v>178</v>
      </c>
      <c r="H128" s="224">
        <v>648.285</v>
      </c>
      <c r="I128" s="225"/>
      <c r="J128" s="226">
        <f>ROUND(I128*H128,2)</f>
        <v>0</v>
      </c>
      <c r="K128" s="222" t="s">
        <v>170</v>
      </c>
      <c r="L128" s="46"/>
      <c r="M128" s="227" t="s">
        <v>19</v>
      </c>
      <c r="N128" s="228" t="s">
        <v>44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171</v>
      </c>
      <c r="AT128" s="231" t="s">
        <v>166</v>
      </c>
      <c r="AU128" s="231" t="s">
        <v>106</v>
      </c>
      <c r="AY128" s="19" t="s">
        <v>163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106</v>
      </c>
      <c r="BK128" s="232">
        <f>ROUND(I128*H128,2)</f>
        <v>0</v>
      </c>
      <c r="BL128" s="19" t="s">
        <v>171</v>
      </c>
      <c r="BM128" s="231" t="s">
        <v>1081</v>
      </c>
    </row>
    <row r="129" spans="1:65" s="2" customFormat="1" ht="21.75" customHeight="1">
      <c r="A129" s="40"/>
      <c r="B129" s="41"/>
      <c r="C129" s="220" t="s">
        <v>191</v>
      </c>
      <c r="D129" s="220" t="s">
        <v>166</v>
      </c>
      <c r="E129" s="221" t="s">
        <v>1082</v>
      </c>
      <c r="F129" s="222" t="s">
        <v>1083</v>
      </c>
      <c r="G129" s="223" t="s">
        <v>169</v>
      </c>
      <c r="H129" s="224">
        <v>1172.4</v>
      </c>
      <c r="I129" s="225"/>
      <c r="J129" s="226">
        <f>ROUND(I129*H129,2)</f>
        <v>0</v>
      </c>
      <c r="K129" s="222" t="s">
        <v>170</v>
      </c>
      <c r="L129" s="46"/>
      <c r="M129" s="227" t="s">
        <v>19</v>
      </c>
      <c r="N129" s="228" t="s">
        <v>44</v>
      </c>
      <c r="O129" s="86"/>
      <c r="P129" s="229">
        <f>O129*H129</f>
        <v>0</v>
      </c>
      <c r="Q129" s="229">
        <v>0.00149</v>
      </c>
      <c r="R129" s="229">
        <f>Q129*H129</f>
        <v>1.746876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171</v>
      </c>
      <c r="AT129" s="231" t="s">
        <v>166</v>
      </c>
      <c r="AU129" s="231" t="s">
        <v>106</v>
      </c>
      <c r="AY129" s="19" t="s">
        <v>163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106</v>
      </c>
      <c r="BK129" s="232">
        <f>ROUND(I129*H129,2)</f>
        <v>0</v>
      </c>
      <c r="BL129" s="19" t="s">
        <v>171</v>
      </c>
      <c r="BM129" s="231" t="s">
        <v>1084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1085</v>
      </c>
      <c r="G130" s="234"/>
      <c r="H130" s="238">
        <v>32.4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6" customFormat="1" ht="12">
      <c r="A131" s="16"/>
      <c r="B131" s="272"/>
      <c r="C131" s="273"/>
      <c r="D131" s="235" t="s">
        <v>173</v>
      </c>
      <c r="E131" s="274" t="s">
        <v>19</v>
      </c>
      <c r="F131" s="275" t="s">
        <v>1073</v>
      </c>
      <c r="G131" s="273"/>
      <c r="H131" s="276">
        <v>32.4</v>
      </c>
      <c r="I131" s="277"/>
      <c r="J131" s="273"/>
      <c r="K131" s="273"/>
      <c r="L131" s="278"/>
      <c r="M131" s="279"/>
      <c r="N131" s="280"/>
      <c r="O131" s="280"/>
      <c r="P131" s="280"/>
      <c r="Q131" s="280"/>
      <c r="R131" s="280"/>
      <c r="S131" s="280"/>
      <c r="T131" s="28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82" t="s">
        <v>173</v>
      </c>
      <c r="AU131" s="282" t="s">
        <v>106</v>
      </c>
      <c r="AV131" s="16" t="s">
        <v>181</v>
      </c>
      <c r="AW131" s="16" t="s">
        <v>33</v>
      </c>
      <c r="AX131" s="16" t="s">
        <v>72</v>
      </c>
      <c r="AY131" s="282" t="s">
        <v>163</v>
      </c>
    </row>
    <row r="132" spans="1:51" s="13" customFormat="1" ht="12">
      <c r="A132" s="13"/>
      <c r="B132" s="233"/>
      <c r="C132" s="234"/>
      <c r="D132" s="235" t="s">
        <v>173</v>
      </c>
      <c r="E132" s="236" t="s">
        <v>19</v>
      </c>
      <c r="F132" s="237" t="s">
        <v>1086</v>
      </c>
      <c r="G132" s="234"/>
      <c r="H132" s="238">
        <v>1140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173</v>
      </c>
      <c r="AU132" s="244" t="s">
        <v>106</v>
      </c>
      <c r="AV132" s="13" t="s">
        <v>106</v>
      </c>
      <c r="AW132" s="13" t="s">
        <v>33</v>
      </c>
      <c r="AX132" s="13" t="s">
        <v>72</v>
      </c>
      <c r="AY132" s="244" t="s">
        <v>163</v>
      </c>
    </row>
    <row r="133" spans="1:51" s="16" customFormat="1" ht="12">
      <c r="A133" s="16"/>
      <c r="B133" s="272"/>
      <c r="C133" s="273"/>
      <c r="D133" s="235" t="s">
        <v>173</v>
      </c>
      <c r="E133" s="274" t="s">
        <v>19</v>
      </c>
      <c r="F133" s="275" t="s">
        <v>1073</v>
      </c>
      <c r="G133" s="273"/>
      <c r="H133" s="276">
        <v>1140</v>
      </c>
      <c r="I133" s="277"/>
      <c r="J133" s="273"/>
      <c r="K133" s="273"/>
      <c r="L133" s="278"/>
      <c r="M133" s="279"/>
      <c r="N133" s="280"/>
      <c r="O133" s="280"/>
      <c r="P133" s="280"/>
      <c r="Q133" s="280"/>
      <c r="R133" s="280"/>
      <c r="S133" s="280"/>
      <c r="T133" s="28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82" t="s">
        <v>173</v>
      </c>
      <c r="AU133" s="282" t="s">
        <v>106</v>
      </c>
      <c r="AV133" s="16" t="s">
        <v>181</v>
      </c>
      <c r="AW133" s="16" t="s">
        <v>33</v>
      </c>
      <c r="AX133" s="16" t="s">
        <v>72</v>
      </c>
      <c r="AY133" s="282" t="s">
        <v>163</v>
      </c>
    </row>
    <row r="134" spans="1:51" s="14" customFormat="1" ht="12">
      <c r="A134" s="14"/>
      <c r="B134" s="245"/>
      <c r="C134" s="246"/>
      <c r="D134" s="235" t="s">
        <v>173</v>
      </c>
      <c r="E134" s="247" t="s">
        <v>19</v>
      </c>
      <c r="F134" s="248" t="s">
        <v>175</v>
      </c>
      <c r="G134" s="246"/>
      <c r="H134" s="249">
        <v>1172.4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173</v>
      </c>
      <c r="AU134" s="255" t="s">
        <v>106</v>
      </c>
      <c r="AV134" s="14" t="s">
        <v>171</v>
      </c>
      <c r="AW134" s="14" t="s">
        <v>33</v>
      </c>
      <c r="AX134" s="14" t="s">
        <v>80</v>
      </c>
      <c r="AY134" s="255" t="s">
        <v>163</v>
      </c>
    </row>
    <row r="135" spans="1:65" s="2" customFormat="1" ht="33" customHeight="1">
      <c r="A135" s="40"/>
      <c r="B135" s="41"/>
      <c r="C135" s="220" t="s">
        <v>196</v>
      </c>
      <c r="D135" s="220" t="s">
        <v>166</v>
      </c>
      <c r="E135" s="221" t="s">
        <v>1087</v>
      </c>
      <c r="F135" s="222" t="s">
        <v>1088</v>
      </c>
      <c r="G135" s="223" t="s">
        <v>169</v>
      </c>
      <c r="H135" s="224">
        <v>1172.4</v>
      </c>
      <c r="I135" s="225"/>
      <c r="J135" s="226">
        <f>ROUND(I135*H135,2)</f>
        <v>0</v>
      </c>
      <c r="K135" s="222" t="s">
        <v>170</v>
      </c>
      <c r="L135" s="46"/>
      <c r="M135" s="227" t="s">
        <v>19</v>
      </c>
      <c r="N135" s="228" t="s">
        <v>44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171</v>
      </c>
      <c r="AT135" s="231" t="s">
        <v>166</v>
      </c>
      <c r="AU135" s="231" t="s">
        <v>106</v>
      </c>
      <c r="AY135" s="19" t="s">
        <v>163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106</v>
      </c>
      <c r="BK135" s="232">
        <f>ROUND(I135*H135,2)</f>
        <v>0</v>
      </c>
      <c r="BL135" s="19" t="s">
        <v>171</v>
      </c>
      <c r="BM135" s="231" t="s">
        <v>1089</v>
      </c>
    </row>
    <row r="136" spans="1:65" s="2" customFormat="1" ht="44.25" customHeight="1">
      <c r="A136" s="40"/>
      <c r="B136" s="41"/>
      <c r="C136" s="220" t="s">
        <v>201</v>
      </c>
      <c r="D136" s="220" t="s">
        <v>166</v>
      </c>
      <c r="E136" s="221" t="s">
        <v>1090</v>
      </c>
      <c r="F136" s="222" t="s">
        <v>1091</v>
      </c>
      <c r="G136" s="223" t="s">
        <v>178</v>
      </c>
      <c r="H136" s="224">
        <v>1378.284</v>
      </c>
      <c r="I136" s="225"/>
      <c r="J136" s="226">
        <f>ROUND(I136*H136,2)</f>
        <v>0</v>
      </c>
      <c r="K136" s="222" t="s">
        <v>170</v>
      </c>
      <c r="L136" s="46"/>
      <c r="M136" s="227" t="s">
        <v>19</v>
      </c>
      <c r="N136" s="228" t="s">
        <v>44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171</v>
      </c>
      <c r="AT136" s="231" t="s">
        <v>166</v>
      </c>
      <c r="AU136" s="231" t="s">
        <v>106</v>
      </c>
      <c r="AY136" s="19" t="s">
        <v>163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106</v>
      </c>
      <c r="BK136" s="232">
        <f>ROUND(I136*H136,2)</f>
        <v>0</v>
      </c>
      <c r="BL136" s="19" t="s">
        <v>171</v>
      </c>
      <c r="BM136" s="231" t="s">
        <v>1092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1093</v>
      </c>
      <c r="G137" s="234"/>
      <c r="H137" s="238">
        <v>1378.284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80</v>
      </c>
      <c r="AY137" s="244" t="s">
        <v>163</v>
      </c>
    </row>
    <row r="138" spans="1:65" s="2" customFormat="1" ht="44.25" customHeight="1">
      <c r="A138" s="40"/>
      <c r="B138" s="41"/>
      <c r="C138" s="220" t="s">
        <v>206</v>
      </c>
      <c r="D138" s="220" t="s">
        <v>166</v>
      </c>
      <c r="E138" s="221" t="s">
        <v>1094</v>
      </c>
      <c r="F138" s="222" t="s">
        <v>1095</v>
      </c>
      <c r="G138" s="223" t="s">
        <v>178</v>
      </c>
      <c r="H138" s="224">
        <v>1378.284</v>
      </c>
      <c r="I138" s="225"/>
      <c r="J138" s="226">
        <f>ROUND(I138*H138,2)</f>
        <v>0</v>
      </c>
      <c r="K138" s="222" t="s">
        <v>170</v>
      </c>
      <c r="L138" s="46"/>
      <c r="M138" s="227" t="s">
        <v>19</v>
      </c>
      <c r="N138" s="228" t="s">
        <v>44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171</v>
      </c>
      <c r="AT138" s="231" t="s">
        <v>166</v>
      </c>
      <c r="AU138" s="231" t="s">
        <v>106</v>
      </c>
      <c r="AY138" s="19" t="s">
        <v>163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106</v>
      </c>
      <c r="BK138" s="232">
        <f>ROUND(I138*H138,2)</f>
        <v>0</v>
      </c>
      <c r="BL138" s="19" t="s">
        <v>171</v>
      </c>
      <c r="BM138" s="231" t="s">
        <v>1096</v>
      </c>
    </row>
    <row r="139" spans="1:65" s="2" customFormat="1" ht="55.5" customHeight="1">
      <c r="A139" s="40"/>
      <c r="B139" s="41"/>
      <c r="C139" s="220" t="s">
        <v>164</v>
      </c>
      <c r="D139" s="220" t="s">
        <v>166</v>
      </c>
      <c r="E139" s="221" t="s">
        <v>1097</v>
      </c>
      <c r="F139" s="222" t="s">
        <v>1098</v>
      </c>
      <c r="G139" s="223" t="s">
        <v>178</v>
      </c>
      <c r="H139" s="224">
        <v>9647.988</v>
      </c>
      <c r="I139" s="225"/>
      <c r="J139" s="226">
        <f>ROUND(I139*H139,2)</f>
        <v>0</v>
      </c>
      <c r="K139" s="222" t="s">
        <v>170</v>
      </c>
      <c r="L139" s="46"/>
      <c r="M139" s="227" t="s">
        <v>19</v>
      </c>
      <c r="N139" s="228" t="s">
        <v>44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171</v>
      </c>
      <c r="AT139" s="231" t="s">
        <v>166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106</v>
      </c>
      <c r="BK139" s="232">
        <f>ROUND(I139*H139,2)</f>
        <v>0</v>
      </c>
      <c r="BL139" s="19" t="s">
        <v>171</v>
      </c>
      <c r="BM139" s="231" t="s">
        <v>1099</v>
      </c>
    </row>
    <row r="140" spans="1:51" s="13" customFormat="1" ht="12">
      <c r="A140" s="13"/>
      <c r="B140" s="233"/>
      <c r="C140" s="234"/>
      <c r="D140" s="235" t="s">
        <v>173</v>
      </c>
      <c r="E140" s="236" t="s">
        <v>19</v>
      </c>
      <c r="F140" s="237" t="s">
        <v>1100</v>
      </c>
      <c r="G140" s="234"/>
      <c r="H140" s="238">
        <v>9647.988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173</v>
      </c>
      <c r="AU140" s="244" t="s">
        <v>106</v>
      </c>
      <c r="AV140" s="13" t="s">
        <v>106</v>
      </c>
      <c r="AW140" s="13" t="s">
        <v>33</v>
      </c>
      <c r="AX140" s="13" t="s">
        <v>80</v>
      </c>
      <c r="AY140" s="244" t="s">
        <v>163</v>
      </c>
    </row>
    <row r="141" spans="1:65" s="2" customFormat="1" ht="33" customHeight="1">
      <c r="A141" s="40"/>
      <c r="B141" s="41"/>
      <c r="C141" s="220" t="s">
        <v>221</v>
      </c>
      <c r="D141" s="220" t="s">
        <v>166</v>
      </c>
      <c r="E141" s="221" t="s">
        <v>1101</v>
      </c>
      <c r="F141" s="222" t="s">
        <v>1102</v>
      </c>
      <c r="G141" s="223" t="s">
        <v>178</v>
      </c>
      <c r="H141" s="224">
        <v>1378.284</v>
      </c>
      <c r="I141" s="225"/>
      <c r="J141" s="226">
        <f>ROUND(I141*H141,2)</f>
        <v>0</v>
      </c>
      <c r="K141" s="222" t="s">
        <v>170</v>
      </c>
      <c r="L141" s="46"/>
      <c r="M141" s="227" t="s">
        <v>19</v>
      </c>
      <c r="N141" s="228" t="s">
        <v>44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171</v>
      </c>
      <c r="AT141" s="231" t="s">
        <v>166</v>
      </c>
      <c r="AU141" s="231" t="s">
        <v>106</v>
      </c>
      <c r="AY141" s="19" t="s">
        <v>163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106</v>
      </c>
      <c r="BK141" s="232">
        <f>ROUND(I141*H141,2)</f>
        <v>0</v>
      </c>
      <c r="BL141" s="19" t="s">
        <v>171</v>
      </c>
      <c r="BM141" s="231" t="s">
        <v>1103</v>
      </c>
    </row>
    <row r="142" spans="1:65" s="2" customFormat="1" ht="16.5" customHeight="1">
      <c r="A142" s="40"/>
      <c r="B142" s="41"/>
      <c r="C142" s="220" t="s">
        <v>110</v>
      </c>
      <c r="D142" s="220" t="s">
        <v>166</v>
      </c>
      <c r="E142" s="221" t="s">
        <v>1104</v>
      </c>
      <c r="F142" s="222" t="s">
        <v>1105</v>
      </c>
      <c r="G142" s="223" t="s">
        <v>178</v>
      </c>
      <c r="H142" s="224">
        <v>1378.284</v>
      </c>
      <c r="I142" s="225"/>
      <c r="J142" s="226">
        <f>ROUND(I142*H142,2)</f>
        <v>0</v>
      </c>
      <c r="K142" s="222" t="s">
        <v>170</v>
      </c>
      <c r="L142" s="46"/>
      <c r="M142" s="227" t="s">
        <v>19</v>
      </c>
      <c r="N142" s="228" t="s">
        <v>44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171</v>
      </c>
      <c r="AT142" s="231" t="s">
        <v>166</v>
      </c>
      <c r="AU142" s="231" t="s">
        <v>106</v>
      </c>
      <c r="AY142" s="19" t="s">
        <v>163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106</v>
      </c>
      <c r="BK142" s="232">
        <f>ROUND(I142*H142,2)</f>
        <v>0</v>
      </c>
      <c r="BL142" s="19" t="s">
        <v>171</v>
      </c>
      <c r="BM142" s="231" t="s">
        <v>1106</v>
      </c>
    </row>
    <row r="143" spans="1:65" s="2" customFormat="1" ht="33" customHeight="1">
      <c r="A143" s="40"/>
      <c r="B143" s="41"/>
      <c r="C143" s="220" t="s">
        <v>113</v>
      </c>
      <c r="D143" s="220" t="s">
        <v>166</v>
      </c>
      <c r="E143" s="221" t="s">
        <v>1107</v>
      </c>
      <c r="F143" s="222" t="s">
        <v>607</v>
      </c>
      <c r="G143" s="223" t="s">
        <v>262</v>
      </c>
      <c r="H143" s="224">
        <v>2480.911</v>
      </c>
      <c r="I143" s="225"/>
      <c r="J143" s="226">
        <f>ROUND(I143*H143,2)</f>
        <v>0</v>
      </c>
      <c r="K143" s="222" t="s">
        <v>170</v>
      </c>
      <c r="L143" s="46"/>
      <c r="M143" s="227" t="s">
        <v>19</v>
      </c>
      <c r="N143" s="228" t="s">
        <v>44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171</v>
      </c>
      <c r="AT143" s="231" t="s">
        <v>166</v>
      </c>
      <c r="AU143" s="231" t="s">
        <v>106</v>
      </c>
      <c r="AY143" s="19" t="s">
        <v>163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106</v>
      </c>
      <c r="BK143" s="232">
        <f>ROUND(I143*H143,2)</f>
        <v>0</v>
      </c>
      <c r="BL143" s="19" t="s">
        <v>171</v>
      </c>
      <c r="BM143" s="231" t="s">
        <v>1108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1109</v>
      </c>
      <c r="G144" s="234"/>
      <c r="H144" s="238">
        <v>2480.911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80</v>
      </c>
      <c r="AY144" s="244" t="s">
        <v>163</v>
      </c>
    </row>
    <row r="145" spans="1:65" s="2" customFormat="1" ht="33" customHeight="1">
      <c r="A145" s="40"/>
      <c r="B145" s="41"/>
      <c r="C145" s="220" t="s">
        <v>237</v>
      </c>
      <c r="D145" s="220" t="s">
        <v>166</v>
      </c>
      <c r="E145" s="221" t="s">
        <v>1110</v>
      </c>
      <c r="F145" s="222" t="s">
        <v>1111</v>
      </c>
      <c r="G145" s="223" t="s">
        <v>178</v>
      </c>
      <c r="H145" s="224">
        <v>222.3</v>
      </c>
      <c r="I145" s="225"/>
      <c r="J145" s="226">
        <f>ROUND(I145*H145,2)</f>
        <v>0</v>
      </c>
      <c r="K145" s="222" t="s">
        <v>170</v>
      </c>
      <c r="L145" s="46"/>
      <c r="M145" s="227" t="s">
        <v>19</v>
      </c>
      <c r="N145" s="228" t="s">
        <v>44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171</v>
      </c>
      <c r="AT145" s="231" t="s">
        <v>166</v>
      </c>
      <c r="AU145" s="231" t="s">
        <v>106</v>
      </c>
      <c r="AY145" s="19" t="s">
        <v>163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106</v>
      </c>
      <c r="BK145" s="232">
        <f>ROUND(I145*H145,2)</f>
        <v>0</v>
      </c>
      <c r="BL145" s="19" t="s">
        <v>171</v>
      </c>
      <c r="BM145" s="231" t="s">
        <v>1112</v>
      </c>
    </row>
    <row r="146" spans="1:51" s="13" customFormat="1" ht="12">
      <c r="A146" s="13"/>
      <c r="B146" s="233"/>
      <c r="C146" s="234"/>
      <c r="D146" s="235" t="s">
        <v>173</v>
      </c>
      <c r="E146" s="236" t="s">
        <v>19</v>
      </c>
      <c r="F146" s="237" t="s">
        <v>1113</v>
      </c>
      <c r="G146" s="234"/>
      <c r="H146" s="238">
        <v>74.1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173</v>
      </c>
      <c r="AU146" s="244" t="s">
        <v>106</v>
      </c>
      <c r="AV146" s="13" t="s">
        <v>106</v>
      </c>
      <c r="AW146" s="13" t="s">
        <v>33</v>
      </c>
      <c r="AX146" s="13" t="s">
        <v>72</v>
      </c>
      <c r="AY146" s="244" t="s">
        <v>163</v>
      </c>
    </row>
    <row r="147" spans="1:51" s="16" customFormat="1" ht="12">
      <c r="A147" s="16"/>
      <c r="B147" s="272"/>
      <c r="C147" s="273"/>
      <c r="D147" s="235" t="s">
        <v>173</v>
      </c>
      <c r="E147" s="274" t="s">
        <v>19</v>
      </c>
      <c r="F147" s="275" t="s">
        <v>1073</v>
      </c>
      <c r="G147" s="273"/>
      <c r="H147" s="276">
        <v>74.1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82" t="s">
        <v>173</v>
      </c>
      <c r="AU147" s="282" t="s">
        <v>106</v>
      </c>
      <c r="AV147" s="16" t="s">
        <v>181</v>
      </c>
      <c r="AW147" s="16" t="s">
        <v>33</v>
      </c>
      <c r="AX147" s="16" t="s">
        <v>72</v>
      </c>
      <c r="AY147" s="282" t="s">
        <v>163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1114</v>
      </c>
      <c r="G148" s="234"/>
      <c r="H148" s="238">
        <v>148.2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72</v>
      </c>
      <c r="AY148" s="244" t="s">
        <v>163</v>
      </c>
    </row>
    <row r="149" spans="1:51" s="16" customFormat="1" ht="12">
      <c r="A149" s="16"/>
      <c r="B149" s="272"/>
      <c r="C149" s="273"/>
      <c r="D149" s="235" t="s">
        <v>173</v>
      </c>
      <c r="E149" s="274" t="s">
        <v>19</v>
      </c>
      <c r="F149" s="275" t="s">
        <v>1073</v>
      </c>
      <c r="G149" s="273"/>
      <c r="H149" s="276">
        <v>148.2</v>
      </c>
      <c r="I149" s="277"/>
      <c r="J149" s="273"/>
      <c r="K149" s="273"/>
      <c r="L149" s="278"/>
      <c r="M149" s="279"/>
      <c r="N149" s="280"/>
      <c r="O149" s="280"/>
      <c r="P149" s="280"/>
      <c r="Q149" s="280"/>
      <c r="R149" s="280"/>
      <c r="S149" s="280"/>
      <c r="T149" s="28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2" t="s">
        <v>173</v>
      </c>
      <c r="AU149" s="282" t="s">
        <v>106</v>
      </c>
      <c r="AV149" s="16" t="s">
        <v>181</v>
      </c>
      <c r="AW149" s="16" t="s">
        <v>33</v>
      </c>
      <c r="AX149" s="16" t="s">
        <v>72</v>
      </c>
      <c r="AY149" s="282" t="s">
        <v>163</v>
      </c>
    </row>
    <row r="150" spans="1:51" s="14" customFormat="1" ht="12">
      <c r="A150" s="14"/>
      <c r="B150" s="245"/>
      <c r="C150" s="246"/>
      <c r="D150" s="235" t="s">
        <v>173</v>
      </c>
      <c r="E150" s="247" t="s">
        <v>19</v>
      </c>
      <c r="F150" s="248" t="s">
        <v>175</v>
      </c>
      <c r="G150" s="246"/>
      <c r="H150" s="249">
        <v>222.3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173</v>
      </c>
      <c r="AU150" s="255" t="s">
        <v>106</v>
      </c>
      <c r="AV150" s="14" t="s">
        <v>171</v>
      </c>
      <c r="AW150" s="14" t="s">
        <v>33</v>
      </c>
      <c r="AX150" s="14" t="s">
        <v>80</v>
      </c>
      <c r="AY150" s="255" t="s">
        <v>163</v>
      </c>
    </row>
    <row r="151" spans="1:65" s="2" customFormat="1" ht="16.5" customHeight="1">
      <c r="A151" s="40"/>
      <c r="B151" s="41"/>
      <c r="C151" s="283" t="s">
        <v>242</v>
      </c>
      <c r="D151" s="283" t="s">
        <v>1115</v>
      </c>
      <c r="E151" s="284" t="s">
        <v>1116</v>
      </c>
      <c r="F151" s="285" t="s">
        <v>1117</v>
      </c>
      <c r="G151" s="286" t="s">
        <v>262</v>
      </c>
      <c r="H151" s="287">
        <v>125.8</v>
      </c>
      <c r="I151" s="288"/>
      <c r="J151" s="289">
        <f>ROUND(I151*H151,2)</f>
        <v>0</v>
      </c>
      <c r="K151" s="285" t="s">
        <v>170</v>
      </c>
      <c r="L151" s="290"/>
      <c r="M151" s="291" t="s">
        <v>19</v>
      </c>
      <c r="N151" s="292" t="s">
        <v>44</v>
      </c>
      <c r="O151" s="86"/>
      <c r="P151" s="229">
        <f>O151*H151</f>
        <v>0</v>
      </c>
      <c r="Q151" s="229">
        <v>1</v>
      </c>
      <c r="R151" s="229">
        <f>Q151*H151</f>
        <v>125.8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206</v>
      </c>
      <c r="AT151" s="231" t="s">
        <v>1115</v>
      </c>
      <c r="AU151" s="231" t="s">
        <v>106</v>
      </c>
      <c r="AY151" s="19" t="s">
        <v>163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106</v>
      </c>
      <c r="BK151" s="232">
        <f>ROUND(I151*H151,2)</f>
        <v>0</v>
      </c>
      <c r="BL151" s="19" t="s">
        <v>171</v>
      </c>
      <c r="BM151" s="231" t="s">
        <v>1118</v>
      </c>
    </row>
    <row r="152" spans="1:51" s="13" customFormat="1" ht="12">
      <c r="A152" s="13"/>
      <c r="B152" s="233"/>
      <c r="C152" s="234"/>
      <c r="D152" s="235" t="s">
        <v>173</v>
      </c>
      <c r="E152" s="234"/>
      <c r="F152" s="237" t="s">
        <v>1119</v>
      </c>
      <c r="G152" s="234"/>
      <c r="H152" s="238">
        <v>125.8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173</v>
      </c>
      <c r="AU152" s="244" t="s">
        <v>106</v>
      </c>
      <c r="AV152" s="13" t="s">
        <v>106</v>
      </c>
      <c r="AW152" s="13" t="s">
        <v>4</v>
      </c>
      <c r="AX152" s="13" t="s">
        <v>80</v>
      </c>
      <c r="AY152" s="244" t="s">
        <v>163</v>
      </c>
    </row>
    <row r="153" spans="1:65" s="2" customFormat="1" ht="16.5" customHeight="1">
      <c r="A153" s="40"/>
      <c r="B153" s="41"/>
      <c r="C153" s="283" t="s">
        <v>8</v>
      </c>
      <c r="D153" s="283" t="s">
        <v>1115</v>
      </c>
      <c r="E153" s="284" t="s">
        <v>1120</v>
      </c>
      <c r="F153" s="285" t="s">
        <v>1121</v>
      </c>
      <c r="G153" s="286" t="s">
        <v>262</v>
      </c>
      <c r="H153" s="287">
        <v>266.76</v>
      </c>
      <c r="I153" s="288"/>
      <c r="J153" s="289">
        <f>ROUND(I153*H153,2)</f>
        <v>0</v>
      </c>
      <c r="K153" s="285" t="s">
        <v>170</v>
      </c>
      <c r="L153" s="290"/>
      <c r="M153" s="291" t="s">
        <v>19</v>
      </c>
      <c r="N153" s="292" t="s">
        <v>44</v>
      </c>
      <c r="O153" s="86"/>
      <c r="P153" s="229">
        <f>O153*H153</f>
        <v>0</v>
      </c>
      <c r="Q153" s="229">
        <v>1</v>
      </c>
      <c r="R153" s="229">
        <f>Q153*H153</f>
        <v>266.76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206</v>
      </c>
      <c r="AT153" s="231" t="s">
        <v>1115</v>
      </c>
      <c r="AU153" s="231" t="s">
        <v>106</v>
      </c>
      <c r="AY153" s="19" t="s">
        <v>163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106</v>
      </c>
      <c r="BK153" s="232">
        <f>ROUND(I153*H153,2)</f>
        <v>0</v>
      </c>
      <c r="BL153" s="19" t="s">
        <v>171</v>
      </c>
      <c r="BM153" s="231" t="s">
        <v>1122</v>
      </c>
    </row>
    <row r="154" spans="1:51" s="13" customFormat="1" ht="12">
      <c r="A154" s="13"/>
      <c r="B154" s="233"/>
      <c r="C154" s="234"/>
      <c r="D154" s="235" t="s">
        <v>173</v>
      </c>
      <c r="E154" s="236" t="s">
        <v>19</v>
      </c>
      <c r="F154" s="237" t="s">
        <v>1123</v>
      </c>
      <c r="G154" s="234"/>
      <c r="H154" s="238">
        <v>266.76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173</v>
      </c>
      <c r="AU154" s="244" t="s">
        <v>106</v>
      </c>
      <c r="AV154" s="13" t="s">
        <v>106</v>
      </c>
      <c r="AW154" s="13" t="s">
        <v>33</v>
      </c>
      <c r="AX154" s="13" t="s">
        <v>80</v>
      </c>
      <c r="AY154" s="244" t="s">
        <v>163</v>
      </c>
    </row>
    <row r="155" spans="1:65" s="2" customFormat="1" ht="55.5" customHeight="1">
      <c r="A155" s="40"/>
      <c r="B155" s="41"/>
      <c r="C155" s="220" t="s">
        <v>255</v>
      </c>
      <c r="D155" s="220" t="s">
        <v>166</v>
      </c>
      <c r="E155" s="221" t="s">
        <v>1124</v>
      </c>
      <c r="F155" s="222" t="s">
        <v>1125</v>
      </c>
      <c r="G155" s="223" t="s">
        <v>178</v>
      </c>
      <c r="H155" s="224">
        <v>74.1</v>
      </c>
      <c r="I155" s="225"/>
      <c r="J155" s="226">
        <f>ROUND(I155*H155,2)</f>
        <v>0</v>
      </c>
      <c r="K155" s="222" t="s">
        <v>170</v>
      </c>
      <c r="L155" s="46"/>
      <c r="M155" s="227" t="s">
        <v>19</v>
      </c>
      <c r="N155" s="228" t="s">
        <v>44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171</v>
      </c>
      <c r="AT155" s="231" t="s">
        <v>166</v>
      </c>
      <c r="AU155" s="231" t="s">
        <v>106</v>
      </c>
      <c r="AY155" s="19" t="s">
        <v>163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106</v>
      </c>
      <c r="BK155" s="232">
        <f>ROUND(I155*H155,2)</f>
        <v>0</v>
      </c>
      <c r="BL155" s="19" t="s">
        <v>171</v>
      </c>
      <c r="BM155" s="231" t="s">
        <v>1126</v>
      </c>
    </row>
    <row r="156" spans="1:51" s="13" customFormat="1" ht="12">
      <c r="A156" s="13"/>
      <c r="B156" s="233"/>
      <c r="C156" s="234"/>
      <c r="D156" s="235" t="s">
        <v>173</v>
      </c>
      <c r="E156" s="236" t="s">
        <v>19</v>
      </c>
      <c r="F156" s="237" t="s">
        <v>1127</v>
      </c>
      <c r="G156" s="234"/>
      <c r="H156" s="238">
        <v>74.1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173</v>
      </c>
      <c r="AU156" s="244" t="s">
        <v>106</v>
      </c>
      <c r="AV156" s="13" t="s">
        <v>106</v>
      </c>
      <c r="AW156" s="13" t="s">
        <v>33</v>
      </c>
      <c r="AX156" s="13" t="s">
        <v>72</v>
      </c>
      <c r="AY156" s="244" t="s">
        <v>163</v>
      </c>
    </row>
    <row r="157" spans="1:51" s="14" customFormat="1" ht="12">
      <c r="A157" s="14"/>
      <c r="B157" s="245"/>
      <c r="C157" s="246"/>
      <c r="D157" s="235" t="s">
        <v>173</v>
      </c>
      <c r="E157" s="247" t="s">
        <v>19</v>
      </c>
      <c r="F157" s="248" t="s">
        <v>175</v>
      </c>
      <c r="G157" s="246"/>
      <c r="H157" s="249">
        <v>74.1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173</v>
      </c>
      <c r="AU157" s="255" t="s">
        <v>106</v>
      </c>
      <c r="AV157" s="14" t="s">
        <v>171</v>
      </c>
      <c r="AW157" s="14" t="s">
        <v>33</v>
      </c>
      <c r="AX157" s="14" t="s">
        <v>80</v>
      </c>
      <c r="AY157" s="255" t="s">
        <v>163</v>
      </c>
    </row>
    <row r="158" spans="1:65" s="2" customFormat="1" ht="16.5" customHeight="1">
      <c r="A158" s="40"/>
      <c r="B158" s="41"/>
      <c r="C158" s="283" t="s">
        <v>259</v>
      </c>
      <c r="D158" s="283" t="s">
        <v>1115</v>
      </c>
      <c r="E158" s="284" t="s">
        <v>1128</v>
      </c>
      <c r="F158" s="285" t="s">
        <v>1129</v>
      </c>
      <c r="G158" s="286" t="s">
        <v>262</v>
      </c>
      <c r="H158" s="287">
        <v>111.15</v>
      </c>
      <c r="I158" s="288"/>
      <c r="J158" s="289">
        <f>ROUND(I158*H158,2)</f>
        <v>0</v>
      </c>
      <c r="K158" s="285" t="s">
        <v>170</v>
      </c>
      <c r="L158" s="290"/>
      <c r="M158" s="291" t="s">
        <v>19</v>
      </c>
      <c r="N158" s="292" t="s">
        <v>44</v>
      </c>
      <c r="O158" s="86"/>
      <c r="P158" s="229">
        <f>O158*H158</f>
        <v>0</v>
      </c>
      <c r="Q158" s="229">
        <v>1</v>
      </c>
      <c r="R158" s="229">
        <f>Q158*H158</f>
        <v>111.15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206</v>
      </c>
      <c r="AT158" s="231" t="s">
        <v>1115</v>
      </c>
      <c r="AU158" s="231" t="s">
        <v>106</v>
      </c>
      <c r="AY158" s="19" t="s">
        <v>163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106</v>
      </c>
      <c r="BK158" s="232">
        <f>ROUND(I158*H158,2)</f>
        <v>0</v>
      </c>
      <c r="BL158" s="19" t="s">
        <v>171</v>
      </c>
      <c r="BM158" s="231" t="s">
        <v>1130</v>
      </c>
    </row>
    <row r="159" spans="1:51" s="13" customFormat="1" ht="12">
      <c r="A159" s="13"/>
      <c r="B159" s="233"/>
      <c r="C159" s="234"/>
      <c r="D159" s="235" t="s">
        <v>173</v>
      </c>
      <c r="E159" s="234"/>
      <c r="F159" s="237" t="s">
        <v>1131</v>
      </c>
      <c r="G159" s="234"/>
      <c r="H159" s="238">
        <v>111.15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4</v>
      </c>
      <c r="AX159" s="13" t="s">
        <v>80</v>
      </c>
      <c r="AY159" s="244" t="s">
        <v>163</v>
      </c>
    </row>
    <row r="160" spans="1:65" s="2" customFormat="1" ht="21.75" customHeight="1">
      <c r="A160" s="40"/>
      <c r="B160" s="41"/>
      <c r="C160" s="220" t="s">
        <v>264</v>
      </c>
      <c r="D160" s="220" t="s">
        <v>166</v>
      </c>
      <c r="E160" s="221" t="s">
        <v>1132</v>
      </c>
      <c r="F160" s="222" t="s">
        <v>1133</v>
      </c>
      <c r="G160" s="223" t="s">
        <v>178</v>
      </c>
      <c r="H160" s="224">
        <v>24.7</v>
      </c>
      <c r="I160" s="225"/>
      <c r="J160" s="226">
        <f>ROUND(I160*H160,2)</f>
        <v>0</v>
      </c>
      <c r="K160" s="222" t="s">
        <v>170</v>
      </c>
      <c r="L160" s="46"/>
      <c r="M160" s="227" t="s">
        <v>19</v>
      </c>
      <c r="N160" s="228" t="s">
        <v>44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171</v>
      </c>
      <c r="AT160" s="231" t="s">
        <v>166</v>
      </c>
      <c r="AU160" s="231" t="s">
        <v>106</v>
      </c>
      <c r="AY160" s="19" t="s">
        <v>163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106</v>
      </c>
      <c r="BK160" s="232">
        <f>ROUND(I160*H160,2)</f>
        <v>0</v>
      </c>
      <c r="BL160" s="19" t="s">
        <v>171</v>
      </c>
      <c r="BM160" s="231" t="s">
        <v>1134</v>
      </c>
    </row>
    <row r="161" spans="1:51" s="13" customFormat="1" ht="12">
      <c r="A161" s="13"/>
      <c r="B161" s="233"/>
      <c r="C161" s="234"/>
      <c r="D161" s="235" t="s">
        <v>173</v>
      </c>
      <c r="E161" s="236" t="s">
        <v>19</v>
      </c>
      <c r="F161" s="237" t="s">
        <v>1135</v>
      </c>
      <c r="G161" s="234"/>
      <c r="H161" s="238">
        <v>24.7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173</v>
      </c>
      <c r="AU161" s="244" t="s">
        <v>106</v>
      </c>
      <c r="AV161" s="13" t="s">
        <v>106</v>
      </c>
      <c r="AW161" s="13" t="s">
        <v>33</v>
      </c>
      <c r="AX161" s="13" t="s">
        <v>72</v>
      </c>
      <c r="AY161" s="244" t="s">
        <v>163</v>
      </c>
    </row>
    <row r="162" spans="1:51" s="14" customFormat="1" ht="12">
      <c r="A162" s="14"/>
      <c r="B162" s="245"/>
      <c r="C162" s="246"/>
      <c r="D162" s="235" t="s">
        <v>173</v>
      </c>
      <c r="E162" s="247" t="s">
        <v>19</v>
      </c>
      <c r="F162" s="248" t="s">
        <v>175</v>
      </c>
      <c r="G162" s="246"/>
      <c r="H162" s="249">
        <v>24.7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173</v>
      </c>
      <c r="AU162" s="255" t="s">
        <v>106</v>
      </c>
      <c r="AV162" s="14" t="s">
        <v>171</v>
      </c>
      <c r="AW162" s="14" t="s">
        <v>33</v>
      </c>
      <c r="AX162" s="14" t="s">
        <v>80</v>
      </c>
      <c r="AY162" s="255" t="s">
        <v>163</v>
      </c>
    </row>
    <row r="163" spans="1:63" s="12" customFormat="1" ht="22.8" customHeight="1">
      <c r="A163" s="12"/>
      <c r="B163" s="204"/>
      <c r="C163" s="205"/>
      <c r="D163" s="206" t="s">
        <v>71</v>
      </c>
      <c r="E163" s="218" t="s">
        <v>106</v>
      </c>
      <c r="F163" s="218" t="s">
        <v>1136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SUM(P164:P211)</f>
        <v>0</v>
      </c>
      <c r="Q163" s="212"/>
      <c r="R163" s="213">
        <f>SUM(R164:R211)</f>
        <v>556.80573181</v>
      </c>
      <c r="S163" s="212"/>
      <c r="T163" s="214">
        <f>SUM(T164:T211)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80</v>
      </c>
      <c r="AT163" s="216" t="s">
        <v>71</v>
      </c>
      <c r="AU163" s="216" t="s">
        <v>80</v>
      </c>
      <c r="AY163" s="215" t="s">
        <v>163</v>
      </c>
      <c r="BK163" s="217">
        <f>SUM(BK164:BK211)</f>
        <v>0</v>
      </c>
    </row>
    <row r="164" spans="1:65" s="2" customFormat="1" ht="33" customHeight="1">
      <c r="A164" s="40"/>
      <c r="B164" s="41"/>
      <c r="C164" s="220" t="s">
        <v>268</v>
      </c>
      <c r="D164" s="220" t="s">
        <v>166</v>
      </c>
      <c r="E164" s="221" t="s">
        <v>1137</v>
      </c>
      <c r="F164" s="222" t="s">
        <v>1138</v>
      </c>
      <c r="G164" s="223" t="s">
        <v>178</v>
      </c>
      <c r="H164" s="224">
        <v>58.6</v>
      </c>
      <c r="I164" s="225"/>
      <c r="J164" s="226">
        <f>ROUND(I164*H164,2)</f>
        <v>0</v>
      </c>
      <c r="K164" s="222" t="s">
        <v>170</v>
      </c>
      <c r="L164" s="46"/>
      <c r="M164" s="227" t="s">
        <v>19</v>
      </c>
      <c r="N164" s="228" t="s">
        <v>44</v>
      </c>
      <c r="O164" s="86"/>
      <c r="P164" s="229">
        <f>O164*H164</f>
        <v>0</v>
      </c>
      <c r="Q164" s="229">
        <v>2.16</v>
      </c>
      <c r="R164" s="229">
        <f>Q164*H164</f>
        <v>126.57600000000001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171</v>
      </c>
      <c r="AT164" s="231" t="s">
        <v>166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106</v>
      </c>
      <c r="BK164" s="232">
        <f>ROUND(I164*H164,2)</f>
        <v>0</v>
      </c>
      <c r="BL164" s="19" t="s">
        <v>171</v>
      </c>
      <c r="BM164" s="231" t="s">
        <v>1139</v>
      </c>
    </row>
    <row r="165" spans="1:51" s="13" customFormat="1" ht="12">
      <c r="A165" s="13"/>
      <c r="B165" s="233"/>
      <c r="C165" s="234"/>
      <c r="D165" s="235" t="s">
        <v>173</v>
      </c>
      <c r="E165" s="236" t="s">
        <v>19</v>
      </c>
      <c r="F165" s="237" t="s">
        <v>1140</v>
      </c>
      <c r="G165" s="234"/>
      <c r="H165" s="238">
        <v>55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173</v>
      </c>
      <c r="AU165" s="244" t="s">
        <v>106</v>
      </c>
      <c r="AV165" s="13" t="s">
        <v>106</v>
      </c>
      <c r="AW165" s="13" t="s">
        <v>33</v>
      </c>
      <c r="AX165" s="13" t="s">
        <v>72</v>
      </c>
      <c r="AY165" s="244" t="s">
        <v>163</v>
      </c>
    </row>
    <row r="166" spans="1:51" s="13" customFormat="1" ht="12">
      <c r="A166" s="13"/>
      <c r="B166" s="233"/>
      <c r="C166" s="234"/>
      <c r="D166" s="235" t="s">
        <v>173</v>
      </c>
      <c r="E166" s="236" t="s">
        <v>19</v>
      </c>
      <c r="F166" s="237" t="s">
        <v>1141</v>
      </c>
      <c r="G166" s="234"/>
      <c r="H166" s="238">
        <v>0.9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173</v>
      </c>
      <c r="AU166" s="244" t="s">
        <v>106</v>
      </c>
      <c r="AV166" s="13" t="s">
        <v>106</v>
      </c>
      <c r="AW166" s="13" t="s">
        <v>33</v>
      </c>
      <c r="AX166" s="13" t="s">
        <v>72</v>
      </c>
      <c r="AY166" s="244" t="s">
        <v>163</v>
      </c>
    </row>
    <row r="167" spans="1:51" s="13" customFormat="1" ht="12">
      <c r="A167" s="13"/>
      <c r="B167" s="233"/>
      <c r="C167" s="234"/>
      <c r="D167" s="235" t="s">
        <v>173</v>
      </c>
      <c r="E167" s="236" t="s">
        <v>19</v>
      </c>
      <c r="F167" s="237" t="s">
        <v>1142</v>
      </c>
      <c r="G167" s="234"/>
      <c r="H167" s="238">
        <v>2.7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173</v>
      </c>
      <c r="AU167" s="244" t="s">
        <v>106</v>
      </c>
      <c r="AV167" s="13" t="s">
        <v>106</v>
      </c>
      <c r="AW167" s="13" t="s">
        <v>33</v>
      </c>
      <c r="AX167" s="13" t="s">
        <v>72</v>
      </c>
      <c r="AY167" s="244" t="s">
        <v>163</v>
      </c>
    </row>
    <row r="168" spans="1:51" s="14" customFormat="1" ht="12">
      <c r="A168" s="14"/>
      <c r="B168" s="245"/>
      <c r="C168" s="246"/>
      <c r="D168" s="235" t="s">
        <v>173</v>
      </c>
      <c r="E168" s="247" t="s">
        <v>19</v>
      </c>
      <c r="F168" s="248" t="s">
        <v>175</v>
      </c>
      <c r="G168" s="246"/>
      <c r="H168" s="249">
        <v>58.6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173</v>
      </c>
      <c r="AU168" s="255" t="s">
        <v>106</v>
      </c>
      <c r="AV168" s="14" t="s">
        <v>171</v>
      </c>
      <c r="AW168" s="14" t="s">
        <v>33</v>
      </c>
      <c r="AX168" s="14" t="s">
        <v>80</v>
      </c>
      <c r="AY168" s="255" t="s">
        <v>163</v>
      </c>
    </row>
    <row r="169" spans="1:65" s="2" customFormat="1" ht="21.75" customHeight="1">
      <c r="A169" s="40"/>
      <c r="B169" s="41"/>
      <c r="C169" s="220" t="s">
        <v>273</v>
      </c>
      <c r="D169" s="220" t="s">
        <v>166</v>
      </c>
      <c r="E169" s="221" t="s">
        <v>1143</v>
      </c>
      <c r="F169" s="222" t="s">
        <v>1144</v>
      </c>
      <c r="G169" s="223" t="s">
        <v>178</v>
      </c>
      <c r="H169" s="224">
        <v>113.309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44</v>
      </c>
      <c r="O169" s="86"/>
      <c r="P169" s="229">
        <f>O169*H169</f>
        <v>0</v>
      </c>
      <c r="Q169" s="229">
        <v>2.45329</v>
      </c>
      <c r="R169" s="229">
        <f>Q169*H169</f>
        <v>277.97983661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106</v>
      </c>
      <c r="BK169" s="232">
        <f>ROUND(I169*H169,2)</f>
        <v>0</v>
      </c>
      <c r="BL169" s="19" t="s">
        <v>171</v>
      </c>
      <c r="BM169" s="231" t="s">
        <v>1145</v>
      </c>
    </row>
    <row r="170" spans="1:51" s="13" customFormat="1" ht="12">
      <c r="A170" s="13"/>
      <c r="B170" s="233"/>
      <c r="C170" s="234"/>
      <c r="D170" s="235" t="s">
        <v>173</v>
      </c>
      <c r="E170" s="236" t="s">
        <v>19</v>
      </c>
      <c r="F170" s="237" t="s">
        <v>1146</v>
      </c>
      <c r="G170" s="234"/>
      <c r="H170" s="238">
        <v>110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173</v>
      </c>
      <c r="AU170" s="244" t="s">
        <v>106</v>
      </c>
      <c r="AV170" s="13" t="s">
        <v>106</v>
      </c>
      <c r="AW170" s="13" t="s">
        <v>33</v>
      </c>
      <c r="AX170" s="13" t="s">
        <v>72</v>
      </c>
      <c r="AY170" s="244" t="s">
        <v>163</v>
      </c>
    </row>
    <row r="171" spans="1:51" s="13" customFormat="1" ht="12">
      <c r="A171" s="13"/>
      <c r="B171" s="233"/>
      <c r="C171" s="234"/>
      <c r="D171" s="235" t="s">
        <v>173</v>
      </c>
      <c r="E171" s="236" t="s">
        <v>19</v>
      </c>
      <c r="F171" s="237" t="s">
        <v>1147</v>
      </c>
      <c r="G171" s="234"/>
      <c r="H171" s="238">
        <v>0.941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173</v>
      </c>
      <c r="AU171" s="244" t="s">
        <v>106</v>
      </c>
      <c r="AV171" s="13" t="s">
        <v>106</v>
      </c>
      <c r="AW171" s="13" t="s">
        <v>33</v>
      </c>
      <c r="AX171" s="13" t="s">
        <v>72</v>
      </c>
      <c r="AY171" s="244" t="s">
        <v>163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1148</v>
      </c>
      <c r="G172" s="234"/>
      <c r="H172" s="238">
        <v>2.368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72</v>
      </c>
      <c r="AY172" s="244" t="s">
        <v>163</v>
      </c>
    </row>
    <row r="173" spans="1:51" s="14" customFormat="1" ht="12">
      <c r="A173" s="14"/>
      <c r="B173" s="245"/>
      <c r="C173" s="246"/>
      <c r="D173" s="235" t="s">
        <v>173</v>
      </c>
      <c r="E173" s="247" t="s">
        <v>19</v>
      </c>
      <c r="F173" s="248" t="s">
        <v>175</v>
      </c>
      <c r="G173" s="246"/>
      <c r="H173" s="249">
        <v>113.309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173</v>
      </c>
      <c r="AU173" s="255" t="s">
        <v>106</v>
      </c>
      <c r="AV173" s="14" t="s">
        <v>171</v>
      </c>
      <c r="AW173" s="14" t="s">
        <v>33</v>
      </c>
      <c r="AX173" s="14" t="s">
        <v>80</v>
      </c>
      <c r="AY173" s="255" t="s">
        <v>163</v>
      </c>
    </row>
    <row r="174" spans="1:65" s="2" customFormat="1" ht="33" customHeight="1">
      <c r="A174" s="40"/>
      <c r="B174" s="41"/>
      <c r="C174" s="220" t="s">
        <v>7</v>
      </c>
      <c r="D174" s="220" t="s">
        <v>166</v>
      </c>
      <c r="E174" s="221" t="s">
        <v>1149</v>
      </c>
      <c r="F174" s="222" t="s">
        <v>1150</v>
      </c>
      <c r="G174" s="223" t="s">
        <v>178</v>
      </c>
      <c r="H174" s="224">
        <v>27.4</v>
      </c>
      <c r="I174" s="225"/>
      <c r="J174" s="226">
        <f>ROUND(I174*H174,2)</f>
        <v>0</v>
      </c>
      <c r="K174" s="222" t="s">
        <v>170</v>
      </c>
      <c r="L174" s="46"/>
      <c r="M174" s="227" t="s">
        <v>19</v>
      </c>
      <c r="N174" s="228" t="s">
        <v>44</v>
      </c>
      <c r="O174" s="86"/>
      <c r="P174" s="229">
        <f>O174*H174</f>
        <v>0</v>
      </c>
      <c r="Q174" s="229">
        <v>2.45329</v>
      </c>
      <c r="R174" s="229">
        <f>Q174*H174</f>
        <v>67.220146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171</v>
      </c>
      <c r="AT174" s="231" t="s">
        <v>166</v>
      </c>
      <c r="AU174" s="231" t="s">
        <v>106</v>
      </c>
      <c r="AY174" s="19" t="s">
        <v>163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106</v>
      </c>
      <c r="BK174" s="232">
        <f>ROUND(I174*H174,2)</f>
        <v>0</v>
      </c>
      <c r="BL174" s="19" t="s">
        <v>171</v>
      </c>
      <c r="BM174" s="231" t="s">
        <v>1151</v>
      </c>
    </row>
    <row r="175" spans="1:51" s="13" customFormat="1" ht="12">
      <c r="A175" s="13"/>
      <c r="B175" s="233"/>
      <c r="C175" s="234"/>
      <c r="D175" s="235" t="s">
        <v>173</v>
      </c>
      <c r="E175" s="236" t="s">
        <v>19</v>
      </c>
      <c r="F175" s="237" t="s">
        <v>1152</v>
      </c>
      <c r="G175" s="234"/>
      <c r="H175" s="238">
        <v>14.8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173</v>
      </c>
      <c r="AU175" s="244" t="s">
        <v>106</v>
      </c>
      <c r="AV175" s="13" t="s">
        <v>106</v>
      </c>
      <c r="AW175" s="13" t="s">
        <v>33</v>
      </c>
      <c r="AX175" s="13" t="s">
        <v>72</v>
      </c>
      <c r="AY175" s="244" t="s">
        <v>163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1153</v>
      </c>
      <c r="G176" s="234"/>
      <c r="H176" s="238">
        <v>12.6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4" customFormat="1" ht="12">
      <c r="A177" s="14"/>
      <c r="B177" s="245"/>
      <c r="C177" s="246"/>
      <c r="D177" s="235" t="s">
        <v>173</v>
      </c>
      <c r="E177" s="247" t="s">
        <v>19</v>
      </c>
      <c r="F177" s="248" t="s">
        <v>1154</v>
      </c>
      <c r="G177" s="246"/>
      <c r="H177" s="249">
        <v>27.4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173</v>
      </c>
      <c r="AU177" s="255" t="s">
        <v>106</v>
      </c>
      <c r="AV177" s="14" t="s">
        <v>171</v>
      </c>
      <c r="AW177" s="14" t="s">
        <v>33</v>
      </c>
      <c r="AX177" s="14" t="s">
        <v>80</v>
      </c>
      <c r="AY177" s="255" t="s">
        <v>163</v>
      </c>
    </row>
    <row r="178" spans="1:65" s="2" customFormat="1" ht="21.75" customHeight="1">
      <c r="A178" s="40"/>
      <c r="B178" s="41"/>
      <c r="C178" s="220" t="s">
        <v>281</v>
      </c>
      <c r="D178" s="220" t="s">
        <v>166</v>
      </c>
      <c r="E178" s="221" t="s">
        <v>1155</v>
      </c>
      <c r="F178" s="222" t="s">
        <v>1156</v>
      </c>
      <c r="G178" s="223" t="s">
        <v>262</v>
      </c>
      <c r="H178" s="224">
        <v>7.664</v>
      </c>
      <c r="I178" s="225"/>
      <c r="J178" s="226">
        <f>ROUND(I178*H178,2)</f>
        <v>0</v>
      </c>
      <c r="K178" s="222" t="s">
        <v>170</v>
      </c>
      <c r="L178" s="46"/>
      <c r="M178" s="227" t="s">
        <v>19</v>
      </c>
      <c r="N178" s="228" t="s">
        <v>44</v>
      </c>
      <c r="O178" s="86"/>
      <c r="P178" s="229">
        <f>O178*H178</f>
        <v>0</v>
      </c>
      <c r="Q178" s="229">
        <v>1.06017</v>
      </c>
      <c r="R178" s="229">
        <f>Q178*H178</f>
        <v>8.12514288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171</v>
      </c>
      <c r="AT178" s="231" t="s">
        <v>166</v>
      </c>
      <c r="AU178" s="231" t="s">
        <v>106</v>
      </c>
      <c r="AY178" s="19" t="s">
        <v>163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106</v>
      </c>
      <c r="BK178" s="232">
        <f>ROUND(I178*H178,2)</f>
        <v>0</v>
      </c>
      <c r="BL178" s="19" t="s">
        <v>171</v>
      </c>
      <c r="BM178" s="231" t="s">
        <v>1157</v>
      </c>
    </row>
    <row r="179" spans="1:51" s="15" customFormat="1" ht="12">
      <c r="A179" s="15"/>
      <c r="B179" s="256"/>
      <c r="C179" s="257"/>
      <c r="D179" s="235" t="s">
        <v>173</v>
      </c>
      <c r="E179" s="258" t="s">
        <v>19</v>
      </c>
      <c r="F179" s="259" t="s">
        <v>1158</v>
      </c>
      <c r="G179" s="257"/>
      <c r="H179" s="258" t="s">
        <v>19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173</v>
      </c>
      <c r="AU179" s="265" t="s">
        <v>106</v>
      </c>
      <c r="AV179" s="15" t="s">
        <v>80</v>
      </c>
      <c r="AW179" s="15" t="s">
        <v>33</v>
      </c>
      <c r="AX179" s="15" t="s">
        <v>72</v>
      </c>
      <c r="AY179" s="265" t="s">
        <v>163</v>
      </c>
    </row>
    <row r="180" spans="1:51" s="13" customFormat="1" ht="12">
      <c r="A180" s="13"/>
      <c r="B180" s="233"/>
      <c r="C180" s="234"/>
      <c r="D180" s="235" t="s">
        <v>173</v>
      </c>
      <c r="E180" s="236" t="s">
        <v>19</v>
      </c>
      <c r="F180" s="237" t="s">
        <v>1159</v>
      </c>
      <c r="G180" s="234"/>
      <c r="H180" s="238">
        <v>7.245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106</v>
      </c>
      <c r="AV180" s="13" t="s">
        <v>106</v>
      </c>
      <c r="AW180" s="13" t="s">
        <v>33</v>
      </c>
      <c r="AX180" s="13" t="s">
        <v>72</v>
      </c>
      <c r="AY180" s="244" t="s">
        <v>163</v>
      </c>
    </row>
    <row r="181" spans="1:51" s="13" customFormat="1" ht="12">
      <c r="A181" s="13"/>
      <c r="B181" s="233"/>
      <c r="C181" s="234"/>
      <c r="D181" s="235" t="s">
        <v>173</v>
      </c>
      <c r="E181" s="236" t="s">
        <v>19</v>
      </c>
      <c r="F181" s="237" t="s">
        <v>1160</v>
      </c>
      <c r="G181" s="234"/>
      <c r="H181" s="238">
        <v>0.419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173</v>
      </c>
      <c r="AU181" s="244" t="s">
        <v>106</v>
      </c>
      <c r="AV181" s="13" t="s">
        <v>106</v>
      </c>
      <c r="AW181" s="13" t="s">
        <v>33</v>
      </c>
      <c r="AX181" s="13" t="s">
        <v>72</v>
      </c>
      <c r="AY181" s="244" t="s">
        <v>163</v>
      </c>
    </row>
    <row r="182" spans="1:51" s="14" customFormat="1" ht="12">
      <c r="A182" s="14"/>
      <c r="B182" s="245"/>
      <c r="C182" s="246"/>
      <c r="D182" s="235" t="s">
        <v>173</v>
      </c>
      <c r="E182" s="247" t="s">
        <v>19</v>
      </c>
      <c r="F182" s="248" t="s">
        <v>175</v>
      </c>
      <c r="G182" s="246"/>
      <c r="H182" s="249">
        <v>7.664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173</v>
      </c>
      <c r="AU182" s="255" t="s">
        <v>106</v>
      </c>
      <c r="AV182" s="14" t="s">
        <v>171</v>
      </c>
      <c r="AW182" s="14" t="s">
        <v>33</v>
      </c>
      <c r="AX182" s="14" t="s">
        <v>80</v>
      </c>
      <c r="AY182" s="255" t="s">
        <v>163</v>
      </c>
    </row>
    <row r="183" spans="1:65" s="2" customFormat="1" ht="21.75" customHeight="1">
      <c r="A183" s="40"/>
      <c r="B183" s="41"/>
      <c r="C183" s="220" t="s">
        <v>285</v>
      </c>
      <c r="D183" s="220" t="s">
        <v>166</v>
      </c>
      <c r="E183" s="221" t="s">
        <v>1161</v>
      </c>
      <c r="F183" s="222" t="s">
        <v>1162</v>
      </c>
      <c r="G183" s="223" t="s">
        <v>262</v>
      </c>
      <c r="H183" s="224">
        <v>9.297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44</v>
      </c>
      <c r="O183" s="86"/>
      <c r="P183" s="229">
        <f>O183*H183</f>
        <v>0</v>
      </c>
      <c r="Q183" s="229">
        <v>1.06277</v>
      </c>
      <c r="R183" s="229">
        <f>Q183*H183</f>
        <v>9.880572690000001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106</v>
      </c>
      <c r="BK183" s="232">
        <f>ROUND(I183*H183,2)</f>
        <v>0</v>
      </c>
      <c r="BL183" s="19" t="s">
        <v>171</v>
      </c>
      <c r="BM183" s="231" t="s">
        <v>1163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1164</v>
      </c>
      <c r="G184" s="234"/>
      <c r="H184" s="238">
        <v>9.297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4" customFormat="1" ht="12">
      <c r="A185" s="14"/>
      <c r="B185" s="245"/>
      <c r="C185" s="246"/>
      <c r="D185" s="235" t="s">
        <v>173</v>
      </c>
      <c r="E185" s="247" t="s">
        <v>19</v>
      </c>
      <c r="F185" s="248" t="s">
        <v>175</v>
      </c>
      <c r="G185" s="246"/>
      <c r="H185" s="249">
        <v>9.297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173</v>
      </c>
      <c r="AU185" s="255" t="s">
        <v>106</v>
      </c>
      <c r="AV185" s="14" t="s">
        <v>171</v>
      </c>
      <c r="AW185" s="14" t="s">
        <v>33</v>
      </c>
      <c r="AX185" s="14" t="s">
        <v>80</v>
      </c>
      <c r="AY185" s="255" t="s">
        <v>163</v>
      </c>
    </row>
    <row r="186" spans="1:65" s="2" customFormat="1" ht="21.75" customHeight="1">
      <c r="A186" s="40"/>
      <c r="B186" s="41"/>
      <c r="C186" s="220" t="s">
        <v>289</v>
      </c>
      <c r="D186" s="220" t="s">
        <v>166</v>
      </c>
      <c r="E186" s="221" t="s">
        <v>1165</v>
      </c>
      <c r="F186" s="222" t="s">
        <v>1166</v>
      </c>
      <c r="G186" s="223" t="s">
        <v>178</v>
      </c>
      <c r="H186" s="224">
        <v>12.149</v>
      </c>
      <c r="I186" s="225"/>
      <c r="J186" s="226">
        <f>ROUND(I186*H186,2)</f>
        <v>0</v>
      </c>
      <c r="K186" s="222" t="s">
        <v>170</v>
      </c>
      <c r="L186" s="46"/>
      <c r="M186" s="227" t="s">
        <v>19</v>
      </c>
      <c r="N186" s="228" t="s">
        <v>44</v>
      </c>
      <c r="O186" s="86"/>
      <c r="P186" s="229">
        <f>O186*H186</f>
        <v>0</v>
      </c>
      <c r="Q186" s="229">
        <v>2.25634</v>
      </c>
      <c r="R186" s="229">
        <f>Q186*H186</f>
        <v>27.412274659999994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171</v>
      </c>
      <c r="AT186" s="231" t="s">
        <v>166</v>
      </c>
      <c r="AU186" s="231" t="s">
        <v>106</v>
      </c>
      <c r="AY186" s="19" t="s">
        <v>163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106</v>
      </c>
      <c r="BK186" s="232">
        <f>ROUND(I186*H186,2)</f>
        <v>0</v>
      </c>
      <c r="BL186" s="19" t="s">
        <v>171</v>
      </c>
      <c r="BM186" s="231" t="s">
        <v>1167</v>
      </c>
    </row>
    <row r="187" spans="1:51" s="13" customFormat="1" ht="12">
      <c r="A187" s="13"/>
      <c r="B187" s="233"/>
      <c r="C187" s="234"/>
      <c r="D187" s="235" t="s">
        <v>173</v>
      </c>
      <c r="E187" s="236" t="s">
        <v>19</v>
      </c>
      <c r="F187" s="237" t="s">
        <v>1168</v>
      </c>
      <c r="G187" s="234"/>
      <c r="H187" s="238">
        <v>2.797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173</v>
      </c>
      <c r="AU187" s="244" t="s">
        <v>106</v>
      </c>
      <c r="AV187" s="13" t="s">
        <v>106</v>
      </c>
      <c r="AW187" s="13" t="s">
        <v>33</v>
      </c>
      <c r="AX187" s="13" t="s">
        <v>72</v>
      </c>
      <c r="AY187" s="244" t="s">
        <v>163</v>
      </c>
    </row>
    <row r="188" spans="1:51" s="13" customFormat="1" ht="12">
      <c r="A188" s="13"/>
      <c r="B188" s="233"/>
      <c r="C188" s="234"/>
      <c r="D188" s="235" t="s">
        <v>173</v>
      </c>
      <c r="E188" s="236" t="s">
        <v>19</v>
      </c>
      <c r="F188" s="237" t="s">
        <v>1169</v>
      </c>
      <c r="G188" s="234"/>
      <c r="H188" s="238">
        <v>6.145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173</v>
      </c>
      <c r="AU188" s="244" t="s">
        <v>106</v>
      </c>
      <c r="AV188" s="13" t="s">
        <v>106</v>
      </c>
      <c r="AW188" s="13" t="s">
        <v>33</v>
      </c>
      <c r="AX188" s="13" t="s">
        <v>72</v>
      </c>
      <c r="AY188" s="244" t="s">
        <v>163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1170</v>
      </c>
      <c r="G189" s="234"/>
      <c r="H189" s="238">
        <v>3.207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4" customFormat="1" ht="12">
      <c r="A190" s="14"/>
      <c r="B190" s="245"/>
      <c r="C190" s="246"/>
      <c r="D190" s="235" t="s">
        <v>173</v>
      </c>
      <c r="E190" s="247" t="s">
        <v>19</v>
      </c>
      <c r="F190" s="248" t="s">
        <v>175</v>
      </c>
      <c r="G190" s="246"/>
      <c r="H190" s="249">
        <v>12.149000000000001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173</v>
      </c>
      <c r="AU190" s="255" t="s">
        <v>106</v>
      </c>
      <c r="AV190" s="14" t="s">
        <v>171</v>
      </c>
      <c r="AW190" s="14" t="s">
        <v>33</v>
      </c>
      <c r="AX190" s="14" t="s">
        <v>80</v>
      </c>
      <c r="AY190" s="255" t="s">
        <v>163</v>
      </c>
    </row>
    <row r="191" spans="1:65" s="2" customFormat="1" ht="21.75" customHeight="1">
      <c r="A191" s="40"/>
      <c r="B191" s="41"/>
      <c r="C191" s="220" t="s">
        <v>294</v>
      </c>
      <c r="D191" s="220" t="s">
        <v>166</v>
      </c>
      <c r="E191" s="221" t="s">
        <v>1171</v>
      </c>
      <c r="F191" s="222" t="s">
        <v>1172</v>
      </c>
      <c r="G191" s="223" t="s">
        <v>178</v>
      </c>
      <c r="H191" s="224">
        <v>9.861</v>
      </c>
      <c r="I191" s="225"/>
      <c r="J191" s="226">
        <f>ROUND(I191*H191,2)</f>
        <v>0</v>
      </c>
      <c r="K191" s="222" t="s">
        <v>170</v>
      </c>
      <c r="L191" s="46"/>
      <c r="M191" s="227" t="s">
        <v>19</v>
      </c>
      <c r="N191" s="228" t="s">
        <v>44</v>
      </c>
      <c r="O191" s="86"/>
      <c r="P191" s="229">
        <f>O191*H191</f>
        <v>0</v>
      </c>
      <c r="Q191" s="229">
        <v>2.45329</v>
      </c>
      <c r="R191" s="229">
        <f>Q191*H191</f>
        <v>24.191892690000003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171</v>
      </c>
      <c r="AT191" s="231" t="s">
        <v>166</v>
      </c>
      <c r="AU191" s="231" t="s">
        <v>106</v>
      </c>
      <c r="AY191" s="19" t="s">
        <v>163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106</v>
      </c>
      <c r="BK191" s="232">
        <f>ROUND(I191*H191,2)</f>
        <v>0</v>
      </c>
      <c r="BL191" s="19" t="s">
        <v>171</v>
      </c>
      <c r="BM191" s="231" t="s">
        <v>1173</v>
      </c>
    </row>
    <row r="192" spans="1:51" s="13" customFormat="1" ht="12">
      <c r="A192" s="13"/>
      <c r="B192" s="233"/>
      <c r="C192" s="234"/>
      <c r="D192" s="235" t="s">
        <v>173</v>
      </c>
      <c r="E192" s="236" t="s">
        <v>19</v>
      </c>
      <c r="F192" s="237" t="s">
        <v>1174</v>
      </c>
      <c r="G192" s="234"/>
      <c r="H192" s="238">
        <v>9.861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173</v>
      </c>
      <c r="AU192" s="244" t="s">
        <v>106</v>
      </c>
      <c r="AV192" s="13" t="s">
        <v>106</v>
      </c>
      <c r="AW192" s="13" t="s">
        <v>33</v>
      </c>
      <c r="AX192" s="13" t="s">
        <v>72</v>
      </c>
      <c r="AY192" s="244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9.861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16.5" customHeight="1">
      <c r="A194" s="40"/>
      <c r="B194" s="41"/>
      <c r="C194" s="220" t="s">
        <v>299</v>
      </c>
      <c r="D194" s="220" t="s">
        <v>166</v>
      </c>
      <c r="E194" s="221" t="s">
        <v>1175</v>
      </c>
      <c r="F194" s="222" t="s">
        <v>1176</v>
      </c>
      <c r="G194" s="223" t="s">
        <v>169</v>
      </c>
      <c r="H194" s="224">
        <v>87.602</v>
      </c>
      <c r="I194" s="225"/>
      <c r="J194" s="226">
        <f>ROUND(I194*H194,2)</f>
        <v>0</v>
      </c>
      <c r="K194" s="222" t="s">
        <v>170</v>
      </c>
      <c r="L194" s="46"/>
      <c r="M194" s="227" t="s">
        <v>19</v>
      </c>
      <c r="N194" s="228" t="s">
        <v>44</v>
      </c>
      <c r="O194" s="86"/>
      <c r="P194" s="229">
        <f>O194*H194</f>
        <v>0</v>
      </c>
      <c r="Q194" s="229">
        <v>0.00269</v>
      </c>
      <c r="R194" s="229">
        <f>Q194*H194</f>
        <v>0.23564938000000002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171</v>
      </c>
      <c r="AT194" s="231" t="s">
        <v>166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106</v>
      </c>
      <c r="BK194" s="232">
        <f>ROUND(I194*H194,2)</f>
        <v>0</v>
      </c>
      <c r="BL194" s="19" t="s">
        <v>171</v>
      </c>
      <c r="BM194" s="231" t="s">
        <v>1177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1178</v>
      </c>
      <c r="G195" s="234"/>
      <c r="H195" s="238">
        <v>16.2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72</v>
      </c>
      <c r="AY195" s="244" t="s">
        <v>163</v>
      </c>
    </row>
    <row r="196" spans="1:51" s="13" customFormat="1" ht="12">
      <c r="A196" s="13"/>
      <c r="B196" s="233"/>
      <c r="C196" s="234"/>
      <c r="D196" s="235" t="s">
        <v>173</v>
      </c>
      <c r="E196" s="236" t="s">
        <v>19</v>
      </c>
      <c r="F196" s="237" t="s">
        <v>1179</v>
      </c>
      <c r="G196" s="234"/>
      <c r="H196" s="238">
        <v>20.484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173</v>
      </c>
      <c r="AU196" s="244" t="s">
        <v>106</v>
      </c>
      <c r="AV196" s="13" t="s">
        <v>106</v>
      </c>
      <c r="AW196" s="13" t="s">
        <v>33</v>
      </c>
      <c r="AX196" s="13" t="s">
        <v>72</v>
      </c>
      <c r="AY196" s="244" t="s">
        <v>163</v>
      </c>
    </row>
    <row r="197" spans="1:51" s="13" customFormat="1" ht="12">
      <c r="A197" s="13"/>
      <c r="B197" s="233"/>
      <c r="C197" s="234"/>
      <c r="D197" s="235" t="s">
        <v>173</v>
      </c>
      <c r="E197" s="236" t="s">
        <v>19</v>
      </c>
      <c r="F197" s="237" t="s">
        <v>1180</v>
      </c>
      <c r="G197" s="234"/>
      <c r="H197" s="238">
        <v>13.72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173</v>
      </c>
      <c r="AU197" s="244" t="s">
        <v>106</v>
      </c>
      <c r="AV197" s="13" t="s">
        <v>106</v>
      </c>
      <c r="AW197" s="13" t="s">
        <v>33</v>
      </c>
      <c r="AX197" s="13" t="s">
        <v>72</v>
      </c>
      <c r="AY197" s="244" t="s">
        <v>163</v>
      </c>
    </row>
    <row r="198" spans="1:51" s="16" customFormat="1" ht="12">
      <c r="A198" s="16"/>
      <c r="B198" s="272"/>
      <c r="C198" s="273"/>
      <c r="D198" s="235" t="s">
        <v>173</v>
      </c>
      <c r="E198" s="274" t="s">
        <v>19</v>
      </c>
      <c r="F198" s="275" t="s">
        <v>1073</v>
      </c>
      <c r="G198" s="273"/>
      <c r="H198" s="276">
        <v>50.403999999999996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2" t="s">
        <v>173</v>
      </c>
      <c r="AU198" s="282" t="s">
        <v>106</v>
      </c>
      <c r="AV198" s="16" t="s">
        <v>181</v>
      </c>
      <c r="AW198" s="16" t="s">
        <v>33</v>
      </c>
      <c r="AX198" s="16" t="s">
        <v>72</v>
      </c>
      <c r="AY198" s="282" t="s">
        <v>163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1181</v>
      </c>
      <c r="G199" s="234"/>
      <c r="H199" s="238">
        <v>37.198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72</v>
      </c>
      <c r="AY199" s="244" t="s">
        <v>163</v>
      </c>
    </row>
    <row r="200" spans="1:51" s="16" customFormat="1" ht="12">
      <c r="A200" s="16"/>
      <c r="B200" s="272"/>
      <c r="C200" s="273"/>
      <c r="D200" s="235" t="s">
        <v>173</v>
      </c>
      <c r="E200" s="274" t="s">
        <v>19</v>
      </c>
      <c r="F200" s="275" t="s">
        <v>1073</v>
      </c>
      <c r="G200" s="273"/>
      <c r="H200" s="276">
        <v>37.198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2" t="s">
        <v>173</v>
      </c>
      <c r="AU200" s="282" t="s">
        <v>106</v>
      </c>
      <c r="AV200" s="16" t="s">
        <v>181</v>
      </c>
      <c r="AW200" s="16" t="s">
        <v>33</v>
      </c>
      <c r="AX200" s="16" t="s">
        <v>72</v>
      </c>
      <c r="AY200" s="282" t="s">
        <v>163</v>
      </c>
    </row>
    <row r="201" spans="1:51" s="14" customFormat="1" ht="12">
      <c r="A201" s="14"/>
      <c r="B201" s="245"/>
      <c r="C201" s="246"/>
      <c r="D201" s="235" t="s">
        <v>173</v>
      </c>
      <c r="E201" s="247" t="s">
        <v>19</v>
      </c>
      <c r="F201" s="248" t="s">
        <v>175</v>
      </c>
      <c r="G201" s="246"/>
      <c r="H201" s="249">
        <v>87.602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173</v>
      </c>
      <c r="AU201" s="255" t="s">
        <v>106</v>
      </c>
      <c r="AV201" s="14" t="s">
        <v>171</v>
      </c>
      <c r="AW201" s="14" t="s">
        <v>33</v>
      </c>
      <c r="AX201" s="14" t="s">
        <v>80</v>
      </c>
      <c r="AY201" s="255" t="s">
        <v>163</v>
      </c>
    </row>
    <row r="202" spans="1:65" s="2" customFormat="1" ht="16.5" customHeight="1">
      <c r="A202" s="40"/>
      <c r="B202" s="41"/>
      <c r="C202" s="220" t="s">
        <v>305</v>
      </c>
      <c r="D202" s="220" t="s">
        <v>166</v>
      </c>
      <c r="E202" s="221" t="s">
        <v>1182</v>
      </c>
      <c r="F202" s="222" t="s">
        <v>1183</v>
      </c>
      <c r="G202" s="223" t="s">
        <v>169</v>
      </c>
      <c r="H202" s="224">
        <v>87.602</v>
      </c>
      <c r="I202" s="225"/>
      <c r="J202" s="226">
        <f>ROUND(I202*H202,2)</f>
        <v>0</v>
      </c>
      <c r="K202" s="222" t="s">
        <v>170</v>
      </c>
      <c r="L202" s="46"/>
      <c r="M202" s="227" t="s">
        <v>19</v>
      </c>
      <c r="N202" s="228" t="s">
        <v>44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171</v>
      </c>
      <c r="AT202" s="231" t="s">
        <v>166</v>
      </c>
      <c r="AU202" s="231" t="s">
        <v>106</v>
      </c>
      <c r="AY202" s="19" t="s">
        <v>163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106</v>
      </c>
      <c r="BK202" s="232">
        <f>ROUND(I202*H202,2)</f>
        <v>0</v>
      </c>
      <c r="BL202" s="19" t="s">
        <v>171</v>
      </c>
      <c r="BM202" s="231" t="s">
        <v>1184</v>
      </c>
    </row>
    <row r="203" spans="1:65" s="2" customFormat="1" ht="21.75" customHeight="1">
      <c r="A203" s="40"/>
      <c r="B203" s="41"/>
      <c r="C203" s="220" t="s">
        <v>311</v>
      </c>
      <c r="D203" s="220" t="s">
        <v>166</v>
      </c>
      <c r="E203" s="221" t="s">
        <v>1185</v>
      </c>
      <c r="F203" s="222" t="s">
        <v>1186</v>
      </c>
      <c r="G203" s="223" t="s">
        <v>262</v>
      </c>
      <c r="H203" s="224">
        <v>0.695</v>
      </c>
      <c r="I203" s="225"/>
      <c r="J203" s="226">
        <f>ROUND(I203*H203,2)</f>
        <v>0</v>
      </c>
      <c r="K203" s="222" t="s">
        <v>170</v>
      </c>
      <c r="L203" s="46"/>
      <c r="M203" s="227" t="s">
        <v>19</v>
      </c>
      <c r="N203" s="228" t="s">
        <v>44</v>
      </c>
      <c r="O203" s="86"/>
      <c r="P203" s="229">
        <f>O203*H203</f>
        <v>0</v>
      </c>
      <c r="Q203" s="229">
        <v>1.06017</v>
      </c>
      <c r="R203" s="229">
        <f>Q203*H203</f>
        <v>0.73681815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171</v>
      </c>
      <c r="AT203" s="231" t="s">
        <v>166</v>
      </c>
      <c r="AU203" s="231" t="s">
        <v>106</v>
      </c>
      <c r="AY203" s="19" t="s">
        <v>163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106</v>
      </c>
      <c r="BK203" s="232">
        <f>ROUND(I203*H203,2)</f>
        <v>0</v>
      </c>
      <c r="BL203" s="19" t="s">
        <v>171</v>
      </c>
      <c r="BM203" s="231" t="s">
        <v>1187</v>
      </c>
    </row>
    <row r="204" spans="1:51" s="13" customFormat="1" ht="12">
      <c r="A204" s="13"/>
      <c r="B204" s="233"/>
      <c r="C204" s="234"/>
      <c r="D204" s="235" t="s">
        <v>173</v>
      </c>
      <c r="E204" s="236" t="s">
        <v>19</v>
      </c>
      <c r="F204" s="237" t="s">
        <v>1188</v>
      </c>
      <c r="G204" s="234"/>
      <c r="H204" s="238">
        <v>0.695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173</v>
      </c>
      <c r="AU204" s="244" t="s">
        <v>106</v>
      </c>
      <c r="AV204" s="13" t="s">
        <v>106</v>
      </c>
      <c r="AW204" s="13" t="s">
        <v>33</v>
      </c>
      <c r="AX204" s="13" t="s">
        <v>72</v>
      </c>
      <c r="AY204" s="244" t="s">
        <v>163</v>
      </c>
    </row>
    <row r="205" spans="1:51" s="14" customFormat="1" ht="12">
      <c r="A205" s="14"/>
      <c r="B205" s="245"/>
      <c r="C205" s="246"/>
      <c r="D205" s="235" t="s">
        <v>173</v>
      </c>
      <c r="E205" s="247" t="s">
        <v>19</v>
      </c>
      <c r="F205" s="248" t="s">
        <v>175</v>
      </c>
      <c r="G205" s="246"/>
      <c r="H205" s="249">
        <v>0.695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173</v>
      </c>
      <c r="AU205" s="255" t="s">
        <v>106</v>
      </c>
      <c r="AV205" s="14" t="s">
        <v>171</v>
      </c>
      <c r="AW205" s="14" t="s">
        <v>33</v>
      </c>
      <c r="AX205" s="14" t="s">
        <v>80</v>
      </c>
      <c r="AY205" s="255" t="s">
        <v>163</v>
      </c>
    </row>
    <row r="206" spans="1:65" s="2" customFormat="1" ht="21.75" customHeight="1">
      <c r="A206" s="40"/>
      <c r="B206" s="41"/>
      <c r="C206" s="220" t="s">
        <v>318</v>
      </c>
      <c r="D206" s="220" t="s">
        <v>166</v>
      </c>
      <c r="E206" s="221" t="s">
        <v>1189</v>
      </c>
      <c r="F206" s="222" t="s">
        <v>1190</v>
      </c>
      <c r="G206" s="223" t="s">
        <v>178</v>
      </c>
      <c r="H206" s="224">
        <v>5.875</v>
      </c>
      <c r="I206" s="225"/>
      <c r="J206" s="226">
        <f>ROUND(I206*H206,2)</f>
        <v>0</v>
      </c>
      <c r="K206" s="222" t="s">
        <v>170</v>
      </c>
      <c r="L206" s="46"/>
      <c r="M206" s="227" t="s">
        <v>19</v>
      </c>
      <c r="N206" s="228" t="s">
        <v>44</v>
      </c>
      <c r="O206" s="86"/>
      <c r="P206" s="229">
        <f>O206*H206</f>
        <v>0</v>
      </c>
      <c r="Q206" s="229">
        <v>2.45329</v>
      </c>
      <c r="R206" s="229">
        <f>Q206*H206</f>
        <v>14.41307875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171</v>
      </c>
      <c r="AT206" s="231" t="s">
        <v>166</v>
      </c>
      <c r="AU206" s="231" t="s">
        <v>106</v>
      </c>
      <c r="AY206" s="19" t="s">
        <v>163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106</v>
      </c>
      <c r="BK206" s="232">
        <f>ROUND(I206*H206,2)</f>
        <v>0</v>
      </c>
      <c r="BL206" s="19" t="s">
        <v>171</v>
      </c>
      <c r="BM206" s="231" t="s">
        <v>1191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1192</v>
      </c>
      <c r="G207" s="234"/>
      <c r="H207" s="238">
        <v>5.875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72</v>
      </c>
      <c r="AY207" s="244" t="s">
        <v>163</v>
      </c>
    </row>
    <row r="208" spans="1:51" s="14" customFormat="1" ht="12">
      <c r="A208" s="14"/>
      <c r="B208" s="245"/>
      <c r="C208" s="246"/>
      <c r="D208" s="235" t="s">
        <v>173</v>
      </c>
      <c r="E208" s="247" t="s">
        <v>19</v>
      </c>
      <c r="F208" s="248" t="s">
        <v>175</v>
      </c>
      <c r="G208" s="246"/>
      <c r="H208" s="249">
        <v>5.875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173</v>
      </c>
      <c r="AU208" s="255" t="s">
        <v>106</v>
      </c>
      <c r="AV208" s="14" t="s">
        <v>171</v>
      </c>
      <c r="AW208" s="14" t="s">
        <v>33</v>
      </c>
      <c r="AX208" s="14" t="s">
        <v>80</v>
      </c>
      <c r="AY208" s="255" t="s">
        <v>163</v>
      </c>
    </row>
    <row r="209" spans="1:65" s="2" customFormat="1" ht="16.5" customHeight="1">
      <c r="A209" s="40"/>
      <c r="B209" s="41"/>
      <c r="C209" s="220" t="s">
        <v>326</v>
      </c>
      <c r="D209" s="220" t="s">
        <v>166</v>
      </c>
      <c r="E209" s="221" t="s">
        <v>1193</v>
      </c>
      <c r="F209" s="222" t="s">
        <v>1194</v>
      </c>
      <c r="G209" s="223" t="s">
        <v>169</v>
      </c>
      <c r="H209" s="224">
        <v>13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44</v>
      </c>
      <c r="O209" s="86"/>
      <c r="P209" s="229">
        <f>O209*H209</f>
        <v>0</v>
      </c>
      <c r="Q209" s="229">
        <v>0.00264</v>
      </c>
      <c r="R209" s="229">
        <f>Q209*H209</f>
        <v>0.03432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106</v>
      </c>
      <c r="BK209" s="232">
        <f>ROUND(I209*H209,2)</f>
        <v>0</v>
      </c>
      <c r="BL209" s="19" t="s">
        <v>171</v>
      </c>
      <c r="BM209" s="231" t="s">
        <v>1195</v>
      </c>
    </row>
    <row r="210" spans="1:65" s="2" customFormat="1" ht="16.5" customHeight="1">
      <c r="A210" s="40"/>
      <c r="B210" s="41"/>
      <c r="C210" s="220" t="s">
        <v>332</v>
      </c>
      <c r="D210" s="220" t="s">
        <v>166</v>
      </c>
      <c r="E210" s="221" t="s">
        <v>1196</v>
      </c>
      <c r="F210" s="222" t="s">
        <v>1197</v>
      </c>
      <c r="G210" s="223" t="s">
        <v>169</v>
      </c>
      <c r="H210" s="224">
        <v>13</v>
      </c>
      <c r="I210" s="225"/>
      <c r="J210" s="226">
        <f>ROUND(I210*H210,2)</f>
        <v>0</v>
      </c>
      <c r="K210" s="222" t="s">
        <v>170</v>
      </c>
      <c r="L210" s="46"/>
      <c r="M210" s="227" t="s">
        <v>19</v>
      </c>
      <c r="N210" s="228" t="s">
        <v>44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171</v>
      </c>
      <c r="AT210" s="231" t="s">
        <v>166</v>
      </c>
      <c r="AU210" s="231" t="s">
        <v>106</v>
      </c>
      <c r="AY210" s="19" t="s">
        <v>163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106</v>
      </c>
      <c r="BK210" s="232">
        <f>ROUND(I210*H210,2)</f>
        <v>0</v>
      </c>
      <c r="BL210" s="19" t="s">
        <v>171</v>
      </c>
      <c r="BM210" s="231" t="s">
        <v>1198</v>
      </c>
    </row>
    <row r="211" spans="1:65" s="2" customFormat="1" ht="33" customHeight="1">
      <c r="A211" s="40"/>
      <c r="B211" s="41"/>
      <c r="C211" s="220" t="s">
        <v>340</v>
      </c>
      <c r="D211" s="220" t="s">
        <v>166</v>
      </c>
      <c r="E211" s="221" t="s">
        <v>1199</v>
      </c>
      <c r="F211" s="222" t="s">
        <v>1200</v>
      </c>
      <c r="G211" s="223" t="s">
        <v>394</v>
      </c>
      <c r="H211" s="224">
        <v>1</v>
      </c>
      <c r="I211" s="225"/>
      <c r="J211" s="226">
        <f>ROUND(I211*H211,2)</f>
        <v>0</v>
      </c>
      <c r="K211" s="222" t="s">
        <v>19</v>
      </c>
      <c r="L211" s="46"/>
      <c r="M211" s="227" t="s">
        <v>19</v>
      </c>
      <c r="N211" s="228" t="s">
        <v>44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171</v>
      </c>
      <c r="AT211" s="231" t="s">
        <v>166</v>
      </c>
      <c r="AU211" s="231" t="s">
        <v>106</v>
      </c>
      <c r="AY211" s="19" t="s">
        <v>163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106</v>
      </c>
      <c r="BK211" s="232">
        <f>ROUND(I211*H211,2)</f>
        <v>0</v>
      </c>
      <c r="BL211" s="19" t="s">
        <v>171</v>
      </c>
      <c r="BM211" s="231" t="s">
        <v>1201</v>
      </c>
    </row>
    <row r="212" spans="1:63" s="12" customFormat="1" ht="22.8" customHeight="1">
      <c r="A212" s="12"/>
      <c r="B212" s="204"/>
      <c r="C212" s="205"/>
      <c r="D212" s="206" t="s">
        <v>71</v>
      </c>
      <c r="E212" s="218" t="s">
        <v>181</v>
      </c>
      <c r="F212" s="218" t="s">
        <v>1202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SUM(P213:P408)</f>
        <v>0</v>
      </c>
      <c r="Q212" s="212"/>
      <c r="R212" s="213">
        <f>SUM(R213:R408)</f>
        <v>1245.05748592</v>
      </c>
      <c r="S212" s="212"/>
      <c r="T212" s="214">
        <f>SUM(T213:T408)</f>
        <v>0.0061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80</v>
      </c>
      <c r="AT212" s="216" t="s">
        <v>71</v>
      </c>
      <c r="AU212" s="216" t="s">
        <v>80</v>
      </c>
      <c r="AY212" s="215" t="s">
        <v>163</v>
      </c>
      <c r="BK212" s="217">
        <f>SUM(BK213:BK408)</f>
        <v>0</v>
      </c>
    </row>
    <row r="213" spans="1:65" s="2" customFormat="1" ht="33" customHeight="1">
      <c r="A213" s="40"/>
      <c r="B213" s="41"/>
      <c r="C213" s="220" t="s">
        <v>347</v>
      </c>
      <c r="D213" s="220" t="s">
        <v>166</v>
      </c>
      <c r="E213" s="221" t="s">
        <v>1203</v>
      </c>
      <c r="F213" s="222" t="s">
        <v>1204</v>
      </c>
      <c r="G213" s="223" t="s">
        <v>178</v>
      </c>
      <c r="H213" s="224">
        <v>70</v>
      </c>
      <c r="I213" s="225"/>
      <c r="J213" s="226">
        <f>ROUND(I213*H213,2)</f>
        <v>0</v>
      </c>
      <c r="K213" s="222" t="s">
        <v>170</v>
      </c>
      <c r="L213" s="46"/>
      <c r="M213" s="227" t="s">
        <v>19</v>
      </c>
      <c r="N213" s="228" t="s">
        <v>44</v>
      </c>
      <c r="O213" s="86"/>
      <c r="P213" s="229">
        <f>O213*H213</f>
        <v>0</v>
      </c>
      <c r="Q213" s="229">
        <v>1.8775</v>
      </c>
      <c r="R213" s="229">
        <f>Q213*H213</f>
        <v>131.42499999999998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171</v>
      </c>
      <c r="AT213" s="231" t="s">
        <v>166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106</v>
      </c>
      <c r="BK213" s="232">
        <f>ROUND(I213*H213,2)</f>
        <v>0</v>
      </c>
      <c r="BL213" s="19" t="s">
        <v>171</v>
      </c>
      <c r="BM213" s="231" t="s">
        <v>1205</v>
      </c>
    </row>
    <row r="214" spans="1:65" s="2" customFormat="1" ht="33" customHeight="1">
      <c r="A214" s="40"/>
      <c r="B214" s="41"/>
      <c r="C214" s="220" t="s">
        <v>352</v>
      </c>
      <c r="D214" s="220" t="s">
        <v>166</v>
      </c>
      <c r="E214" s="221" t="s">
        <v>1206</v>
      </c>
      <c r="F214" s="222" t="s">
        <v>1207</v>
      </c>
      <c r="G214" s="223" t="s">
        <v>178</v>
      </c>
      <c r="H214" s="224">
        <v>46</v>
      </c>
      <c r="I214" s="225"/>
      <c r="J214" s="226">
        <f>ROUND(I214*H214,2)</f>
        <v>0</v>
      </c>
      <c r="K214" s="222" t="s">
        <v>170</v>
      </c>
      <c r="L214" s="46"/>
      <c r="M214" s="227" t="s">
        <v>19</v>
      </c>
      <c r="N214" s="228" t="s">
        <v>44</v>
      </c>
      <c r="O214" s="86"/>
      <c r="P214" s="229">
        <f>O214*H214</f>
        <v>0</v>
      </c>
      <c r="Q214" s="229">
        <v>1.8775</v>
      </c>
      <c r="R214" s="229">
        <f>Q214*H214</f>
        <v>86.365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171</v>
      </c>
      <c r="AT214" s="231" t="s">
        <v>166</v>
      </c>
      <c r="AU214" s="231" t="s">
        <v>106</v>
      </c>
      <c r="AY214" s="19" t="s">
        <v>163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106</v>
      </c>
      <c r="BK214" s="232">
        <f>ROUND(I214*H214,2)</f>
        <v>0</v>
      </c>
      <c r="BL214" s="19" t="s">
        <v>171</v>
      </c>
      <c r="BM214" s="231" t="s">
        <v>1208</v>
      </c>
    </row>
    <row r="215" spans="1:65" s="2" customFormat="1" ht="21.75" customHeight="1">
      <c r="A215" s="40"/>
      <c r="B215" s="41"/>
      <c r="C215" s="220" t="s">
        <v>357</v>
      </c>
      <c r="D215" s="220" t="s">
        <v>166</v>
      </c>
      <c r="E215" s="221" t="s">
        <v>1209</v>
      </c>
      <c r="F215" s="222" t="s">
        <v>1210</v>
      </c>
      <c r="G215" s="223" t="s">
        <v>169</v>
      </c>
      <c r="H215" s="224">
        <v>33</v>
      </c>
      <c r="I215" s="225"/>
      <c r="J215" s="226">
        <f>ROUND(I215*H215,2)</f>
        <v>0</v>
      </c>
      <c r="K215" s="222" t="s">
        <v>170</v>
      </c>
      <c r="L215" s="46"/>
      <c r="M215" s="227" t="s">
        <v>19</v>
      </c>
      <c r="N215" s="228" t="s">
        <v>44</v>
      </c>
      <c r="O215" s="86"/>
      <c r="P215" s="229">
        <f>O215*H215</f>
        <v>0</v>
      </c>
      <c r="Q215" s="229">
        <v>0.12706</v>
      </c>
      <c r="R215" s="229">
        <f>Q215*H215</f>
        <v>4.19298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171</v>
      </c>
      <c r="AT215" s="231" t="s">
        <v>166</v>
      </c>
      <c r="AU215" s="231" t="s">
        <v>106</v>
      </c>
      <c r="AY215" s="19" t="s">
        <v>163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9" t="s">
        <v>106</v>
      </c>
      <c r="BK215" s="232">
        <f>ROUND(I215*H215,2)</f>
        <v>0</v>
      </c>
      <c r="BL215" s="19" t="s">
        <v>171</v>
      </c>
      <c r="BM215" s="231" t="s">
        <v>1211</v>
      </c>
    </row>
    <row r="216" spans="1:65" s="2" customFormat="1" ht="33" customHeight="1">
      <c r="A216" s="40"/>
      <c r="B216" s="41"/>
      <c r="C216" s="220" t="s">
        <v>364</v>
      </c>
      <c r="D216" s="220" t="s">
        <v>166</v>
      </c>
      <c r="E216" s="221" t="s">
        <v>1212</v>
      </c>
      <c r="F216" s="222" t="s">
        <v>1213</v>
      </c>
      <c r="G216" s="223" t="s">
        <v>169</v>
      </c>
      <c r="H216" s="224">
        <v>38</v>
      </c>
      <c r="I216" s="225"/>
      <c r="J216" s="226">
        <f>ROUND(I216*H216,2)</f>
        <v>0</v>
      </c>
      <c r="K216" s="222" t="s">
        <v>170</v>
      </c>
      <c r="L216" s="46"/>
      <c r="M216" s="227" t="s">
        <v>19</v>
      </c>
      <c r="N216" s="228" t="s">
        <v>44</v>
      </c>
      <c r="O216" s="86"/>
      <c r="P216" s="229">
        <f>O216*H216</f>
        <v>0</v>
      </c>
      <c r="Q216" s="229">
        <v>0.25365</v>
      </c>
      <c r="R216" s="229">
        <f>Q216*H216</f>
        <v>9.6387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171</v>
      </c>
      <c r="AT216" s="231" t="s">
        <v>166</v>
      </c>
      <c r="AU216" s="231" t="s">
        <v>106</v>
      </c>
      <c r="AY216" s="19" t="s">
        <v>163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106</v>
      </c>
      <c r="BK216" s="232">
        <f>ROUND(I216*H216,2)</f>
        <v>0</v>
      </c>
      <c r="BL216" s="19" t="s">
        <v>171</v>
      </c>
      <c r="BM216" s="231" t="s">
        <v>1214</v>
      </c>
    </row>
    <row r="217" spans="1:65" s="2" customFormat="1" ht="33" customHeight="1">
      <c r="A217" s="40"/>
      <c r="B217" s="41"/>
      <c r="C217" s="220" t="s">
        <v>370</v>
      </c>
      <c r="D217" s="220" t="s">
        <v>166</v>
      </c>
      <c r="E217" s="221" t="s">
        <v>1215</v>
      </c>
      <c r="F217" s="222" t="s">
        <v>1216</v>
      </c>
      <c r="G217" s="223" t="s">
        <v>169</v>
      </c>
      <c r="H217" s="224">
        <v>32</v>
      </c>
      <c r="I217" s="225"/>
      <c r="J217" s="226">
        <f>ROUND(I217*H217,2)</f>
        <v>0</v>
      </c>
      <c r="K217" s="222" t="s">
        <v>170</v>
      </c>
      <c r="L217" s="46"/>
      <c r="M217" s="227" t="s">
        <v>19</v>
      </c>
      <c r="N217" s="228" t="s">
        <v>44</v>
      </c>
      <c r="O217" s="86"/>
      <c r="P217" s="229">
        <f>O217*H217</f>
        <v>0</v>
      </c>
      <c r="Q217" s="229">
        <v>0.16519</v>
      </c>
      <c r="R217" s="229">
        <f>Q217*H217</f>
        <v>5.28608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171</v>
      </c>
      <c r="AT217" s="231" t="s">
        <v>166</v>
      </c>
      <c r="AU217" s="231" t="s">
        <v>106</v>
      </c>
      <c r="AY217" s="19" t="s">
        <v>163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9" t="s">
        <v>106</v>
      </c>
      <c r="BK217" s="232">
        <f>ROUND(I217*H217,2)</f>
        <v>0</v>
      </c>
      <c r="BL217" s="19" t="s">
        <v>171</v>
      </c>
      <c r="BM217" s="231" t="s">
        <v>1217</v>
      </c>
    </row>
    <row r="218" spans="1:51" s="13" customFormat="1" ht="12">
      <c r="A218" s="13"/>
      <c r="B218" s="233"/>
      <c r="C218" s="234"/>
      <c r="D218" s="235" t="s">
        <v>173</v>
      </c>
      <c r="E218" s="236" t="s">
        <v>19</v>
      </c>
      <c r="F218" s="237" t="s">
        <v>1218</v>
      </c>
      <c r="G218" s="234"/>
      <c r="H218" s="238">
        <v>32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173</v>
      </c>
      <c r="AU218" s="244" t="s">
        <v>106</v>
      </c>
      <c r="AV218" s="13" t="s">
        <v>106</v>
      </c>
      <c r="AW218" s="13" t="s">
        <v>33</v>
      </c>
      <c r="AX218" s="13" t="s">
        <v>72</v>
      </c>
      <c r="AY218" s="244" t="s">
        <v>163</v>
      </c>
    </row>
    <row r="219" spans="1:51" s="14" customFormat="1" ht="12">
      <c r="A219" s="14"/>
      <c r="B219" s="245"/>
      <c r="C219" s="246"/>
      <c r="D219" s="235" t="s">
        <v>173</v>
      </c>
      <c r="E219" s="247" t="s">
        <v>19</v>
      </c>
      <c r="F219" s="248" t="s">
        <v>175</v>
      </c>
      <c r="G219" s="246"/>
      <c r="H219" s="249">
        <v>32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173</v>
      </c>
      <c r="AU219" s="255" t="s">
        <v>106</v>
      </c>
      <c r="AV219" s="14" t="s">
        <v>171</v>
      </c>
      <c r="AW219" s="14" t="s">
        <v>33</v>
      </c>
      <c r="AX219" s="14" t="s">
        <v>80</v>
      </c>
      <c r="AY219" s="255" t="s">
        <v>163</v>
      </c>
    </row>
    <row r="220" spans="1:65" s="2" customFormat="1" ht="33" customHeight="1">
      <c r="A220" s="40"/>
      <c r="B220" s="41"/>
      <c r="C220" s="220" t="s">
        <v>378</v>
      </c>
      <c r="D220" s="220" t="s">
        <v>166</v>
      </c>
      <c r="E220" s="221" t="s">
        <v>1219</v>
      </c>
      <c r="F220" s="222" t="s">
        <v>1220</v>
      </c>
      <c r="G220" s="223" t="s">
        <v>169</v>
      </c>
      <c r="H220" s="224">
        <v>220</v>
      </c>
      <c r="I220" s="225"/>
      <c r="J220" s="226">
        <f>ROUND(I220*H220,2)</f>
        <v>0</v>
      </c>
      <c r="K220" s="222" t="s">
        <v>170</v>
      </c>
      <c r="L220" s="46"/>
      <c r="M220" s="227" t="s">
        <v>19</v>
      </c>
      <c r="N220" s="228" t="s">
        <v>44</v>
      </c>
      <c r="O220" s="86"/>
      <c r="P220" s="229">
        <f>O220*H220</f>
        <v>0</v>
      </c>
      <c r="Q220" s="229">
        <v>0.20153</v>
      </c>
      <c r="R220" s="229">
        <f>Q220*H220</f>
        <v>44.3366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171</v>
      </c>
      <c r="AT220" s="231" t="s">
        <v>166</v>
      </c>
      <c r="AU220" s="231" t="s">
        <v>106</v>
      </c>
      <c r="AY220" s="19" t="s">
        <v>163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106</v>
      </c>
      <c r="BK220" s="232">
        <f>ROUND(I220*H220,2)</f>
        <v>0</v>
      </c>
      <c r="BL220" s="19" t="s">
        <v>171</v>
      </c>
      <c r="BM220" s="231" t="s">
        <v>1221</v>
      </c>
    </row>
    <row r="221" spans="1:51" s="13" customFormat="1" ht="12">
      <c r="A221" s="13"/>
      <c r="B221" s="233"/>
      <c r="C221" s="234"/>
      <c r="D221" s="235" t="s">
        <v>173</v>
      </c>
      <c r="E221" s="236" t="s">
        <v>19</v>
      </c>
      <c r="F221" s="237" t="s">
        <v>1222</v>
      </c>
      <c r="G221" s="234"/>
      <c r="H221" s="238">
        <v>220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173</v>
      </c>
      <c r="AU221" s="244" t="s">
        <v>106</v>
      </c>
      <c r="AV221" s="13" t="s">
        <v>106</v>
      </c>
      <c r="AW221" s="13" t="s">
        <v>33</v>
      </c>
      <c r="AX221" s="13" t="s">
        <v>80</v>
      </c>
      <c r="AY221" s="244" t="s">
        <v>163</v>
      </c>
    </row>
    <row r="222" spans="1:65" s="2" customFormat="1" ht="33" customHeight="1">
      <c r="A222" s="40"/>
      <c r="B222" s="41"/>
      <c r="C222" s="220" t="s">
        <v>383</v>
      </c>
      <c r="D222" s="220" t="s">
        <v>166</v>
      </c>
      <c r="E222" s="221" t="s">
        <v>1223</v>
      </c>
      <c r="F222" s="222" t="s">
        <v>1224</v>
      </c>
      <c r="G222" s="223" t="s">
        <v>169</v>
      </c>
      <c r="H222" s="224">
        <v>1100</v>
      </c>
      <c r="I222" s="225"/>
      <c r="J222" s="226">
        <f>ROUND(I222*H222,2)</f>
        <v>0</v>
      </c>
      <c r="K222" s="222" t="s">
        <v>170</v>
      </c>
      <c r="L222" s="46"/>
      <c r="M222" s="227" t="s">
        <v>19</v>
      </c>
      <c r="N222" s="228" t="s">
        <v>44</v>
      </c>
      <c r="O222" s="86"/>
      <c r="P222" s="229">
        <f>O222*H222</f>
        <v>0</v>
      </c>
      <c r="Q222" s="229">
        <v>0.30033</v>
      </c>
      <c r="R222" s="229">
        <f>Q222*H222</f>
        <v>330.363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106</v>
      </c>
      <c r="BK222" s="232">
        <f>ROUND(I222*H222,2)</f>
        <v>0</v>
      </c>
      <c r="BL222" s="19" t="s">
        <v>171</v>
      </c>
      <c r="BM222" s="231" t="s">
        <v>1225</v>
      </c>
    </row>
    <row r="223" spans="1:51" s="13" customFormat="1" ht="12">
      <c r="A223" s="13"/>
      <c r="B223" s="233"/>
      <c r="C223" s="234"/>
      <c r="D223" s="235" t="s">
        <v>173</v>
      </c>
      <c r="E223" s="236" t="s">
        <v>19</v>
      </c>
      <c r="F223" s="237" t="s">
        <v>1226</v>
      </c>
      <c r="G223" s="234"/>
      <c r="H223" s="238">
        <v>1100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173</v>
      </c>
      <c r="AU223" s="244" t="s">
        <v>106</v>
      </c>
      <c r="AV223" s="13" t="s">
        <v>106</v>
      </c>
      <c r="AW223" s="13" t="s">
        <v>33</v>
      </c>
      <c r="AX223" s="13" t="s">
        <v>72</v>
      </c>
      <c r="AY223" s="244" t="s">
        <v>163</v>
      </c>
    </row>
    <row r="224" spans="1:51" s="14" customFormat="1" ht="12">
      <c r="A224" s="14"/>
      <c r="B224" s="245"/>
      <c r="C224" s="246"/>
      <c r="D224" s="235" t="s">
        <v>173</v>
      </c>
      <c r="E224" s="247" t="s">
        <v>19</v>
      </c>
      <c r="F224" s="248" t="s">
        <v>175</v>
      </c>
      <c r="G224" s="246"/>
      <c r="H224" s="249">
        <v>1100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173</v>
      </c>
      <c r="AU224" s="255" t="s">
        <v>106</v>
      </c>
      <c r="AV224" s="14" t="s">
        <v>171</v>
      </c>
      <c r="AW224" s="14" t="s">
        <v>33</v>
      </c>
      <c r="AX224" s="14" t="s">
        <v>80</v>
      </c>
      <c r="AY224" s="255" t="s">
        <v>163</v>
      </c>
    </row>
    <row r="225" spans="1:65" s="2" customFormat="1" ht="33" customHeight="1">
      <c r="A225" s="40"/>
      <c r="B225" s="41"/>
      <c r="C225" s="220" t="s">
        <v>391</v>
      </c>
      <c r="D225" s="220" t="s">
        <v>166</v>
      </c>
      <c r="E225" s="221" t="s">
        <v>1227</v>
      </c>
      <c r="F225" s="222" t="s">
        <v>1228</v>
      </c>
      <c r="G225" s="223" t="s">
        <v>169</v>
      </c>
      <c r="H225" s="224">
        <v>328.94</v>
      </c>
      <c r="I225" s="225"/>
      <c r="J225" s="226">
        <f>ROUND(I225*H225,2)</f>
        <v>0</v>
      </c>
      <c r="K225" s="222" t="s">
        <v>170</v>
      </c>
      <c r="L225" s="46"/>
      <c r="M225" s="227" t="s">
        <v>19</v>
      </c>
      <c r="N225" s="228" t="s">
        <v>44</v>
      </c>
      <c r="O225" s="86"/>
      <c r="P225" s="229">
        <f>O225*H225</f>
        <v>0</v>
      </c>
      <c r="Q225" s="229">
        <v>0.45195</v>
      </c>
      <c r="R225" s="229">
        <f>Q225*H225</f>
        <v>148.664433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171</v>
      </c>
      <c r="AT225" s="231" t="s">
        <v>166</v>
      </c>
      <c r="AU225" s="231" t="s">
        <v>106</v>
      </c>
      <c r="AY225" s="19" t="s">
        <v>163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106</v>
      </c>
      <c r="BK225" s="232">
        <f>ROUND(I225*H225,2)</f>
        <v>0</v>
      </c>
      <c r="BL225" s="19" t="s">
        <v>171</v>
      </c>
      <c r="BM225" s="231" t="s">
        <v>1229</v>
      </c>
    </row>
    <row r="226" spans="1:51" s="13" customFormat="1" ht="12">
      <c r="A226" s="13"/>
      <c r="B226" s="233"/>
      <c r="C226" s="234"/>
      <c r="D226" s="235" t="s">
        <v>173</v>
      </c>
      <c r="E226" s="236" t="s">
        <v>19</v>
      </c>
      <c r="F226" s="237" t="s">
        <v>1230</v>
      </c>
      <c r="G226" s="234"/>
      <c r="H226" s="238">
        <v>136.5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173</v>
      </c>
      <c r="AU226" s="244" t="s">
        <v>106</v>
      </c>
      <c r="AV226" s="13" t="s">
        <v>106</v>
      </c>
      <c r="AW226" s="13" t="s">
        <v>33</v>
      </c>
      <c r="AX226" s="13" t="s">
        <v>72</v>
      </c>
      <c r="AY226" s="244" t="s">
        <v>163</v>
      </c>
    </row>
    <row r="227" spans="1:51" s="16" customFormat="1" ht="12">
      <c r="A227" s="16"/>
      <c r="B227" s="272"/>
      <c r="C227" s="273"/>
      <c r="D227" s="235" t="s">
        <v>173</v>
      </c>
      <c r="E227" s="274" t="s">
        <v>19</v>
      </c>
      <c r="F227" s="275" t="s">
        <v>1073</v>
      </c>
      <c r="G227" s="273"/>
      <c r="H227" s="276">
        <v>136.5</v>
      </c>
      <c r="I227" s="277"/>
      <c r="J227" s="273"/>
      <c r="K227" s="273"/>
      <c r="L227" s="278"/>
      <c r="M227" s="279"/>
      <c r="N227" s="280"/>
      <c r="O227" s="280"/>
      <c r="P227" s="280"/>
      <c r="Q227" s="280"/>
      <c r="R227" s="280"/>
      <c r="S227" s="280"/>
      <c r="T227" s="281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82" t="s">
        <v>173</v>
      </c>
      <c r="AU227" s="282" t="s">
        <v>106</v>
      </c>
      <c r="AV227" s="16" t="s">
        <v>181</v>
      </c>
      <c r="AW227" s="16" t="s">
        <v>33</v>
      </c>
      <c r="AX227" s="16" t="s">
        <v>72</v>
      </c>
      <c r="AY227" s="282" t="s">
        <v>163</v>
      </c>
    </row>
    <row r="228" spans="1:51" s="13" customFormat="1" ht="12">
      <c r="A228" s="13"/>
      <c r="B228" s="233"/>
      <c r="C228" s="234"/>
      <c r="D228" s="235" t="s">
        <v>173</v>
      </c>
      <c r="E228" s="236" t="s">
        <v>19</v>
      </c>
      <c r="F228" s="237" t="s">
        <v>1231</v>
      </c>
      <c r="G228" s="234"/>
      <c r="H228" s="238">
        <v>192.44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173</v>
      </c>
      <c r="AU228" s="244" t="s">
        <v>106</v>
      </c>
      <c r="AV228" s="13" t="s">
        <v>106</v>
      </c>
      <c r="AW228" s="13" t="s">
        <v>33</v>
      </c>
      <c r="AX228" s="13" t="s">
        <v>72</v>
      </c>
      <c r="AY228" s="244" t="s">
        <v>163</v>
      </c>
    </row>
    <row r="229" spans="1:51" s="16" customFormat="1" ht="12">
      <c r="A229" s="16"/>
      <c r="B229" s="272"/>
      <c r="C229" s="273"/>
      <c r="D229" s="235" t="s">
        <v>173</v>
      </c>
      <c r="E229" s="274" t="s">
        <v>19</v>
      </c>
      <c r="F229" s="275" t="s">
        <v>1073</v>
      </c>
      <c r="G229" s="273"/>
      <c r="H229" s="276">
        <v>192.44</v>
      </c>
      <c r="I229" s="277"/>
      <c r="J229" s="273"/>
      <c r="K229" s="273"/>
      <c r="L229" s="278"/>
      <c r="M229" s="279"/>
      <c r="N229" s="280"/>
      <c r="O229" s="280"/>
      <c r="P229" s="280"/>
      <c r="Q229" s="280"/>
      <c r="R229" s="280"/>
      <c r="S229" s="280"/>
      <c r="T229" s="281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2" t="s">
        <v>173</v>
      </c>
      <c r="AU229" s="282" t="s">
        <v>106</v>
      </c>
      <c r="AV229" s="16" t="s">
        <v>181</v>
      </c>
      <c r="AW229" s="16" t="s">
        <v>33</v>
      </c>
      <c r="AX229" s="16" t="s">
        <v>72</v>
      </c>
      <c r="AY229" s="282" t="s">
        <v>163</v>
      </c>
    </row>
    <row r="230" spans="1:51" s="14" customFormat="1" ht="12">
      <c r="A230" s="14"/>
      <c r="B230" s="245"/>
      <c r="C230" s="246"/>
      <c r="D230" s="235" t="s">
        <v>173</v>
      </c>
      <c r="E230" s="247" t="s">
        <v>19</v>
      </c>
      <c r="F230" s="248" t="s">
        <v>175</v>
      </c>
      <c r="G230" s="246"/>
      <c r="H230" s="249">
        <v>328.94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173</v>
      </c>
      <c r="AU230" s="255" t="s">
        <v>106</v>
      </c>
      <c r="AV230" s="14" t="s">
        <v>171</v>
      </c>
      <c r="AW230" s="14" t="s">
        <v>33</v>
      </c>
      <c r="AX230" s="14" t="s">
        <v>80</v>
      </c>
      <c r="AY230" s="255" t="s">
        <v>163</v>
      </c>
    </row>
    <row r="231" spans="1:65" s="2" customFormat="1" ht="33" customHeight="1">
      <c r="A231" s="40"/>
      <c r="B231" s="41"/>
      <c r="C231" s="220" t="s">
        <v>397</v>
      </c>
      <c r="D231" s="220" t="s">
        <v>166</v>
      </c>
      <c r="E231" s="221" t="s">
        <v>1232</v>
      </c>
      <c r="F231" s="222" t="s">
        <v>1233</v>
      </c>
      <c r="G231" s="223" t="s">
        <v>169</v>
      </c>
      <c r="H231" s="224">
        <v>75</v>
      </c>
      <c r="I231" s="225"/>
      <c r="J231" s="226">
        <f>ROUND(I231*H231,2)</f>
        <v>0</v>
      </c>
      <c r="K231" s="222" t="s">
        <v>170</v>
      </c>
      <c r="L231" s="46"/>
      <c r="M231" s="227" t="s">
        <v>19</v>
      </c>
      <c r="N231" s="228" t="s">
        <v>44</v>
      </c>
      <c r="O231" s="86"/>
      <c r="P231" s="229">
        <f>O231*H231</f>
        <v>0</v>
      </c>
      <c r="Q231" s="229">
        <v>0.71546</v>
      </c>
      <c r="R231" s="229">
        <f>Q231*H231</f>
        <v>53.6595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171</v>
      </c>
      <c r="AT231" s="231" t="s">
        <v>166</v>
      </c>
      <c r="AU231" s="231" t="s">
        <v>106</v>
      </c>
      <c r="AY231" s="19" t="s">
        <v>163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106</v>
      </c>
      <c r="BK231" s="232">
        <f>ROUND(I231*H231,2)</f>
        <v>0</v>
      </c>
      <c r="BL231" s="19" t="s">
        <v>171</v>
      </c>
      <c r="BM231" s="231" t="s">
        <v>1234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1235</v>
      </c>
      <c r="G232" s="234"/>
      <c r="H232" s="238">
        <v>75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4" customFormat="1" ht="12">
      <c r="A233" s="14"/>
      <c r="B233" s="245"/>
      <c r="C233" s="246"/>
      <c r="D233" s="235" t="s">
        <v>173</v>
      </c>
      <c r="E233" s="247" t="s">
        <v>19</v>
      </c>
      <c r="F233" s="248" t="s">
        <v>175</v>
      </c>
      <c r="G233" s="246"/>
      <c r="H233" s="249">
        <v>75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173</v>
      </c>
      <c r="AU233" s="255" t="s">
        <v>106</v>
      </c>
      <c r="AV233" s="14" t="s">
        <v>171</v>
      </c>
      <c r="AW233" s="14" t="s">
        <v>33</v>
      </c>
      <c r="AX233" s="14" t="s">
        <v>80</v>
      </c>
      <c r="AY233" s="255" t="s">
        <v>163</v>
      </c>
    </row>
    <row r="234" spans="1:65" s="2" customFormat="1" ht="33" customHeight="1">
      <c r="A234" s="40"/>
      <c r="B234" s="41"/>
      <c r="C234" s="220" t="s">
        <v>401</v>
      </c>
      <c r="D234" s="220" t="s">
        <v>166</v>
      </c>
      <c r="E234" s="221" t="s">
        <v>1236</v>
      </c>
      <c r="F234" s="222" t="s">
        <v>1237</v>
      </c>
      <c r="G234" s="223" t="s">
        <v>169</v>
      </c>
      <c r="H234" s="224">
        <v>76.5</v>
      </c>
      <c r="I234" s="225"/>
      <c r="J234" s="226">
        <f>ROUND(I234*H234,2)</f>
        <v>0</v>
      </c>
      <c r="K234" s="222" t="s">
        <v>170</v>
      </c>
      <c r="L234" s="46"/>
      <c r="M234" s="227" t="s">
        <v>19</v>
      </c>
      <c r="N234" s="228" t="s">
        <v>44</v>
      </c>
      <c r="O234" s="86"/>
      <c r="P234" s="229">
        <f>O234*H234</f>
        <v>0</v>
      </c>
      <c r="Q234" s="229">
        <v>1.20855</v>
      </c>
      <c r="R234" s="229">
        <f>Q234*H234</f>
        <v>92.454075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166</v>
      </c>
      <c r="AU234" s="231" t="s">
        <v>106</v>
      </c>
      <c r="AY234" s="19" t="s">
        <v>163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106</v>
      </c>
      <c r="BK234" s="232">
        <f>ROUND(I234*H234,2)</f>
        <v>0</v>
      </c>
      <c r="BL234" s="19" t="s">
        <v>171</v>
      </c>
      <c r="BM234" s="231" t="s">
        <v>1238</v>
      </c>
    </row>
    <row r="235" spans="1:51" s="13" customFormat="1" ht="12">
      <c r="A235" s="13"/>
      <c r="B235" s="233"/>
      <c r="C235" s="234"/>
      <c r="D235" s="235" t="s">
        <v>173</v>
      </c>
      <c r="E235" s="236" t="s">
        <v>19</v>
      </c>
      <c r="F235" s="237" t="s">
        <v>1239</v>
      </c>
      <c r="G235" s="234"/>
      <c r="H235" s="238">
        <v>76.5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173</v>
      </c>
      <c r="AU235" s="244" t="s">
        <v>106</v>
      </c>
      <c r="AV235" s="13" t="s">
        <v>106</v>
      </c>
      <c r="AW235" s="13" t="s">
        <v>33</v>
      </c>
      <c r="AX235" s="13" t="s">
        <v>72</v>
      </c>
      <c r="AY235" s="244" t="s">
        <v>163</v>
      </c>
    </row>
    <row r="236" spans="1:51" s="14" customFormat="1" ht="12">
      <c r="A236" s="14"/>
      <c r="B236" s="245"/>
      <c r="C236" s="246"/>
      <c r="D236" s="235" t="s">
        <v>173</v>
      </c>
      <c r="E236" s="247" t="s">
        <v>19</v>
      </c>
      <c r="F236" s="248" t="s">
        <v>175</v>
      </c>
      <c r="G236" s="246"/>
      <c r="H236" s="249">
        <v>76.5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173</v>
      </c>
      <c r="AU236" s="255" t="s">
        <v>106</v>
      </c>
      <c r="AV236" s="14" t="s">
        <v>171</v>
      </c>
      <c r="AW236" s="14" t="s">
        <v>33</v>
      </c>
      <c r="AX236" s="14" t="s">
        <v>80</v>
      </c>
      <c r="AY236" s="255" t="s">
        <v>163</v>
      </c>
    </row>
    <row r="237" spans="1:65" s="2" customFormat="1" ht="16.5" customHeight="1">
      <c r="A237" s="40"/>
      <c r="B237" s="41"/>
      <c r="C237" s="220" t="s">
        <v>405</v>
      </c>
      <c r="D237" s="220" t="s">
        <v>166</v>
      </c>
      <c r="E237" s="221" t="s">
        <v>1240</v>
      </c>
      <c r="F237" s="222" t="s">
        <v>1241</v>
      </c>
      <c r="G237" s="223" t="s">
        <v>169</v>
      </c>
      <c r="H237" s="224">
        <v>76.5</v>
      </c>
      <c r="I237" s="225"/>
      <c r="J237" s="226">
        <f>ROUND(I237*H237,2)</f>
        <v>0</v>
      </c>
      <c r="K237" s="222" t="s">
        <v>19</v>
      </c>
      <c r="L237" s="46"/>
      <c r="M237" s="227" t="s">
        <v>19</v>
      </c>
      <c r="N237" s="228" t="s">
        <v>44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171</v>
      </c>
      <c r="AT237" s="231" t="s">
        <v>166</v>
      </c>
      <c r="AU237" s="231" t="s">
        <v>106</v>
      </c>
      <c r="AY237" s="19" t="s">
        <v>163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106</v>
      </c>
      <c r="BK237" s="232">
        <f>ROUND(I237*H237,2)</f>
        <v>0</v>
      </c>
      <c r="BL237" s="19" t="s">
        <v>171</v>
      </c>
      <c r="BM237" s="231" t="s">
        <v>1242</v>
      </c>
    </row>
    <row r="238" spans="1:51" s="13" customFormat="1" ht="12">
      <c r="A238" s="13"/>
      <c r="B238" s="233"/>
      <c r="C238" s="234"/>
      <c r="D238" s="235" t="s">
        <v>173</v>
      </c>
      <c r="E238" s="236" t="s">
        <v>19</v>
      </c>
      <c r="F238" s="237" t="s">
        <v>1243</v>
      </c>
      <c r="G238" s="234"/>
      <c r="H238" s="238">
        <v>76.5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173</v>
      </c>
      <c r="AU238" s="244" t="s">
        <v>106</v>
      </c>
      <c r="AV238" s="13" t="s">
        <v>106</v>
      </c>
      <c r="AW238" s="13" t="s">
        <v>33</v>
      </c>
      <c r="AX238" s="13" t="s">
        <v>72</v>
      </c>
      <c r="AY238" s="244" t="s">
        <v>163</v>
      </c>
    </row>
    <row r="239" spans="1:51" s="14" customFormat="1" ht="12">
      <c r="A239" s="14"/>
      <c r="B239" s="245"/>
      <c r="C239" s="246"/>
      <c r="D239" s="235" t="s">
        <v>173</v>
      </c>
      <c r="E239" s="247" t="s">
        <v>19</v>
      </c>
      <c r="F239" s="248" t="s">
        <v>175</v>
      </c>
      <c r="G239" s="246"/>
      <c r="H239" s="249">
        <v>76.5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173</v>
      </c>
      <c r="AU239" s="255" t="s">
        <v>106</v>
      </c>
      <c r="AV239" s="14" t="s">
        <v>171</v>
      </c>
      <c r="AW239" s="14" t="s">
        <v>33</v>
      </c>
      <c r="AX239" s="14" t="s">
        <v>80</v>
      </c>
      <c r="AY239" s="255" t="s">
        <v>163</v>
      </c>
    </row>
    <row r="240" spans="1:65" s="2" customFormat="1" ht="33" customHeight="1">
      <c r="A240" s="40"/>
      <c r="B240" s="41"/>
      <c r="C240" s="220" t="s">
        <v>409</v>
      </c>
      <c r="D240" s="220" t="s">
        <v>166</v>
      </c>
      <c r="E240" s="221" t="s">
        <v>1244</v>
      </c>
      <c r="F240" s="222" t="s">
        <v>1245</v>
      </c>
      <c r="G240" s="223" t="s">
        <v>262</v>
      </c>
      <c r="H240" s="224">
        <v>16.832</v>
      </c>
      <c r="I240" s="225"/>
      <c r="J240" s="226">
        <f>ROUND(I240*H240,2)</f>
        <v>0</v>
      </c>
      <c r="K240" s="222" t="s">
        <v>170</v>
      </c>
      <c r="L240" s="46"/>
      <c r="M240" s="227" t="s">
        <v>19</v>
      </c>
      <c r="N240" s="228" t="s">
        <v>44</v>
      </c>
      <c r="O240" s="86"/>
      <c r="P240" s="229">
        <f>O240*H240</f>
        <v>0</v>
      </c>
      <c r="Q240" s="229">
        <v>1.04881</v>
      </c>
      <c r="R240" s="229">
        <f>Q240*H240</f>
        <v>17.653569920000002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171</v>
      </c>
      <c r="AT240" s="231" t="s">
        <v>166</v>
      </c>
      <c r="AU240" s="231" t="s">
        <v>106</v>
      </c>
      <c r="AY240" s="19" t="s">
        <v>163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106</v>
      </c>
      <c r="BK240" s="232">
        <f>ROUND(I240*H240,2)</f>
        <v>0</v>
      </c>
      <c r="BL240" s="19" t="s">
        <v>171</v>
      </c>
      <c r="BM240" s="231" t="s">
        <v>1246</v>
      </c>
    </row>
    <row r="241" spans="1:51" s="13" customFormat="1" ht="12">
      <c r="A241" s="13"/>
      <c r="B241" s="233"/>
      <c r="C241" s="234"/>
      <c r="D241" s="235" t="s">
        <v>173</v>
      </c>
      <c r="E241" s="236" t="s">
        <v>19</v>
      </c>
      <c r="F241" s="237" t="s">
        <v>1247</v>
      </c>
      <c r="G241" s="234"/>
      <c r="H241" s="238">
        <v>7.864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173</v>
      </c>
      <c r="AU241" s="244" t="s">
        <v>106</v>
      </c>
      <c r="AV241" s="13" t="s">
        <v>106</v>
      </c>
      <c r="AW241" s="13" t="s">
        <v>33</v>
      </c>
      <c r="AX241" s="13" t="s">
        <v>72</v>
      </c>
      <c r="AY241" s="244" t="s">
        <v>163</v>
      </c>
    </row>
    <row r="242" spans="1:51" s="13" customFormat="1" ht="12">
      <c r="A242" s="13"/>
      <c r="B242" s="233"/>
      <c r="C242" s="234"/>
      <c r="D242" s="235" t="s">
        <v>173</v>
      </c>
      <c r="E242" s="236" t="s">
        <v>19</v>
      </c>
      <c r="F242" s="237" t="s">
        <v>1248</v>
      </c>
      <c r="G242" s="234"/>
      <c r="H242" s="238">
        <v>8.968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173</v>
      </c>
      <c r="AU242" s="244" t="s">
        <v>106</v>
      </c>
      <c r="AV242" s="13" t="s">
        <v>106</v>
      </c>
      <c r="AW242" s="13" t="s">
        <v>33</v>
      </c>
      <c r="AX242" s="13" t="s">
        <v>72</v>
      </c>
      <c r="AY242" s="244" t="s">
        <v>163</v>
      </c>
    </row>
    <row r="243" spans="1:51" s="14" customFormat="1" ht="12">
      <c r="A243" s="14"/>
      <c r="B243" s="245"/>
      <c r="C243" s="246"/>
      <c r="D243" s="235" t="s">
        <v>173</v>
      </c>
      <c r="E243" s="247" t="s">
        <v>19</v>
      </c>
      <c r="F243" s="248" t="s">
        <v>175</v>
      </c>
      <c r="G243" s="246"/>
      <c r="H243" s="249">
        <v>16.832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173</v>
      </c>
      <c r="AU243" s="255" t="s">
        <v>106</v>
      </c>
      <c r="AV243" s="14" t="s">
        <v>171</v>
      </c>
      <c r="AW243" s="14" t="s">
        <v>33</v>
      </c>
      <c r="AX243" s="14" t="s">
        <v>80</v>
      </c>
      <c r="AY243" s="255" t="s">
        <v>163</v>
      </c>
    </row>
    <row r="244" spans="1:65" s="2" customFormat="1" ht="21.75" customHeight="1">
      <c r="A244" s="40"/>
      <c r="B244" s="41"/>
      <c r="C244" s="220" t="s">
        <v>413</v>
      </c>
      <c r="D244" s="220" t="s">
        <v>166</v>
      </c>
      <c r="E244" s="221" t="s">
        <v>1249</v>
      </c>
      <c r="F244" s="222" t="s">
        <v>1250</v>
      </c>
      <c r="G244" s="223" t="s">
        <v>279</v>
      </c>
      <c r="H244" s="224">
        <v>30</v>
      </c>
      <c r="I244" s="225"/>
      <c r="J244" s="226">
        <f>ROUND(I244*H244,2)</f>
        <v>0</v>
      </c>
      <c r="K244" s="222" t="s">
        <v>19</v>
      </c>
      <c r="L244" s="46"/>
      <c r="M244" s="227" t="s">
        <v>19</v>
      </c>
      <c r="N244" s="228" t="s">
        <v>44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106</v>
      </c>
      <c r="BK244" s="232">
        <f>ROUND(I244*H244,2)</f>
        <v>0</v>
      </c>
      <c r="BL244" s="19" t="s">
        <v>171</v>
      </c>
      <c r="BM244" s="231" t="s">
        <v>1251</v>
      </c>
    </row>
    <row r="245" spans="1:51" s="13" customFormat="1" ht="12">
      <c r="A245" s="13"/>
      <c r="B245" s="233"/>
      <c r="C245" s="234"/>
      <c r="D245" s="235" t="s">
        <v>173</v>
      </c>
      <c r="E245" s="236" t="s">
        <v>19</v>
      </c>
      <c r="F245" s="237" t="s">
        <v>1252</v>
      </c>
      <c r="G245" s="234"/>
      <c r="H245" s="238">
        <v>30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173</v>
      </c>
      <c r="AU245" s="244" t="s">
        <v>106</v>
      </c>
      <c r="AV245" s="13" t="s">
        <v>106</v>
      </c>
      <c r="AW245" s="13" t="s">
        <v>33</v>
      </c>
      <c r="AX245" s="13" t="s">
        <v>72</v>
      </c>
      <c r="AY245" s="244" t="s">
        <v>163</v>
      </c>
    </row>
    <row r="246" spans="1:51" s="14" customFormat="1" ht="12">
      <c r="A246" s="14"/>
      <c r="B246" s="245"/>
      <c r="C246" s="246"/>
      <c r="D246" s="235" t="s">
        <v>173</v>
      </c>
      <c r="E246" s="247" t="s">
        <v>19</v>
      </c>
      <c r="F246" s="248" t="s">
        <v>175</v>
      </c>
      <c r="G246" s="246"/>
      <c r="H246" s="249">
        <v>30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173</v>
      </c>
      <c r="AU246" s="255" t="s">
        <v>106</v>
      </c>
      <c r="AV246" s="14" t="s">
        <v>171</v>
      </c>
      <c r="AW246" s="14" t="s">
        <v>33</v>
      </c>
      <c r="AX246" s="14" t="s">
        <v>80</v>
      </c>
      <c r="AY246" s="255" t="s">
        <v>163</v>
      </c>
    </row>
    <row r="247" spans="1:65" s="2" customFormat="1" ht="16.5" customHeight="1">
      <c r="A247" s="40"/>
      <c r="B247" s="41"/>
      <c r="C247" s="220" t="s">
        <v>417</v>
      </c>
      <c r="D247" s="220" t="s">
        <v>166</v>
      </c>
      <c r="E247" s="221" t="s">
        <v>1253</v>
      </c>
      <c r="F247" s="222" t="s">
        <v>1254</v>
      </c>
      <c r="G247" s="223" t="s">
        <v>355</v>
      </c>
      <c r="H247" s="224">
        <v>298</v>
      </c>
      <c r="I247" s="225"/>
      <c r="J247" s="226">
        <f>ROUND(I247*H247,2)</f>
        <v>0</v>
      </c>
      <c r="K247" s="222" t="s">
        <v>170</v>
      </c>
      <c r="L247" s="46"/>
      <c r="M247" s="227" t="s">
        <v>19</v>
      </c>
      <c r="N247" s="228" t="s">
        <v>44</v>
      </c>
      <c r="O247" s="86"/>
      <c r="P247" s="229">
        <f>O247*H247</f>
        <v>0</v>
      </c>
      <c r="Q247" s="229">
        <v>0.00688</v>
      </c>
      <c r="R247" s="229">
        <f>Q247*H247</f>
        <v>2.05024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171</v>
      </c>
      <c r="AT247" s="231" t="s">
        <v>166</v>
      </c>
      <c r="AU247" s="231" t="s">
        <v>106</v>
      </c>
      <c r="AY247" s="19" t="s">
        <v>163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106</v>
      </c>
      <c r="BK247" s="232">
        <f>ROUND(I247*H247,2)</f>
        <v>0</v>
      </c>
      <c r="BL247" s="19" t="s">
        <v>171</v>
      </c>
      <c r="BM247" s="231" t="s">
        <v>1255</v>
      </c>
    </row>
    <row r="248" spans="1:65" s="2" customFormat="1" ht="16.5" customHeight="1">
      <c r="A248" s="40"/>
      <c r="B248" s="41"/>
      <c r="C248" s="283" t="s">
        <v>422</v>
      </c>
      <c r="D248" s="283" t="s">
        <v>1115</v>
      </c>
      <c r="E248" s="284" t="s">
        <v>1256</v>
      </c>
      <c r="F248" s="285" t="s">
        <v>1257</v>
      </c>
      <c r="G248" s="286" t="s">
        <v>355</v>
      </c>
      <c r="H248" s="287">
        <v>55</v>
      </c>
      <c r="I248" s="288"/>
      <c r="J248" s="289">
        <f>ROUND(I248*H248,2)</f>
        <v>0</v>
      </c>
      <c r="K248" s="285" t="s">
        <v>170</v>
      </c>
      <c r="L248" s="290"/>
      <c r="M248" s="291" t="s">
        <v>19</v>
      </c>
      <c r="N248" s="292" t="s">
        <v>44</v>
      </c>
      <c r="O248" s="86"/>
      <c r="P248" s="229">
        <f>O248*H248</f>
        <v>0</v>
      </c>
      <c r="Q248" s="229">
        <v>0.036</v>
      </c>
      <c r="R248" s="229">
        <f>Q248*H248</f>
        <v>1.9799999999999998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206</v>
      </c>
      <c r="AT248" s="231" t="s">
        <v>1115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106</v>
      </c>
      <c r="BK248" s="232">
        <f>ROUND(I248*H248,2)</f>
        <v>0</v>
      </c>
      <c r="BL248" s="19" t="s">
        <v>171</v>
      </c>
      <c r="BM248" s="231" t="s">
        <v>1258</v>
      </c>
    </row>
    <row r="249" spans="1:51" s="13" customFormat="1" ht="12">
      <c r="A249" s="13"/>
      <c r="B249" s="233"/>
      <c r="C249" s="234"/>
      <c r="D249" s="235" t="s">
        <v>173</v>
      </c>
      <c r="E249" s="236" t="s">
        <v>19</v>
      </c>
      <c r="F249" s="237" t="s">
        <v>1259</v>
      </c>
      <c r="G249" s="234"/>
      <c r="H249" s="238">
        <v>7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173</v>
      </c>
      <c r="AU249" s="244" t="s">
        <v>106</v>
      </c>
      <c r="AV249" s="13" t="s">
        <v>106</v>
      </c>
      <c r="AW249" s="13" t="s">
        <v>33</v>
      </c>
      <c r="AX249" s="13" t="s">
        <v>72</v>
      </c>
      <c r="AY249" s="244" t="s">
        <v>163</v>
      </c>
    </row>
    <row r="250" spans="1:51" s="13" customFormat="1" ht="12">
      <c r="A250" s="13"/>
      <c r="B250" s="233"/>
      <c r="C250" s="234"/>
      <c r="D250" s="235" t="s">
        <v>173</v>
      </c>
      <c r="E250" s="236" t="s">
        <v>19</v>
      </c>
      <c r="F250" s="237" t="s">
        <v>1260</v>
      </c>
      <c r="G250" s="234"/>
      <c r="H250" s="238">
        <v>9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173</v>
      </c>
      <c r="AU250" s="244" t="s">
        <v>106</v>
      </c>
      <c r="AV250" s="13" t="s">
        <v>106</v>
      </c>
      <c r="AW250" s="13" t="s">
        <v>33</v>
      </c>
      <c r="AX250" s="13" t="s">
        <v>72</v>
      </c>
      <c r="AY250" s="244" t="s">
        <v>163</v>
      </c>
    </row>
    <row r="251" spans="1:51" s="13" customFormat="1" ht="12">
      <c r="A251" s="13"/>
      <c r="B251" s="233"/>
      <c r="C251" s="234"/>
      <c r="D251" s="235" t="s">
        <v>173</v>
      </c>
      <c r="E251" s="236" t="s">
        <v>19</v>
      </c>
      <c r="F251" s="237" t="s">
        <v>1261</v>
      </c>
      <c r="G251" s="234"/>
      <c r="H251" s="238">
        <v>9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173</v>
      </c>
      <c r="AU251" s="244" t="s">
        <v>106</v>
      </c>
      <c r="AV251" s="13" t="s">
        <v>106</v>
      </c>
      <c r="AW251" s="13" t="s">
        <v>33</v>
      </c>
      <c r="AX251" s="13" t="s">
        <v>72</v>
      </c>
      <c r="AY251" s="244" t="s">
        <v>163</v>
      </c>
    </row>
    <row r="252" spans="1:51" s="13" customFormat="1" ht="12">
      <c r="A252" s="13"/>
      <c r="B252" s="233"/>
      <c r="C252" s="234"/>
      <c r="D252" s="235" t="s">
        <v>173</v>
      </c>
      <c r="E252" s="236" t="s">
        <v>19</v>
      </c>
      <c r="F252" s="237" t="s">
        <v>1262</v>
      </c>
      <c r="G252" s="234"/>
      <c r="H252" s="238">
        <v>30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173</v>
      </c>
      <c r="AU252" s="244" t="s">
        <v>106</v>
      </c>
      <c r="AV252" s="13" t="s">
        <v>106</v>
      </c>
      <c r="AW252" s="13" t="s">
        <v>33</v>
      </c>
      <c r="AX252" s="13" t="s">
        <v>72</v>
      </c>
      <c r="AY252" s="244" t="s">
        <v>163</v>
      </c>
    </row>
    <row r="253" spans="1:51" s="14" customFormat="1" ht="12">
      <c r="A253" s="14"/>
      <c r="B253" s="245"/>
      <c r="C253" s="246"/>
      <c r="D253" s="235" t="s">
        <v>173</v>
      </c>
      <c r="E253" s="247" t="s">
        <v>19</v>
      </c>
      <c r="F253" s="248" t="s">
        <v>175</v>
      </c>
      <c r="G253" s="246"/>
      <c r="H253" s="249">
        <v>55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173</v>
      </c>
      <c r="AU253" s="255" t="s">
        <v>106</v>
      </c>
      <c r="AV253" s="14" t="s">
        <v>171</v>
      </c>
      <c r="AW253" s="14" t="s">
        <v>33</v>
      </c>
      <c r="AX253" s="14" t="s">
        <v>80</v>
      </c>
      <c r="AY253" s="255" t="s">
        <v>163</v>
      </c>
    </row>
    <row r="254" spans="1:65" s="2" customFormat="1" ht="16.5" customHeight="1">
      <c r="A254" s="40"/>
      <c r="B254" s="41"/>
      <c r="C254" s="283" t="s">
        <v>426</v>
      </c>
      <c r="D254" s="283" t="s">
        <v>1115</v>
      </c>
      <c r="E254" s="284" t="s">
        <v>1263</v>
      </c>
      <c r="F254" s="285" t="s">
        <v>1264</v>
      </c>
      <c r="G254" s="286" t="s">
        <v>355</v>
      </c>
      <c r="H254" s="287">
        <v>14</v>
      </c>
      <c r="I254" s="288"/>
      <c r="J254" s="289">
        <f>ROUND(I254*H254,2)</f>
        <v>0</v>
      </c>
      <c r="K254" s="285" t="s">
        <v>170</v>
      </c>
      <c r="L254" s="290"/>
      <c r="M254" s="291" t="s">
        <v>19</v>
      </c>
      <c r="N254" s="292" t="s">
        <v>44</v>
      </c>
      <c r="O254" s="86"/>
      <c r="P254" s="229">
        <f>O254*H254</f>
        <v>0</v>
      </c>
      <c r="Q254" s="229">
        <v>0.045</v>
      </c>
      <c r="R254" s="229">
        <f>Q254*H254</f>
        <v>0.63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206</v>
      </c>
      <c r="AT254" s="231" t="s">
        <v>1115</v>
      </c>
      <c r="AU254" s="231" t="s">
        <v>106</v>
      </c>
      <c r="AY254" s="19" t="s">
        <v>163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106</v>
      </c>
      <c r="BK254" s="232">
        <f>ROUND(I254*H254,2)</f>
        <v>0</v>
      </c>
      <c r="BL254" s="19" t="s">
        <v>171</v>
      </c>
      <c r="BM254" s="231" t="s">
        <v>1265</v>
      </c>
    </row>
    <row r="255" spans="1:51" s="13" customFormat="1" ht="12">
      <c r="A255" s="13"/>
      <c r="B255" s="233"/>
      <c r="C255" s="234"/>
      <c r="D255" s="235" t="s">
        <v>173</v>
      </c>
      <c r="E255" s="236" t="s">
        <v>19</v>
      </c>
      <c r="F255" s="237" t="s">
        <v>1266</v>
      </c>
      <c r="G255" s="234"/>
      <c r="H255" s="238">
        <v>14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173</v>
      </c>
      <c r="AU255" s="244" t="s">
        <v>106</v>
      </c>
      <c r="AV255" s="13" t="s">
        <v>106</v>
      </c>
      <c r="AW255" s="13" t="s">
        <v>33</v>
      </c>
      <c r="AX255" s="13" t="s">
        <v>72</v>
      </c>
      <c r="AY255" s="244" t="s">
        <v>163</v>
      </c>
    </row>
    <row r="256" spans="1:51" s="14" customFormat="1" ht="12">
      <c r="A256" s="14"/>
      <c r="B256" s="245"/>
      <c r="C256" s="246"/>
      <c r="D256" s="235" t="s">
        <v>173</v>
      </c>
      <c r="E256" s="247" t="s">
        <v>19</v>
      </c>
      <c r="F256" s="248" t="s">
        <v>175</v>
      </c>
      <c r="G256" s="246"/>
      <c r="H256" s="249">
        <v>14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173</v>
      </c>
      <c r="AU256" s="255" t="s">
        <v>106</v>
      </c>
      <c r="AV256" s="14" t="s">
        <v>171</v>
      </c>
      <c r="AW256" s="14" t="s">
        <v>33</v>
      </c>
      <c r="AX256" s="14" t="s">
        <v>80</v>
      </c>
      <c r="AY256" s="255" t="s">
        <v>163</v>
      </c>
    </row>
    <row r="257" spans="1:65" s="2" customFormat="1" ht="16.5" customHeight="1">
      <c r="A257" s="40"/>
      <c r="B257" s="41"/>
      <c r="C257" s="283" t="s">
        <v>430</v>
      </c>
      <c r="D257" s="283" t="s">
        <v>1115</v>
      </c>
      <c r="E257" s="284" t="s">
        <v>1267</v>
      </c>
      <c r="F257" s="285" t="s">
        <v>1268</v>
      </c>
      <c r="G257" s="286" t="s">
        <v>355</v>
      </c>
      <c r="H257" s="287">
        <v>210</v>
      </c>
      <c r="I257" s="288"/>
      <c r="J257" s="289">
        <f>ROUND(I257*H257,2)</f>
        <v>0</v>
      </c>
      <c r="K257" s="285" t="s">
        <v>170</v>
      </c>
      <c r="L257" s="290"/>
      <c r="M257" s="291" t="s">
        <v>19</v>
      </c>
      <c r="N257" s="292" t="s">
        <v>44</v>
      </c>
      <c r="O257" s="86"/>
      <c r="P257" s="229">
        <f>O257*H257</f>
        <v>0</v>
      </c>
      <c r="Q257" s="229">
        <v>0.054</v>
      </c>
      <c r="R257" s="229">
        <f>Q257*H257</f>
        <v>11.34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206</v>
      </c>
      <c r="AT257" s="231" t="s">
        <v>1115</v>
      </c>
      <c r="AU257" s="231" t="s">
        <v>106</v>
      </c>
      <c r="AY257" s="19" t="s">
        <v>163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106</v>
      </c>
      <c r="BK257" s="232">
        <f>ROUND(I257*H257,2)</f>
        <v>0</v>
      </c>
      <c r="BL257" s="19" t="s">
        <v>171</v>
      </c>
      <c r="BM257" s="231" t="s">
        <v>1269</v>
      </c>
    </row>
    <row r="258" spans="1:51" s="13" customFormat="1" ht="12">
      <c r="A258" s="13"/>
      <c r="B258" s="233"/>
      <c r="C258" s="234"/>
      <c r="D258" s="235" t="s">
        <v>173</v>
      </c>
      <c r="E258" s="236" t="s">
        <v>19</v>
      </c>
      <c r="F258" s="237" t="s">
        <v>1270</v>
      </c>
      <c r="G258" s="234"/>
      <c r="H258" s="238">
        <v>99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173</v>
      </c>
      <c r="AU258" s="244" t="s">
        <v>106</v>
      </c>
      <c r="AV258" s="13" t="s">
        <v>106</v>
      </c>
      <c r="AW258" s="13" t="s">
        <v>33</v>
      </c>
      <c r="AX258" s="13" t="s">
        <v>72</v>
      </c>
      <c r="AY258" s="244" t="s">
        <v>163</v>
      </c>
    </row>
    <row r="259" spans="1:51" s="13" customFormat="1" ht="12">
      <c r="A259" s="13"/>
      <c r="B259" s="233"/>
      <c r="C259" s="234"/>
      <c r="D259" s="235" t="s">
        <v>173</v>
      </c>
      <c r="E259" s="236" t="s">
        <v>19</v>
      </c>
      <c r="F259" s="237" t="s">
        <v>1271</v>
      </c>
      <c r="G259" s="234"/>
      <c r="H259" s="238">
        <v>24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173</v>
      </c>
      <c r="AU259" s="244" t="s">
        <v>106</v>
      </c>
      <c r="AV259" s="13" t="s">
        <v>106</v>
      </c>
      <c r="AW259" s="13" t="s">
        <v>33</v>
      </c>
      <c r="AX259" s="13" t="s">
        <v>72</v>
      </c>
      <c r="AY259" s="244" t="s">
        <v>163</v>
      </c>
    </row>
    <row r="260" spans="1:51" s="13" customFormat="1" ht="12">
      <c r="A260" s="13"/>
      <c r="B260" s="233"/>
      <c r="C260" s="234"/>
      <c r="D260" s="235" t="s">
        <v>173</v>
      </c>
      <c r="E260" s="236" t="s">
        <v>19</v>
      </c>
      <c r="F260" s="237" t="s">
        <v>1272</v>
      </c>
      <c r="G260" s="234"/>
      <c r="H260" s="238">
        <v>30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173</v>
      </c>
      <c r="AU260" s="244" t="s">
        <v>106</v>
      </c>
      <c r="AV260" s="13" t="s">
        <v>106</v>
      </c>
      <c r="AW260" s="13" t="s">
        <v>33</v>
      </c>
      <c r="AX260" s="13" t="s">
        <v>72</v>
      </c>
      <c r="AY260" s="244" t="s">
        <v>163</v>
      </c>
    </row>
    <row r="261" spans="1:51" s="13" customFormat="1" ht="12">
      <c r="A261" s="13"/>
      <c r="B261" s="233"/>
      <c r="C261" s="234"/>
      <c r="D261" s="235" t="s">
        <v>173</v>
      </c>
      <c r="E261" s="236" t="s">
        <v>19</v>
      </c>
      <c r="F261" s="237" t="s">
        <v>1273</v>
      </c>
      <c r="G261" s="234"/>
      <c r="H261" s="238">
        <v>57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173</v>
      </c>
      <c r="AU261" s="244" t="s">
        <v>106</v>
      </c>
      <c r="AV261" s="13" t="s">
        <v>106</v>
      </c>
      <c r="AW261" s="13" t="s">
        <v>33</v>
      </c>
      <c r="AX261" s="13" t="s">
        <v>72</v>
      </c>
      <c r="AY261" s="244" t="s">
        <v>163</v>
      </c>
    </row>
    <row r="262" spans="1:51" s="14" customFormat="1" ht="12">
      <c r="A262" s="14"/>
      <c r="B262" s="245"/>
      <c r="C262" s="246"/>
      <c r="D262" s="235" t="s">
        <v>173</v>
      </c>
      <c r="E262" s="247" t="s">
        <v>19</v>
      </c>
      <c r="F262" s="248" t="s">
        <v>175</v>
      </c>
      <c r="G262" s="246"/>
      <c r="H262" s="249">
        <v>210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173</v>
      </c>
      <c r="AU262" s="255" t="s">
        <v>106</v>
      </c>
      <c r="AV262" s="14" t="s">
        <v>171</v>
      </c>
      <c r="AW262" s="14" t="s">
        <v>33</v>
      </c>
      <c r="AX262" s="14" t="s">
        <v>80</v>
      </c>
      <c r="AY262" s="255" t="s">
        <v>163</v>
      </c>
    </row>
    <row r="263" spans="1:65" s="2" customFormat="1" ht="16.5" customHeight="1">
      <c r="A263" s="40"/>
      <c r="B263" s="41"/>
      <c r="C263" s="283" t="s">
        <v>442</v>
      </c>
      <c r="D263" s="283" t="s">
        <v>1115</v>
      </c>
      <c r="E263" s="284" t="s">
        <v>1274</v>
      </c>
      <c r="F263" s="285" t="s">
        <v>1275</v>
      </c>
      <c r="G263" s="286" t="s">
        <v>355</v>
      </c>
      <c r="H263" s="287">
        <v>6</v>
      </c>
      <c r="I263" s="288"/>
      <c r="J263" s="289">
        <f>ROUND(I263*H263,2)</f>
        <v>0</v>
      </c>
      <c r="K263" s="285" t="s">
        <v>170</v>
      </c>
      <c r="L263" s="290"/>
      <c r="M263" s="291" t="s">
        <v>19</v>
      </c>
      <c r="N263" s="292" t="s">
        <v>44</v>
      </c>
      <c r="O263" s="86"/>
      <c r="P263" s="229">
        <f>O263*H263</f>
        <v>0</v>
      </c>
      <c r="Q263" s="229">
        <v>0.0212</v>
      </c>
      <c r="R263" s="229">
        <f>Q263*H263</f>
        <v>0.1272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206</v>
      </c>
      <c r="AT263" s="231" t="s">
        <v>1115</v>
      </c>
      <c r="AU263" s="231" t="s">
        <v>106</v>
      </c>
      <c r="AY263" s="19" t="s">
        <v>163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106</v>
      </c>
      <c r="BK263" s="232">
        <f>ROUND(I263*H263,2)</f>
        <v>0</v>
      </c>
      <c r="BL263" s="19" t="s">
        <v>171</v>
      </c>
      <c r="BM263" s="231" t="s">
        <v>1276</v>
      </c>
    </row>
    <row r="264" spans="1:51" s="13" customFormat="1" ht="12">
      <c r="A264" s="13"/>
      <c r="B264" s="233"/>
      <c r="C264" s="234"/>
      <c r="D264" s="235" t="s">
        <v>173</v>
      </c>
      <c r="E264" s="236" t="s">
        <v>19</v>
      </c>
      <c r="F264" s="237" t="s">
        <v>1277</v>
      </c>
      <c r="G264" s="234"/>
      <c r="H264" s="238">
        <v>4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173</v>
      </c>
      <c r="AU264" s="244" t="s">
        <v>106</v>
      </c>
      <c r="AV264" s="13" t="s">
        <v>106</v>
      </c>
      <c r="AW264" s="13" t="s">
        <v>33</v>
      </c>
      <c r="AX264" s="13" t="s">
        <v>72</v>
      </c>
      <c r="AY264" s="244" t="s">
        <v>163</v>
      </c>
    </row>
    <row r="265" spans="1:51" s="13" customFormat="1" ht="12">
      <c r="A265" s="13"/>
      <c r="B265" s="233"/>
      <c r="C265" s="234"/>
      <c r="D265" s="235" t="s">
        <v>173</v>
      </c>
      <c r="E265" s="236" t="s">
        <v>19</v>
      </c>
      <c r="F265" s="237" t="s">
        <v>1278</v>
      </c>
      <c r="G265" s="234"/>
      <c r="H265" s="238">
        <v>2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173</v>
      </c>
      <c r="AU265" s="244" t="s">
        <v>106</v>
      </c>
      <c r="AV265" s="13" t="s">
        <v>106</v>
      </c>
      <c r="AW265" s="13" t="s">
        <v>33</v>
      </c>
      <c r="AX265" s="13" t="s">
        <v>72</v>
      </c>
      <c r="AY265" s="244" t="s">
        <v>163</v>
      </c>
    </row>
    <row r="266" spans="1:51" s="14" customFormat="1" ht="12">
      <c r="A266" s="14"/>
      <c r="B266" s="245"/>
      <c r="C266" s="246"/>
      <c r="D266" s="235" t="s">
        <v>173</v>
      </c>
      <c r="E266" s="247" t="s">
        <v>19</v>
      </c>
      <c r="F266" s="248" t="s">
        <v>175</v>
      </c>
      <c r="G266" s="246"/>
      <c r="H266" s="249">
        <v>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173</v>
      </c>
      <c r="AU266" s="255" t="s">
        <v>106</v>
      </c>
      <c r="AV266" s="14" t="s">
        <v>171</v>
      </c>
      <c r="AW266" s="14" t="s">
        <v>33</v>
      </c>
      <c r="AX266" s="14" t="s">
        <v>80</v>
      </c>
      <c r="AY266" s="255" t="s">
        <v>163</v>
      </c>
    </row>
    <row r="267" spans="1:65" s="2" customFormat="1" ht="16.5" customHeight="1">
      <c r="A267" s="40"/>
      <c r="B267" s="41"/>
      <c r="C267" s="283" t="s">
        <v>446</v>
      </c>
      <c r="D267" s="283" t="s">
        <v>1115</v>
      </c>
      <c r="E267" s="284" t="s">
        <v>1279</v>
      </c>
      <c r="F267" s="285" t="s">
        <v>1280</v>
      </c>
      <c r="G267" s="286" t="s">
        <v>355</v>
      </c>
      <c r="H267" s="287">
        <v>9</v>
      </c>
      <c r="I267" s="288"/>
      <c r="J267" s="289">
        <f>ROUND(I267*H267,2)</f>
        <v>0</v>
      </c>
      <c r="K267" s="285" t="s">
        <v>170</v>
      </c>
      <c r="L267" s="290"/>
      <c r="M267" s="291" t="s">
        <v>19</v>
      </c>
      <c r="N267" s="292" t="s">
        <v>44</v>
      </c>
      <c r="O267" s="86"/>
      <c r="P267" s="229">
        <f>O267*H267</f>
        <v>0</v>
      </c>
      <c r="Q267" s="229">
        <v>0.025</v>
      </c>
      <c r="R267" s="229">
        <f>Q267*H267</f>
        <v>0.225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206</v>
      </c>
      <c r="AT267" s="231" t="s">
        <v>1115</v>
      </c>
      <c r="AU267" s="231" t="s">
        <v>106</v>
      </c>
      <c r="AY267" s="19" t="s">
        <v>163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9" t="s">
        <v>106</v>
      </c>
      <c r="BK267" s="232">
        <f>ROUND(I267*H267,2)</f>
        <v>0</v>
      </c>
      <c r="BL267" s="19" t="s">
        <v>171</v>
      </c>
      <c r="BM267" s="231" t="s">
        <v>1281</v>
      </c>
    </row>
    <row r="268" spans="1:51" s="13" customFormat="1" ht="12">
      <c r="A268" s="13"/>
      <c r="B268" s="233"/>
      <c r="C268" s="234"/>
      <c r="D268" s="235" t="s">
        <v>173</v>
      </c>
      <c r="E268" s="236" t="s">
        <v>19</v>
      </c>
      <c r="F268" s="237" t="s">
        <v>1282</v>
      </c>
      <c r="G268" s="234"/>
      <c r="H268" s="238">
        <v>1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173</v>
      </c>
      <c r="AU268" s="244" t="s">
        <v>106</v>
      </c>
      <c r="AV268" s="13" t="s">
        <v>106</v>
      </c>
      <c r="AW268" s="13" t="s">
        <v>33</v>
      </c>
      <c r="AX268" s="13" t="s">
        <v>72</v>
      </c>
      <c r="AY268" s="244" t="s">
        <v>163</v>
      </c>
    </row>
    <row r="269" spans="1:51" s="13" customFormat="1" ht="12">
      <c r="A269" s="13"/>
      <c r="B269" s="233"/>
      <c r="C269" s="234"/>
      <c r="D269" s="235" t="s">
        <v>173</v>
      </c>
      <c r="E269" s="236" t="s">
        <v>19</v>
      </c>
      <c r="F269" s="237" t="s">
        <v>1283</v>
      </c>
      <c r="G269" s="234"/>
      <c r="H269" s="238">
        <v>3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173</v>
      </c>
      <c r="AU269" s="244" t="s">
        <v>106</v>
      </c>
      <c r="AV269" s="13" t="s">
        <v>106</v>
      </c>
      <c r="AW269" s="13" t="s">
        <v>33</v>
      </c>
      <c r="AX269" s="13" t="s">
        <v>72</v>
      </c>
      <c r="AY269" s="244" t="s">
        <v>163</v>
      </c>
    </row>
    <row r="270" spans="1:51" s="13" customFormat="1" ht="12">
      <c r="A270" s="13"/>
      <c r="B270" s="233"/>
      <c r="C270" s="234"/>
      <c r="D270" s="235" t="s">
        <v>173</v>
      </c>
      <c r="E270" s="236" t="s">
        <v>19</v>
      </c>
      <c r="F270" s="237" t="s">
        <v>1284</v>
      </c>
      <c r="G270" s="234"/>
      <c r="H270" s="238">
        <v>2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173</v>
      </c>
      <c r="AU270" s="244" t="s">
        <v>106</v>
      </c>
      <c r="AV270" s="13" t="s">
        <v>106</v>
      </c>
      <c r="AW270" s="13" t="s">
        <v>33</v>
      </c>
      <c r="AX270" s="13" t="s">
        <v>72</v>
      </c>
      <c r="AY270" s="244" t="s">
        <v>163</v>
      </c>
    </row>
    <row r="271" spans="1:51" s="13" customFormat="1" ht="12">
      <c r="A271" s="13"/>
      <c r="B271" s="233"/>
      <c r="C271" s="234"/>
      <c r="D271" s="235" t="s">
        <v>173</v>
      </c>
      <c r="E271" s="236" t="s">
        <v>19</v>
      </c>
      <c r="F271" s="237" t="s">
        <v>1285</v>
      </c>
      <c r="G271" s="234"/>
      <c r="H271" s="238">
        <v>3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173</v>
      </c>
      <c r="AU271" s="244" t="s">
        <v>106</v>
      </c>
      <c r="AV271" s="13" t="s">
        <v>106</v>
      </c>
      <c r="AW271" s="13" t="s">
        <v>33</v>
      </c>
      <c r="AX271" s="13" t="s">
        <v>72</v>
      </c>
      <c r="AY271" s="244" t="s">
        <v>163</v>
      </c>
    </row>
    <row r="272" spans="1:51" s="14" customFormat="1" ht="12">
      <c r="A272" s="14"/>
      <c r="B272" s="245"/>
      <c r="C272" s="246"/>
      <c r="D272" s="235" t="s">
        <v>173</v>
      </c>
      <c r="E272" s="247" t="s">
        <v>19</v>
      </c>
      <c r="F272" s="248" t="s">
        <v>175</v>
      </c>
      <c r="G272" s="246"/>
      <c r="H272" s="249">
        <v>9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173</v>
      </c>
      <c r="AU272" s="255" t="s">
        <v>106</v>
      </c>
      <c r="AV272" s="14" t="s">
        <v>171</v>
      </c>
      <c r="AW272" s="14" t="s">
        <v>33</v>
      </c>
      <c r="AX272" s="14" t="s">
        <v>80</v>
      </c>
      <c r="AY272" s="255" t="s">
        <v>163</v>
      </c>
    </row>
    <row r="273" spans="1:65" s="2" customFormat="1" ht="16.5" customHeight="1">
      <c r="A273" s="40"/>
      <c r="B273" s="41"/>
      <c r="C273" s="283" t="s">
        <v>450</v>
      </c>
      <c r="D273" s="283" t="s">
        <v>1115</v>
      </c>
      <c r="E273" s="284" t="s">
        <v>1286</v>
      </c>
      <c r="F273" s="285" t="s">
        <v>1287</v>
      </c>
      <c r="G273" s="286" t="s">
        <v>355</v>
      </c>
      <c r="H273" s="287">
        <v>4</v>
      </c>
      <c r="I273" s="288"/>
      <c r="J273" s="289">
        <f>ROUND(I273*H273,2)</f>
        <v>0</v>
      </c>
      <c r="K273" s="285" t="s">
        <v>170</v>
      </c>
      <c r="L273" s="290"/>
      <c r="M273" s="291" t="s">
        <v>19</v>
      </c>
      <c r="N273" s="292" t="s">
        <v>44</v>
      </c>
      <c r="O273" s="86"/>
      <c r="P273" s="229">
        <f>O273*H273</f>
        <v>0</v>
      </c>
      <c r="Q273" s="229">
        <v>0.03</v>
      </c>
      <c r="R273" s="229">
        <f>Q273*H273</f>
        <v>0.12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206</v>
      </c>
      <c r="AT273" s="231" t="s">
        <v>1115</v>
      </c>
      <c r="AU273" s="231" t="s">
        <v>106</v>
      </c>
      <c r="AY273" s="19" t="s">
        <v>163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9" t="s">
        <v>106</v>
      </c>
      <c r="BK273" s="232">
        <f>ROUND(I273*H273,2)</f>
        <v>0</v>
      </c>
      <c r="BL273" s="19" t="s">
        <v>171</v>
      </c>
      <c r="BM273" s="231" t="s">
        <v>1288</v>
      </c>
    </row>
    <row r="274" spans="1:51" s="13" customFormat="1" ht="12">
      <c r="A274" s="13"/>
      <c r="B274" s="233"/>
      <c r="C274" s="234"/>
      <c r="D274" s="235" t="s">
        <v>173</v>
      </c>
      <c r="E274" s="236" t="s">
        <v>19</v>
      </c>
      <c r="F274" s="237" t="s">
        <v>1289</v>
      </c>
      <c r="G274" s="234"/>
      <c r="H274" s="238">
        <v>2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173</v>
      </c>
      <c r="AU274" s="244" t="s">
        <v>106</v>
      </c>
      <c r="AV274" s="13" t="s">
        <v>106</v>
      </c>
      <c r="AW274" s="13" t="s">
        <v>33</v>
      </c>
      <c r="AX274" s="13" t="s">
        <v>72</v>
      </c>
      <c r="AY274" s="244" t="s">
        <v>163</v>
      </c>
    </row>
    <row r="275" spans="1:51" s="13" customFormat="1" ht="12">
      <c r="A275" s="13"/>
      <c r="B275" s="233"/>
      <c r="C275" s="234"/>
      <c r="D275" s="235" t="s">
        <v>173</v>
      </c>
      <c r="E275" s="236" t="s">
        <v>19</v>
      </c>
      <c r="F275" s="237" t="s">
        <v>1284</v>
      </c>
      <c r="G275" s="234"/>
      <c r="H275" s="238">
        <v>2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173</v>
      </c>
      <c r="AU275" s="244" t="s">
        <v>106</v>
      </c>
      <c r="AV275" s="13" t="s">
        <v>106</v>
      </c>
      <c r="AW275" s="13" t="s">
        <v>33</v>
      </c>
      <c r="AX275" s="13" t="s">
        <v>72</v>
      </c>
      <c r="AY275" s="244" t="s">
        <v>163</v>
      </c>
    </row>
    <row r="276" spans="1:51" s="14" customFormat="1" ht="12">
      <c r="A276" s="14"/>
      <c r="B276" s="245"/>
      <c r="C276" s="246"/>
      <c r="D276" s="235" t="s">
        <v>173</v>
      </c>
      <c r="E276" s="247" t="s">
        <v>19</v>
      </c>
      <c r="F276" s="248" t="s">
        <v>175</v>
      </c>
      <c r="G276" s="246"/>
      <c r="H276" s="249">
        <v>4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173</v>
      </c>
      <c r="AU276" s="255" t="s">
        <v>106</v>
      </c>
      <c r="AV276" s="14" t="s">
        <v>171</v>
      </c>
      <c r="AW276" s="14" t="s">
        <v>33</v>
      </c>
      <c r="AX276" s="14" t="s">
        <v>80</v>
      </c>
      <c r="AY276" s="255" t="s">
        <v>163</v>
      </c>
    </row>
    <row r="277" spans="1:65" s="2" customFormat="1" ht="21.75" customHeight="1">
      <c r="A277" s="40"/>
      <c r="B277" s="41"/>
      <c r="C277" s="220" t="s">
        <v>454</v>
      </c>
      <c r="D277" s="220" t="s">
        <v>166</v>
      </c>
      <c r="E277" s="221" t="s">
        <v>1290</v>
      </c>
      <c r="F277" s="222" t="s">
        <v>1291</v>
      </c>
      <c r="G277" s="223" t="s">
        <v>355</v>
      </c>
      <c r="H277" s="224">
        <v>270</v>
      </c>
      <c r="I277" s="225"/>
      <c r="J277" s="226">
        <f>ROUND(I277*H277,2)</f>
        <v>0</v>
      </c>
      <c r="K277" s="222" t="s">
        <v>170</v>
      </c>
      <c r="L277" s="46"/>
      <c r="M277" s="227" t="s">
        <v>19</v>
      </c>
      <c r="N277" s="228" t="s">
        <v>44</v>
      </c>
      <c r="O277" s="86"/>
      <c r="P277" s="229">
        <f>O277*H277</f>
        <v>0</v>
      </c>
      <c r="Q277" s="229">
        <v>0.00918</v>
      </c>
      <c r="R277" s="229">
        <f>Q277*H277</f>
        <v>2.4786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171</v>
      </c>
      <c r="AT277" s="231" t="s">
        <v>166</v>
      </c>
      <c r="AU277" s="231" t="s">
        <v>106</v>
      </c>
      <c r="AY277" s="19" t="s">
        <v>163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106</v>
      </c>
      <c r="BK277" s="232">
        <f>ROUND(I277*H277,2)</f>
        <v>0</v>
      </c>
      <c r="BL277" s="19" t="s">
        <v>171</v>
      </c>
      <c r="BM277" s="231" t="s">
        <v>1292</v>
      </c>
    </row>
    <row r="278" spans="1:65" s="2" customFormat="1" ht="16.5" customHeight="1">
      <c r="A278" s="40"/>
      <c r="B278" s="41"/>
      <c r="C278" s="283" t="s">
        <v>458</v>
      </c>
      <c r="D278" s="283" t="s">
        <v>1115</v>
      </c>
      <c r="E278" s="284" t="s">
        <v>1293</v>
      </c>
      <c r="F278" s="285" t="s">
        <v>1294</v>
      </c>
      <c r="G278" s="286" t="s">
        <v>355</v>
      </c>
      <c r="H278" s="287">
        <v>247</v>
      </c>
      <c r="I278" s="288"/>
      <c r="J278" s="289">
        <f>ROUND(I278*H278,2)</f>
        <v>0</v>
      </c>
      <c r="K278" s="285" t="s">
        <v>170</v>
      </c>
      <c r="L278" s="290"/>
      <c r="M278" s="291" t="s">
        <v>19</v>
      </c>
      <c r="N278" s="292" t="s">
        <v>44</v>
      </c>
      <c r="O278" s="86"/>
      <c r="P278" s="229">
        <f>O278*H278</f>
        <v>0</v>
      </c>
      <c r="Q278" s="229">
        <v>0.063</v>
      </c>
      <c r="R278" s="229">
        <f>Q278*H278</f>
        <v>15.561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206</v>
      </c>
      <c r="AT278" s="231" t="s">
        <v>1115</v>
      </c>
      <c r="AU278" s="231" t="s">
        <v>106</v>
      </c>
      <c r="AY278" s="19" t="s">
        <v>163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106</v>
      </c>
      <c r="BK278" s="232">
        <f>ROUND(I278*H278,2)</f>
        <v>0</v>
      </c>
      <c r="BL278" s="19" t="s">
        <v>171</v>
      </c>
      <c r="BM278" s="231" t="s">
        <v>1295</v>
      </c>
    </row>
    <row r="279" spans="1:51" s="13" customFormat="1" ht="12">
      <c r="A279" s="13"/>
      <c r="B279" s="233"/>
      <c r="C279" s="234"/>
      <c r="D279" s="235" t="s">
        <v>173</v>
      </c>
      <c r="E279" s="236" t="s">
        <v>19</v>
      </c>
      <c r="F279" s="237" t="s">
        <v>1296</v>
      </c>
      <c r="G279" s="234"/>
      <c r="H279" s="238">
        <v>57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173</v>
      </c>
      <c r="AU279" s="244" t="s">
        <v>106</v>
      </c>
      <c r="AV279" s="13" t="s">
        <v>106</v>
      </c>
      <c r="AW279" s="13" t="s">
        <v>33</v>
      </c>
      <c r="AX279" s="13" t="s">
        <v>72</v>
      </c>
      <c r="AY279" s="244" t="s">
        <v>163</v>
      </c>
    </row>
    <row r="280" spans="1:51" s="13" customFormat="1" ht="12">
      <c r="A280" s="13"/>
      <c r="B280" s="233"/>
      <c r="C280" s="234"/>
      <c r="D280" s="235" t="s">
        <v>173</v>
      </c>
      <c r="E280" s="236" t="s">
        <v>19</v>
      </c>
      <c r="F280" s="237" t="s">
        <v>1297</v>
      </c>
      <c r="G280" s="234"/>
      <c r="H280" s="238">
        <v>87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173</v>
      </c>
      <c r="AU280" s="244" t="s">
        <v>106</v>
      </c>
      <c r="AV280" s="13" t="s">
        <v>106</v>
      </c>
      <c r="AW280" s="13" t="s">
        <v>33</v>
      </c>
      <c r="AX280" s="13" t="s">
        <v>72</v>
      </c>
      <c r="AY280" s="244" t="s">
        <v>163</v>
      </c>
    </row>
    <row r="281" spans="1:51" s="13" customFormat="1" ht="12">
      <c r="A281" s="13"/>
      <c r="B281" s="233"/>
      <c r="C281" s="234"/>
      <c r="D281" s="235" t="s">
        <v>173</v>
      </c>
      <c r="E281" s="236" t="s">
        <v>19</v>
      </c>
      <c r="F281" s="237" t="s">
        <v>1298</v>
      </c>
      <c r="G281" s="234"/>
      <c r="H281" s="238">
        <v>79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173</v>
      </c>
      <c r="AU281" s="244" t="s">
        <v>106</v>
      </c>
      <c r="AV281" s="13" t="s">
        <v>106</v>
      </c>
      <c r="AW281" s="13" t="s">
        <v>33</v>
      </c>
      <c r="AX281" s="13" t="s">
        <v>72</v>
      </c>
      <c r="AY281" s="244" t="s">
        <v>163</v>
      </c>
    </row>
    <row r="282" spans="1:51" s="13" customFormat="1" ht="12">
      <c r="A282" s="13"/>
      <c r="B282" s="233"/>
      <c r="C282" s="234"/>
      <c r="D282" s="235" t="s">
        <v>173</v>
      </c>
      <c r="E282" s="236" t="s">
        <v>19</v>
      </c>
      <c r="F282" s="237" t="s">
        <v>1299</v>
      </c>
      <c r="G282" s="234"/>
      <c r="H282" s="238">
        <v>24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173</v>
      </c>
      <c r="AU282" s="244" t="s">
        <v>106</v>
      </c>
      <c r="AV282" s="13" t="s">
        <v>106</v>
      </c>
      <c r="AW282" s="13" t="s">
        <v>33</v>
      </c>
      <c r="AX282" s="13" t="s">
        <v>72</v>
      </c>
      <c r="AY282" s="244" t="s">
        <v>163</v>
      </c>
    </row>
    <row r="283" spans="1:51" s="14" customFormat="1" ht="12">
      <c r="A283" s="14"/>
      <c r="B283" s="245"/>
      <c r="C283" s="246"/>
      <c r="D283" s="235" t="s">
        <v>173</v>
      </c>
      <c r="E283" s="247" t="s">
        <v>19</v>
      </c>
      <c r="F283" s="248" t="s">
        <v>175</v>
      </c>
      <c r="G283" s="246"/>
      <c r="H283" s="249">
        <v>247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173</v>
      </c>
      <c r="AU283" s="255" t="s">
        <v>106</v>
      </c>
      <c r="AV283" s="14" t="s">
        <v>171</v>
      </c>
      <c r="AW283" s="14" t="s">
        <v>33</v>
      </c>
      <c r="AX283" s="14" t="s">
        <v>80</v>
      </c>
      <c r="AY283" s="255" t="s">
        <v>163</v>
      </c>
    </row>
    <row r="284" spans="1:65" s="2" customFormat="1" ht="16.5" customHeight="1">
      <c r="A284" s="40"/>
      <c r="B284" s="41"/>
      <c r="C284" s="283" t="s">
        <v>462</v>
      </c>
      <c r="D284" s="283" t="s">
        <v>1115</v>
      </c>
      <c r="E284" s="284" t="s">
        <v>1300</v>
      </c>
      <c r="F284" s="285" t="s">
        <v>1301</v>
      </c>
      <c r="G284" s="286" t="s">
        <v>355</v>
      </c>
      <c r="H284" s="287">
        <v>20</v>
      </c>
      <c r="I284" s="288"/>
      <c r="J284" s="289">
        <f>ROUND(I284*H284,2)</f>
        <v>0</v>
      </c>
      <c r="K284" s="285" t="s">
        <v>170</v>
      </c>
      <c r="L284" s="290"/>
      <c r="M284" s="291" t="s">
        <v>19</v>
      </c>
      <c r="N284" s="292" t="s">
        <v>44</v>
      </c>
      <c r="O284" s="86"/>
      <c r="P284" s="229">
        <f>O284*H284</f>
        <v>0</v>
      </c>
      <c r="Q284" s="229">
        <v>0.072</v>
      </c>
      <c r="R284" s="229">
        <f>Q284*H284</f>
        <v>1.44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206</v>
      </c>
      <c r="AT284" s="231" t="s">
        <v>1115</v>
      </c>
      <c r="AU284" s="231" t="s">
        <v>106</v>
      </c>
      <c r="AY284" s="19" t="s">
        <v>163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9" t="s">
        <v>106</v>
      </c>
      <c r="BK284" s="232">
        <f>ROUND(I284*H284,2)</f>
        <v>0</v>
      </c>
      <c r="BL284" s="19" t="s">
        <v>171</v>
      </c>
      <c r="BM284" s="231" t="s">
        <v>1302</v>
      </c>
    </row>
    <row r="285" spans="1:51" s="13" customFormat="1" ht="12">
      <c r="A285" s="13"/>
      <c r="B285" s="233"/>
      <c r="C285" s="234"/>
      <c r="D285" s="235" t="s">
        <v>173</v>
      </c>
      <c r="E285" s="236" t="s">
        <v>19</v>
      </c>
      <c r="F285" s="237" t="s">
        <v>1303</v>
      </c>
      <c r="G285" s="234"/>
      <c r="H285" s="238">
        <v>3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173</v>
      </c>
      <c r="AU285" s="244" t="s">
        <v>106</v>
      </c>
      <c r="AV285" s="13" t="s">
        <v>106</v>
      </c>
      <c r="AW285" s="13" t="s">
        <v>33</v>
      </c>
      <c r="AX285" s="13" t="s">
        <v>72</v>
      </c>
      <c r="AY285" s="244" t="s">
        <v>163</v>
      </c>
    </row>
    <row r="286" spans="1:51" s="13" customFormat="1" ht="12">
      <c r="A286" s="13"/>
      <c r="B286" s="233"/>
      <c r="C286" s="234"/>
      <c r="D286" s="235" t="s">
        <v>173</v>
      </c>
      <c r="E286" s="236" t="s">
        <v>19</v>
      </c>
      <c r="F286" s="237" t="s">
        <v>1283</v>
      </c>
      <c r="G286" s="234"/>
      <c r="H286" s="238">
        <v>3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173</v>
      </c>
      <c r="AU286" s="244" t="s">
        <v>106</v>
      </c>
      <c r="AV286" s="13" t="s">
        <v>106</v>
      </c>
      <c r="AW286" s="13" t="s">
        <v>33</v>
      </c>
      <c r="AX286" s="13" t="s">
        <v>72</v>
      </c>
      <c r="AY286" s="244" t="s">
        <v>163</v>
      </c>
    </row>
    <row r="287" spans="1:51" s="13" customFormat="1" ht="12">
      <c r="A287" s="13"/>
      <c r="B287" s="233"/>
      <c r="C287" s="234"/>
      <c r="D287" s="235" t="s">
        <v>173</v>
      </c>
      <c r="E287" s="236" t="s">
        <v>19</v>
      </c>
      <c r="F287" s="237" t="s">
        <v>1304</v>
      </c>
      <c r="G287" s="234"/>
      <c r="H287" s="238">
        <v>6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173</v>
      </c>
      <c r="AU287" s="244" t="s">
        <v>106</v>
      </c>
      <c r="AV287" s="13" t="s">
        <v>106</v>
      </c>
      <c r="AW287" s="13" t="s">
        <v>33</v>
      </c>
      <c r="AX287" s="13" t="s">
        <v>72</v>
      </c>
      <c r="AY287" s="244" t="s">
        <v>163</v>
      </c>
    </row>
    <row r="288" spans="1:51" s="13" customFormat="1" ht="12">
      <c r="A288" s="13"/>
      <c r="B288" s="233"/>
      <c r="C288" s="234"/>
      <c r="D288" s="235" t="s">
        <v>173</v>
      </c>
      <c r="E288" s="236" t="s">
        <v>19</v>
      </c>
      <c r="F288" s="237" t="s">
        <v>1305</v>
      </c>
      <c r="G288" s="234"/>
      <c r="H288" s="238">
        <v>8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173</v>
      </c>
      <c r="AU288" s="244" t="s">
        <v>106</v>
      </c>
      <c r="AV288" s="13" t="s">
        <v>106</v>
      </c>
      <c r="AW288" s="13" t="s">
        <v>33</v>
      </c>
      <c r="AX288" s="13" t="s">
        <v>72</v>
      </c>
      <c r="AY288" s="244" t="s">
        <v>163</v>
      </c>
    </row>
    <row r="289" spans="1:51" s="14" customFormat="1" ht="12">
      <c r="A289" s="14"/>
      <c r="B289" s="245"/>
      <c r="C289" s="246"/>
      <c r="D289" s="235" t="s">
        <v>173</v>
      </c>
      <c r="E289" s="247" t="s">
        <v>19</v>
      </c>
      <c r="F289" s="248" t="s">
        <v>175</v>
      </c>
      <c r="G289" s="246"/>
      <c r="H289" s="249">
        <v>20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173</v>
      </c>
      <c r="AU289" s="255" t="s">
        <v>106</v>
      </c>
      <c r="AV289" s="14" t="s">
        <v>171</v>
      </c>
      <c r="AW289" s="14" t="s">
        <v>33</v>
      </c>
      <c r="AX289" s="14" t="s">
        <v>80</v>
      </c>
      <c r="AY289" s="255" t="s">
        <v>163</v>
      </c>
    </row>
    <row r="290" spans="1:65" s="2" customFormat="1" ht="16.5" customHeight="1">
      <c r="A290" s="40"/>
      <c r="B290" s="41"/>
      <c r="C290" s="283" t="s">
        <v>466</v>
      </c>
      <c r="D290" s="283" t="s">
        <v>1115</v>
      </c>
      <c r="E290" s="284" t="s">
        <v>1306</v>
      </c>
      <c r="F290" s="285" t="s">
        <v>1307</v>
      </c>
      <c r="G290" s="286" t="s">
        <v>355</v>
      </c>
      <c r="H290" s="287">
        <v>3</v>
      </c>
      <c r="I290" s="288"/>
      <c r="J290" s="289">
        <f>ROUND(I290*H290,2)</f>
        <v>0</v>
      </c>
      <c r="K290" s="285" t="s">
        <v>170</v>
      </c>
      <c r="L290" s="290"/>
      <c r="M290" s="291" t="s">
        <v>19</v>
      </c>
      <c r="N290" s="292" t="s">
        <v>44</v>
      </c>
      <c r="O290" s="86"/>
      <c r="P290" s="229">
        <f>O290*H290</f>
        <v>0</v>
      </c>
      <c r="Q290" s="229">
        <v>0.034</v>
      </c>
      <c r="R290" s="229">
        <f>Q290*H290</f>
        <v>0.10200000000000001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206</v>
      </c>
      <c r="AT290" s="231" t="s">
        <v>1115</v>
      </c>
      <c r="AU290" s="231" t="s">
        <v>106</v>
      </c>
      <c r="AY290" s="19" t="s">
        <v>163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9" t="s">
        <v>106</v>
      </c>
      <c r="BK290" s="232">
        <f>ROUND(I290*H290,2)</f>
        <v>0</v>
      </c>
      <c r="BL290" s="19" t="s">
        <v>171</v>
      </c>
      <c r="BM290" s="231" t="s">
        <v>1308</v>
      </c>
    </row>
    <row r="291" spans="1:51" s="13" customFormat="1" ht="12">
      <c r="A291" s="13"/>
      <c r="B291" s="233"/>
      <c r="C291" s="234"/>
      <c r="D291" s="235" t="s">
        <v>173</v>
      </c>
      <c r="E291" s="236" t="s">
        <v>19</v>
      </c>
      <c r="F291" s="237" t="s">
        <v>1309</v>
      </c>
      <c r="G291" s="234"/>
      <c r="H291" s="238">
        <v>1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173</v>
      </c>
      <c r="AU291" s="244" t="s">
        <v>106</v>
      </c>
      <c r="AV291" s="13" t="s">
        <v>106</v>
      </c>
      <c r="AW291" s="13" t="s">
        <v>33</v>
      </c>
      <c r="AX291" s="13" t="s">
        <v>72</v>
      </c>
      <c r="AY291" s="244" t="s">
        <v>163</v>
      </c>
    </row>
    <row r="292" spans="1:51" s="13" customFormat="1" ht="12">
      <c r="A292" s="13"/>
      <c r="B292" s="233"/>
      <c r="C292" s="234"/>
      <c r="D292" s="235" t="s">
        <v>173</v>
      </c>
      <c r="E292" s="236" t="s">
        <v>19</v>
      </c>
      <c r="F292" s="237" t="s">
        <v>1310</v>
      </c>
      <c r="G292" s="234"/>
      <c r="H292" s="238">
        <v>1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173</v>
      </c>
      <c r="AU292" s="244" t="s">
        <v>106</v>
      </c>
      <c r="AV292" s="13" t="s">
        <v>106</v>
      </c>
      <c r="AW292" s="13" t="s">
        <v>33</v>
      </c>
      <c r="AX292" s="13" t="s">
        <v>72</v>
      </c>
      <c r="AY292" s="244" t="s">
        <v>163</v>
      </c>
    </row>
    <row r="293" spans="1:51" s="13" customFormat="1" ht="12">
      <c r="A293" s="13"/>
      <c r="B293" s="233"/>
      <c r="C293" s="234"/>
      <c r="D293" s="235" t="s">
        <v>173</v>
      </c>
      <c r="E293" s="236" t="s">
        <v>19</v>
      </c>
      <c r="F293" s="237" t="s">
        <v>1311</v>
      </c>
      <c r="G293" s="234"/>
      <c r="H293" s="238">
        <v>1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173</v>
      </c>
      <c r="AU293" s="244" t="s">
        <v>106</v>
      </c>
      <c r="AV293" s="13" t="s">
        <v>106</v>
      </c>
      <c r="AW293" s="13" t="s">
        <v>33</v>
      </c>
      <c r="AX293" s="13" t="s">
        <v>72</v>
      </c>
      <c r="AY293" s="244" t="s">
        <v>163</v>
      </c>
    </row>
    <row r="294" spans="1:51" s="14" customFormat="1" ht="12">
      <c r="A294" s="14"/>
      <c r="B294" s="245"/>
      <c r="C294" s="246"/>
      <c r="D294" s="235" t="s">
        <v>173</v>
      </c>
      <c r="E294" s="247" t="s">
        <v>19</v>
      </c>
      <c r="F294" s="248" t="s">
        <v>175</v>
      </c>
      <c r="G294" s="246"/>
      <c r="H294" s="249">
        <v>3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173</v>
      </c>
      <c r="AU294" s="255" t="s">
        <v>106</v>
      </c>
      <c r="AV294" s="14" t="s">
        <v>171</v>
      </c>
      <c r="AW294" s="14" t="s">
        <v>33</v>
      </c>
      <c r="AX294" s="14" t="s">
        <v>80</v>
      </c>
      <c r="AY294" s="255" t="s">
        <v>163</v>
      </c>
    </row>
    <row r="295" spans="1:65" s="2" customFormat="1" ht="21.75" customHeight="1">
      <c r="A295" s="40"/>
      <c r="B295" s="41"/>
      <c r="C295" s="220" t="s">
        <v>470</v>
      </c>
      <c r="D295" s="220" t="s">
        <v>166</v>
      </c>
      <c r="E295" s="221" t="s">
        <v>1312</v>
      </c>
      <c r="F295" s="222" t="s">
        <v>1313</v>
      </c>
      <c r="G295" s="223" t="s">
        <v>355</v>
      </c>
      <c r="H295" s="224">
        <v>190</v>
      </c>
      <c r="I295" s="225"/>
      <c r="J295" s="226">
        <f>ROUND(I295*H295,2)</f>
        <v>0</v>
      </c>
      <c r="K295" s="222" t="s">
        <v>170</v>
      </c>
      <c r="L295" s="46"/>
      <c r="M295" s="227" t="s">
        <v>19</v>
      </c>
      <c r="N295" s="228" t="s">
        <v>44</v>
      </c>
      <c r="O295" s="86"/>
      <c r="P295" s="229">
        <f>O295*H295</f>
        <v>0</v>
      </c>
      <c r="Q295" s="229">
        <v>0.01147</v>
      </c>
      <c r="R295" s="229">
        <f>Q295*H295</f>
        <v>2.1793</v>
      </c>
      <c r="S295" s="229">
        <v>0</v>
      </c>
      <c r="T295" s="230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1" t="s">
        <v>171</v>
      </c>
      <c r="AT295" s="231" t="s">
        <v>166</v>
      </c>
      <c r="AU295" s="231" t="s">
        <v>106</v>
      </c>
      <c r="AY295" s="19" t="s">
        <v>163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9" t="s">
        <v>106</v>
      </c>
      <c r="BK295" s="232">
        <f>ROUND(I295*H295,2)</f>
        <v>0</v>
      </c>
      <c r="BL295" s="19" t="s">
        <v>171</v>
      </c>
      <c r="BM295" s="231" t="s">
        <v>1314</v>
      </c>
    </row>
    <row r="296" spans="1:65" s="2" customFormat="1" ht="16.5" customHeight="1">
      <c r="A296" s="40"/>
      <c r="B296" s="41"/>
      <c r="C296" s="283" t="s">
        <v>474</v>
      </c>
      <c r="D296" s="283" t="s">
        <v>1115</v>
      </c>
      <c r="E296" s="284" t="s">
        <v>1315</v>
      </c>
      <c r="F296" s="285" t="s">
        <v>1316</v>
      </c>
      <c r="G296" s="286" t="s">
        <v>355</v>
      </c>
      <c r="H296" s="287">
        <v>77</v>
      </c>
      <c r="I296" s="288"/>
      <c r="J296" s="289">
        <f>ROUND(I296*H296,2)</f>
        <v>0</v>
      </c>
      <c r="K296" s="285" t="s">
        <v>170</v>
      </c>
      <c r="L296" s="290"/>
      <c r="M296" s="291" t="s">
        <v>19</v>
      </c>
      <c r="N296" s="292" t="s">
        <v>44</v>
      </c>
      <c r="O296" s="86"/>
      <c r="P296" s="229">
        <f>O296*H296</f>
        <v>0</v>
      </c>
      <c r="Q296" s="229">
        <v>0.081</v>
      </c>
      <c r="R296" s="229">
        <f>Q296*H296</f>
        <v>6.237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206</v>
      </c>
      <c r="AT296" s="231" t="s">
        <v>1115</v>
      </c>
      <c r="AU296" s="231" t="s">
        <v>106</v>
      </c>
      <c r="AY296" s="19" t="s">
        <v>163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106</v>
      </c>
      <c r="BK296" s="232">
        <f>ROUND(I296*H296,2)</f>
        <v>0</v>
      </c>
      <c r="BL296" s="19" t="s">
        <v>171</v>
      </c>
      <c r="BM296" s="231" t="s">
        <v>1317</v>
      </c>
    </row>
    <row r="297" spans="1:51" s="13" customFormat="1" ht="12">
      <c r="A297" s="13"/>
      <c r="B297" s="233"/>
      <c r="C297" s="234"/>
      <c r="D297" s="235" t="s">
        <v>173</v>
      </c>
      <c r="E297" s="236" t="s">
        <v>19</v>
      </c>
      <c r="F297" s="237" t="s">
        <v>1318</v>
      </c>
      <c r="G297" s="234"/>
      <c r="H297" s="238">
        <v>29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173</v>
      </c>
      <c r="AU297" s="244" t="s">
        <v>106</v>
      </c>
      <c r="AV297" s="13" t="s">
        <v>106</v>
      </c>
      <c r="AW297" s="13" t="s">
        <v>33</v>
      </c>
      <c r="AX297" s="13" t="s">
        <v>72</v>
      </c>
      <c r="AY297" s="244" t="s">
        <v>163</v>
      </c>
    </row>
    <row r="298" spans="1:51" s="13" customFormat="1" ht="12">
      <c r="A298" s="13"/>
      <c r="B298" s="233"/>
      <c r="C298" s="234"/>
      <c r="D298" s="235" t="s">
        <v>173</v>
      </c>
      <c r="E298" s="236" t="s">
        <v>19</v>
      </c>
      <c r="F298" s="237" t="s">
        <v>879</v>
      </c>
      <c r="G298" s="234"/>
      <c r="H298" s="238">
        <v>3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173</v>
      </c>
      <c r="AU298" s="244" t="s">
        <v>106</v>
      </c>
      <c r="AV298" s="13" t="s">
        <v>106</v>
      </c>
      <c r="AW298" s="13" t="s">
        <v>33</v>
      </c>
      <c r="AX298" s="13" t="s">
        <v>72</v>
      </c>
      <c r="AY298" s="244" t="s">
        <v>163</v>
      </c>
    </row>
    <row r="299" spans="1:51" s="13" customFormat="1" ht="12">
      <c r="A299" s="13"/>
      <c r="B299" s="233"/>
      <c r="C299" s="234"/>
      <c r="D299" s="235" t="s">
        <v>173</v>
      </c>
      <c r="E299" s="236" t="s">
        <v>19</v>
      </c>
      <c r="F299" s="237" t="s">
        <v>1319</v>
      </c>
      <c r="G299" s="234"/>
      <c r="H299" s="238">
        <v>45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173</v>
      </c>
      <c r="AU299" s="244" t="s">
        <v>106</v>
      </c>
      <c r="AV299" s="13" t="s">
        <v>106</v>
      </c>
      <c r="AW299" s="13" t="s">
        <v>33</v>
      </c>
      <c r="AX299" s="13" t="s">
        <v>72</v>
      </c>
      <c r="AY299" s="244" t="s">
        <v>163</v>
      </c>
    </row>
    <row r="300" spans="1:51" s="14" customFormat="1" ht="12">
      <c r="A300" s="14"/>
      <c r="B300" s="245"/>
      <c r="C300" s="246"/>
      <c r="D300" s="235" t="s">
        <v>173</v>
      </c>
      <c r="E300" s="247" t="s">
        <v>19</v>
      </c>
      <c r="F300" s="248" t="s">
        <v>175</v>
      </c>
      <c r="G300" s="246"/>
      <c r="H300" s="249">
        <v>77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173</v>
      </c>
      <c r="AU300" s="255" t="s">
        <v>106</v>
      </c>
      <c r="AV300" s="14" t="s">
        <v>171</v>
      </c>
      <c r="AW300" s="14" t="s">
        <v>33</v>
      </c>
      <c r="AX300" s="14" t="s">
        <v>80</v>
      </c>
      <c r="AY300" s="255" t="s">
        <v>163</v>
      </c>
    </row>
    <row r="301" spans="1:65" s="2" customFormat="1" ht="16.5" customHeight="1">
      <c r="A301" s="40"/>
      <c r="B301" s="41"/>
      <c r="C301" s="283" t="s">
        <v>478</v>
      </c>
      <c r="D301" s="283" t="s">
        <v>1115</v>
      </c>
      <c r="E301" s="284" t="s">
        <v>1320</v>
      </c>
      <c r="F301" s="285" t="s">
        <v>1321</v>
      </c>
      <c r="G301" s="286" t="s">
        <v>355</v>
      </c>
      <c r="H301" s="287">
        <v>32</v>
      </c>
      <c r="I301" s="288"/>
      <c r="J301" s="289">
        <f>ROUND(I301*H301,2)</f>
        <v>0</v>
      </c>
      <c r="K301" s="285" t="s">
        <v>170</v>
      </c>
      <c r="L301" s="290"/>
      <c r="M301" s="291" t="s">
        <v>19</v>
      </c>
      <c r="N301" s="292" t="s">
        <v>44</v>
      </c>
      <c r="O301" s="86"/>
      <c r="P301" s="229">
        <f>O301*H301</f>
        <v>0</v>
      </c>
      <c r="Q301" s="229">
        <v>0.108</v>
      </c>
      <c r="R301" s="229">
        <f>Q301*H301</f>
        <v>3.456</v>
      </c>
      <c r="S301" s="229">
        <v>0</v>
      </c>
      <c r="T301" s="23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206</v>
      </c>
      <c r="AT301" s="231" t="s">
        <v>1115</v>
      </c>
      <c r="AU301" s="231" t="s">
        <v>106</v>
      </c>
      <c r="AY301" s="19" t="s">
        <v>163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9" t="s">
        <v>106</v>
      </c>
      <c r="BK301" s="232">
        <f>ROUND(I301*H301,2)</f>
        <v>0</v>
      </c>
      <c r="BL301" s="19" t="s">
        <v>171</v>
      </c>
      <c r="BM301" s="231" t="s">
        <v>1322</v>
      </c>
    </row>
    <row r="302" spans="1:51" s="13" customFormat="1" ht="12">
      <c r="A302" s="13"/>
      <c r="B302" s="233"/>
      <c r="C302" s="234"/>
      <c r="D302" s="235" t="s">
        <v>173</v>
      </c>
      <c r="E302" s="236" t="s">
        <v>19</v>
      </c>
      <c r="F302" s="237" t="s">
        <v>1323</v>
      </c>
      <c r="G302" s="234"/>
      <c r="H302" s="238">
        <v>20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173</v>
      </c>
      <c r="AU302" s="244" t="s">
        <v>106</v>
      </c>
      <c r="AV302" s="13" t="s">
        <v>106</v>
      </c>
      <c r="AW302" s="13" t="s">
        <v>33</v>
      </c>
      <c r="AX302" s="13" t="s">
        <v>72</v>
      </c>
      <c r="AY302" s="244" t="s">
        <v>163</v>
      </c>
    </row>
    <row r="303" spans="1:51" s="13" customFormat="1" ht="12">
      <c r="A303" s="13"/>
      <c r="B303" s="233"/>
      <c r="C303" s="234"/>
      <c r="D303" s="235" t="s">
        <v>173</v>
      </c>
      <c r="E303" s="236" t="s">
        <v>19</v>
      </c>
      <c r="F303" s="237" t="s">
        <v>1324</v>
      </c>
      <c r="G303" s="234"/>
      <c r="H303" s="238">
        <v>6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173</v>
      </c>
      <c r="AU303" s="244" t="s">
        <v>106</v>
      </c>
      <c r="AV303" s="13" t="s">
        <v>106</v>
      </c>
      <c r="AW303" s="13" t="s">
        <v>33</v>
      </c>
      <c r="AX303" s="13" t="s">
        <v>72</v>
      </c>
      <c r="AY303" s="244" t="s">
        <v>163</v>
      </c>
    </row>
    <row r="304" spans="1:51" s="13" customFormat="1" ht="12">
      <c r="A304" s="13"/>
      <c r="B304" s="233"/>
      <c r="C304" s="234"/>
      <c r="D304" s="235" t="s">
        <v>173</v>
      </c>
      <c r="E304" s="236" t="s">
        <v>19</v>
      </c>
      <c r="F304" s="237" t="s">
        <v>1304</v>
      </c>
      <c r="G304" s="234"/>
      <c r="H304" s="238">
        <v>6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173</v>
      </c>
      <c r="AU304" s="244" t="s">
        <v>106</v>
      </c>
      <c r="AV304" s="13" t="s">
        <v>106</v>
      </c>
      <c r="AW304" s="13" t="s">
        <v>33</v>
      </c>
      <c r="AX304" s="13" t="s">
        <v>72</v>
      </c>
      <c r="AY304" s="244" t="s">
        <v>163</v>
      </c>
    </row>
    <row r="305" spans="1:51" s="14" customFormat="1" ht="12">
      <c r="A305" s="14"/>
      <c r="B305" s="245"/>
      <c r="C305" s="246"/>
      <c r="D305" s="235" t="s">
        <v>173</v>
      </c>
      <c r="E305" s="247" t="s">
        <v>19</v>
      </c>
      <c r="F305" s="248" t="s">
        <v>175</v>
      </c>
      <c r="G305" s="246"/>
      <c r="H305" s="249">
        <v>32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173</v>
      </c>
      <c r="AU305" s="255" t="s">
        <v>106</v>
      </c>
      <c r="AV305" s="14" t="s">
        <v>171</v>
      </c>
      <c r="AW305" s="14" t="s">
        <v>33</v>
      </c>
      <c r="AX305" s="14" t="s">
        <v>80</v>
      </c>
      <c r="AY305" s="255" t="s">
        <v>163</v>
      </c>
    </row>
    <row r="306" spans="1:65" s="2" customFormat="1" ht="16.5" customHeight="1">
      <c r="A306" s="40"/>
      <c r="B306" s="41"/>
      <c r="C306" s="283" t="s">
        <v>485</v>
      </c>
      <c r="D306" s="283" t="s">
        <v>1115</v>
      </c>
      <c r="E306" s="284" t="s">
        <v>1325</v>
      </c>
      <c r="F306" s="285" t="s">
        <v>1326</v>
      </c>
      <c r="G306" s="286" t="s">
        <v>355</v>
      </c>
      <c r="H306" s="287">
        <v>46</v>
      </c>
      <c r="I306" s="288"/>
      <c r="J306" s="289">
        <f>ROUND(I306*H306,2)</f>
        <v>0</v>
      </c>
      <c r="K306" s="285" t="s">
        <v>170</v>
      </c>
      <c r="L306" s="290"/>
      <c r="M306" s="291" t="s">
        <v>19</v>
      </c>
      <c r="N306" s="292" t="s">
        <v>44</v>
      </c>
      <c r="O306" s="86"/>
      <c r="P306" s="229">
        <f>O306*H306</f>
        <v>0</v>
      </c>
      <c r="Q306" s="229">
        <v>0.117</v>
      </c>
      <c r="R306" s="229">
        <f>Q306*H306</f>
        <v>5.382000000000001</v>
      </c>
      <c r="S306" s="229">
        <v>0</v>
      </c>
      <c r="T306" s="230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1" t="s">
        <v>206</v>
      </c>
      <c r="AT306" s="231" t="s">
        <v>1115</v>
      </c>
      <c r="AU306" s="231" t="s">
        <v>106</v>
      </c>
      <c r="AY306" s="19" t="s">
        <v>163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9" t="s">
        <v>106</v>
      </c>
      <c r="BK306" s="232">
        <f>ROUND(I306*H306,2)</f>
        <v>0</v>
      </c>
      <c r="BL306" s="19" t="s">
        <v>171</v>
      </c>
      <c r="BM306" s="231" t="s">
        <v>1327</v>
      </c>
    </row>
    <row r="307" spans="1:51" s="13" customFormat="1" ht="12">
      <c r="A307" s="13"/>
      <c r="B307" s="233"/>
      <c r="C307" s="234"/>
      <c r="D307" s="235" t="s">
        <v>173</v>
      </c>
      <c r="E307" s="236" t="s">
        <v>19</v>
      </c>
      <c r="F307" s="237" t="s">
        <v>1328</v>
      </c>
      <c r="G307" s="234"/>
      <c r="H307" s="238">
        <v>9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173</v>
      </c>
      <c r="AU307" s="244" t="s">
        <v>106</v>
      </c>
      <c r="AV307" s="13" t="s">
        <v>106</v>
      </c>
      <c r="AW307" s="13" t="s">
        <v>33</v>
      </c>
      <c r="AX307" s="13" t="s">
        <v>72</v>
      </c>
      <c r="AY307" s="244" t="s">
        <v>163</v>
      </c>
    </row>
    <row r="308" spans="1:51" s="13" customFormat="1" ht="12">
      <c r="A308" s="13"/>
      <c r="B308" s="233"/>
      <c r="C308" s="234"/>
      <c r="D308" s="235" t="s">
        <v>173</v>
      </c>
      <c r="E308" s="236" t="s">
        <v>19</v>
      </c>
      <c r="F308" s="237" t="s">
        <v>1329</v>
      </c>
      <c r="G308" s="234"/>
      <c r="H308" s="238">
        <v>13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173</v>
      </c>
      <c r="AU308" s="244" t="s">
        <v>106</v>
      </c>
      <c r="AV308" s="13" t="s">
        <v>106</v>
      </c>
      <c r="AW308" s="13" t="s">
        <v>33</v>
      </c>
      <c r="AX308" s="13" t="s">
        <v>72</v>
      </c>
      <c r="AY308" s="244" t="s">
        <v>163</v>
      </c>
    </row>
    <row r="309" spans="1:51" s="13" customFormat="1" ht="12">
      <c r="A309" s="13"/>
      <c r="B309" s="233"/>
      <c r="C309" s="234"/>
      <c r="D309" s="235" t="s">
        <v>173</v>
      </c>
      <c r="E309" s="236" t="s">
        <v>19</v>
      </c>
      <c r="F309" s="237" t="s">
        <v>1330</v>
      </c>
      <c r="G309" s="234"/>
      <c r="H309" s="238">
        <v>13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173</v>
      </c>
      <c r="AU309" s="244" t="s">
        <v>106</v>
      </c>
      <c r="AV309" s="13" t="s">
        <v>106</v>
      </c>
      <c r="AW309" s="13" t="s">
        <v>33</v>
      </c>
      <c r="AX309" s="13" t="s">
        <v>72</v>
      </c>
      <c r="AY309" s="244" t="s">
        <v>163</v>
      </c>
    </row>
    <row r="310" spans="1:51" s="13" customFormat="1" ht="12">
      <c r="A310" s="13"/>
      <c r="B310" s="233"/>
      <c r="C310" s="234"/>
      <c r="D310" s="235" t="s">
        <v>173</v>
      </c>
      <c r="E310" s="236" t="s">
        <v>19</v>
      </c>
      <c r="F310" s="237" t="s">
        <v>1331</v>
      </c>
      <c r="G310" s="234"/>
      <c r="H310" s="238">
        <v>11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173</v>
      </c>
      <c r="AU310" s="244" t="s">
        <v>106</v>
      </c>
      <c r="AV310" s="13" t="s">
        <v>106</v>
      </c>
      <c r="AW310" s="13" t="s">
        <v>33</v>
      </c>
      <c r="AX310" s="13" t="s">
        <v>72</v>
      </c>
      <c r="AY310" s="244" t="s">
        <v>163</v>
      </c>
    </row>
    <row r="311" spans="1:51" s="14" customFormat="1" ht="12">
      <c r="A311" s="14"/>
      <c r="B311" s="245"/>
      <c r="C311" s="246"/>
      <c r="D311" s="235" t="s">
        <v>173</v>
      </c>
      <c r="E311" s="247" t="s">
        <v>19</v>
      </c>
      <c r="F311" s="248" t="s">
        <v>175</v>
      </c>
      <c r="G311" s="246"/>
      <c r="H311" s="249">
        <v>46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173</v>
      </c>
      <c r="AU311" s="255" t="s">
        <v>106</v>
      </c>
      <c r="AV311" s="14" t="s">
        <v>171</v>
      </c>
      <c r="AW311" s="14" t="s">
        <v>33</v>
      </c>
      <c r="AX311" s="14" t="s">
        <v>80</v>
      </c>
      <c r="AY311" s="255" t="s">
        <v>163</v>
      </c>
    </row>
    <row r="312" spans="1:65" s="2" customFormat="1" ht="16.5" customHeight="1">
      <c r="A312" s="40"/>
      <c r="B312" s="41"/>
      <c r="C312" s="283" t="s">
        <v>489</v>
      </c>
      <c r="D312" s="283" t="s">
        <v>1115</v>
      </c>
      <c r="E312" s="284" t="s">
        <v>1332</v>
      </c>
      <c r="F312" s="285" t="s">
        <v>1333</v>
      </c>
      <c r="G312" s="286" t="s">
        <v>355</v>
      </c>
      <c r="H312" s="287">
        <v>16</v>
      </c>
      <c r="I312" s="288"/>
      <c r="J312" s="289">
        <f>ROUND(I312*H312,2)</f>
        <v>0</v>
      </c>
      <c r="K312" s="285" t="s">
        <v>170</v>
      </c>
      <c r="L312" s="290"/>
      <c r="M312" s="291" t="s">
        <v>19</v>
      </c>
      <c r="N312" s="292" t="s">
        <v>44</v>
      </c>
      <c r="O312" s="86"/>
      <c r="P312" s="229">
        <f>O312*H312</f>
        <v>0</v>
      </c>
      <c r="Q312" s="229">
        <v>0.126</v>
      </c>
      <c r="R312" s="229">
        <f>Q312*H312</f>
        <v>2.016</v>
      </c>
      <c r="S312" s="229">
        <v>0</v>
      </c>
      <c r="T312" s="23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1" t="s">
        <v>206</v>
      </c>
      <c r="AT312" s="231" t="s">
        <v>1115</v>
      </c>
      <c r="AU312" s="231" t="s">
        <v>106</v>
      </c>
      <c r="AY312" s="19" t="s">
        <v>163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9" t="s">
        <v>106</v>
      </c>
      <c r="BK312" s="232">
        <f>ROUND(I312*H312,2)</f>
        <v>0</v>
      </c>
      <c r="BL312" s="19" t="s">
        <v>171</v>
      </c>
      <c r="BM312" s="231" t="s">
        <v>1334</v>
      </c>
    </row>
    <row r="313" spans="1:51" s="13" customFormat="1" ht="12">
      <c r="A313" s="13"/>
      <c r="B313" s="233"/>
      <c r="C313" s="234"/>
      <c r="D313" s="235" t="s">
        <v>173</v>
      </c>
      <c r="E313" s="236" t="s">
        <v>19</v>
      </c>
      <c r="F313" s="237" t="s">
        <v>1335</v>
      </c>
      <c r="G313" s="234"/>
      <c r="H313" s="238">
        <v>16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173</v>
      </c>
      <c r="AU313" s="244" t="s">
        <v>106</v>
      </c>
      <c r="AV313" s="13" t="s">
        <v>106</v>
      </c>
      <c r="AW313" s="13" t="s">
        <v>33</v>
      </c>
      <c r="AX313" s="13" t="s">
        <v>72</v>
      </c>
      <c r="AY313" s="244" t="s">
        <v>163</v>
      </c>
    </row>
    <row r="314" spans="1:51" s="14" customFormat="1" ht="12">
      <c r="A314" s="14"/>
      <c r="B314" s="245"/>
      <c r="C314" s="246"/>
      <c r="D314" s="235" t="s">
        <v>173</v>
      </c>
      <c r="E314" s="247" t="s">
        <v>19</v>
      </c>
      <c r="F314" s="248" t="s">
        <v>175</v>
      </c>
      <c r="G314" s="246"/>
      <c r="H314" s="249">
        <v>16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173</v>
      </c>
      <c r="AU314" s="255" t="s">
        <v>106</v>
      </c>
      <c r="AV314" s="14" t="s">
        <v>171</v>
      </c>
      <c r="AW314" s="14" t="s">
        <v>33</v>
      </c>
      <c r="AX314" s="14" t="s">
        <v>80</v>
      </c>
      <c r="AY314" s="255" t="s">
        <v>163</v>
      </c>
    </row>
    <row r="315" spans="1:65" s="2" customFormat="1" ht="16.5" customHeight="1">
      <c r="A315" s="40"/>
      <c r="B315" s="41"/>
      <c r="C315" s="283" t="s">
        <v>493</v>
      </c>
      <c r="D315" s="283" t="s">
        <v>1115</v>
      </c>
      <c r="E315" s="284" t="s">
        <v>1336</v>
      </c>
      <c r="F315" s="285" t="s">
        <v>1337</v>
      </c>
      <c r="G315" s="286" t="s">
        <v>355</v>
      </c>
      <c r="H315" s="287">
        <v>19</v>
      </c>
      <c r="I315" s="288"/>
      <c r="J315" s="289">
        <f>ROUND(I315*H315,2)</f>
        <v>0</v>
      </c>
      <c r="K315" s="285" t="s">
        <v>170</v>
      </c>
      <c r="L315" s="290"/>
      <c r="M315" s="291" t="s">
        <v>19</v>
      </c>
      <c r="N315" s="292" t="s">
        <v>44</v>
      </c>
      <c r="O315" s="86"/>
      <c r="P315" s="229">
        <f>O315*H315</f>
        <v>0</v>
      </c>
      <c r="Q315" s="229">
        <v>0.045</v>
      </c>
      <c r="R315" s="229">
        <f>Q315*H315</f>
        <v>0.855</v>
      </c>
      <c r="S315" s="229">
        <v>0</v>
      </c>
      <c r="T315" s="23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206</v>
      </c>
      <c r="AT315" s="231" t="s">
        <v>1115</v>
      </c>
      <c r="AU315" s="231" t="s">
        <v>106</v>
      </c>
      <c r="AY315" s="19" t="s">
        <v>163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9" t="s">
        <v>106</v>
      </c>
      <c r="BK315" s="232">
        <f>ROUND(I315*H315,2)</f>
        <v>0</v>
      </c>
      <c r="BL315" s="19" t="s">
        <v>171</v>
      </c>
      <c r="BM315" s="231" t="s">
        <v>1338</v>
      </c>
    </row>
    <row r="316" spans="1:51" s="13" customFormat="1" ht="12">
      <c r="A316" s="13"/>
      <c r="B316" s="233"/>
      <c r="C316" s="234"/>
      <c r="D316" s="235" t="s">
        <v>173</v>
      </c>
      <c r="E316" s="236" t="s">
        <v>19</v>
      </c>
      <c r="F316" s="237" t="s">
        <v>1339</v>
      </c>
      <c r="G316" s="234"/>
      <c r="H316" s="238">
        <v>7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173</v>
      </c>
      <c r="AU316" s="244" t="s">
        <v>106</v>
      </c>
      <c r="AV316" s="13" t="s">
        <v>106</v>
      </c>
      <c r="AW316" s="13" t="s">
        <v>33</v>
      </c>
      <c r="AX316" s="13" t="s">
        <v>72</v>
      </c>
      <c r="AY316" s="244" t="s">
        <v>163</v>
      </c>
    </row>
    <row r="317" spans="1:51" s="13" customFormat="1" ht="12">
      <c r="A317" s="13"/>
      <c r="B317" s="233"/>
      <c r="C317" s="234"/>
      <c r="D317" s="235" t="s">
        <v>173</v>
      </c>
      <c r="E317" s="236" t="s">
        <v>19</v>
      </c>
      <c r="F317" s="237" t="s">
        <v>1340</v>
      </c>
      <c r="G317" s="234"/>
      <c r="H317" s="238">
        <v>7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173</v>
      </c>
      <c r="AU317" s="244" t="s">
        <v>106</v>
      </c>
      <c r="AV317" s="13" t="s">
        <v>106</v>
      </c>
      <c r="AW317" s="13" t="s">
        <v>33</v>
      </c>
      <c r="AX317" s="13" t="s">
        <v>72</v>
      </c>
      <c r="AY317" s="244" t="s">
        <v>163</v>
      </c>
    </row>
    <row r="318" spans="1:51" s="13" customFormat="1" ht="12">
      <c r="A318" s="13"/>
      <c r="B318" s="233"/>
      <c r="C318" s="234"/>
      <c r="D318" s="235" t="s">
        <v>173</v>
      </c>
      <c r="E318" s="236" t="s">
        <v>19</v>
      </c>
      <c r="F318" s="237" t="s">
        <v>892</v>
      </c>
      <c r="G318" s="234"/>
      <c r="H318" s="238">
        <v>5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173</v>
      </c>
      <c r="AU318" s="244" t="s">
        <v>106</v>
      </c>
      <c r="AV318" s="13" t="s">
        <v>106</v>
      </c>
      <c r="AW318" s="13" t="s">
        <v>33</v>
      </c>
      <c r="AX318" s="13" t="s">
        <v>72</v>
      </c>
      <c r="AY318" s="244" t="s">
        <v>163</v>
      </c>
    </row>
    <row r="319" spans="1:51" s="14" customFormat="1" ht="12">
      <c r="A319" s="14"/>
      <c r="B319" s="245"/>
      <c r="C319" s="246"/>
      <c r="D319" s="235" t="s">
        <v>173</v>
      </c>
      <c r="E319" s="247" t="s">
        <v>19</v>
      </c>
      <c r="F319" s="248" t="s">
        <v>175</v>
      </c>
      <c r="G319" s="246"/>
      <c r="H319" s="249">
        <v>19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173</v>
      </c>
      <c r="AU319" s="255" t="s">
        <v>106</v>
      </c>
      <c r="AV319" s="14" t="s">
        <v>171</v>
      </c>
      <c r="AW319" s="14" t="s">
        <v>33</v>
      </c>
      <c r="AX319" s="14" t="s">
        <v>80</v>
      </c>
      <c r="AY319" s="255" t="s">
        <v>163</v>
      </c>
    </row>
    <row r="320" spans="1:65" s="2" customFormat="1" ht="33" customHeight="1">
      <c r="A320" s="40"/>
      <c r="B320" s="41"/>
      <c r="C320" s="220" t="s">
        <v>497</v>
      </c>
      <c r="D320" s="220" t="s">
        <v>166</v>
      </c>
      <c r="E320" s="221" t="s">
        <v>1341</v>
      </c>
      <c r="F320" s="222" t="s">
        <v>1342</v>
      </c>
      <c r="G320" s="223" t="s">
        <v>262</v>
      </c>
      <c r="H320" s="224">
        <v>1.153</v>
      </c>
      <c r="I320" s="225"/>
      <c r="J320" s="226">
        <f>ROUND(I320*H320,2)</f>
        <v>0</v>
      </c>
      <c r="K320" s="222" t="s">
        <v>170</v>
      </c>
      <c r="L320" s="46"/>
      <c r="M320" s="227" t="s">
        <v>19</v>
      </c>
      <c r="N320" s="228" t="s">
        <v>44</v>
      </c>
      <c r="O320" s="86"/>
      <c r="P320" s="229">
        <f>O320*H320</f>
        <v>0</v>
      </c>
      <c r="Q320" s="229">
        <v>0.01709</v>
      </c>
      <c r="R320" s="229">
        <f>Q320*H320</f>
        <v>0.01970477</v>
      </c>
      <c r="S320" s="229">
        <v>0</v>
      </c>
      <c r="T320" s="230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1" t="s">
        <v>171</v>
      </c>
      <c r="AT320" s="231" t="s">
        <v>166</v>
      </c>
      <c r="AU320" s="231" t="s">
        <v>106</v>
      </c>
      <c r="AY320" s="19" t="s">
        <v>163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9" t="s">
        <v>106</v>
      </c>
      <c r="BK320" s="232">
        <f>ROUND(I320*H320,2)</f>
        <v>0</v>
      </c>
      <c r="BL320" s="19" t="s">
        <v>171</v>
      </c>
      <c r="BM320" s="231" t="s">
        <v>1343</v>
      </c>
    </row>
    <row r="321" spans="1:51" s="13" customFormat="1" ht="12">
      <c r="A321" s="13"/>
      <c r="B321" s="233"/>
      <c r="C321" s="234"/>
      <c r="D321" s="235" t="s">
        <v>173</v>
      </c>
      <c r="E321" s="236" t="s">
        <v>19</v>
      </c>
      <c r="F321" s="237" t="s">
        <v>1344</v>
      </c>
      <c r="G321" s="234"/>
      <c r="H321" s="238">
        <v>0.39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173</v>
      </c>
      <c r="AU321" s="244" t="s">
        <v>106</v>
      </c>
      <c r="AV321" s="13" t="s">
        <v>106</v>
      </c>
      <c r="AW321" s="13" t="s">
        <v>33</v>
      </c>
      <c r="AX321" s="13" t="s">
        <v>72</v>
      </c>
      <c r="AY321" s="244" t="s">
        <v>163</v>
      </c>
    </row>
    <row r="322" spans="1:51" s="13" customFormat="1" ht="12">
      <c r="A322" s="13"/>
      <c r="B322" s="233"/>
      <c r="C322" s="234"/>
      <c r="D322" s="235" t="s">
        <v>173</v>
      </c>
      <c r="E322" s="236" t="s">
        <v>19</v>
      </c>
      <c r="F322" s="237" t="s">
        <v>1345</v>
      </c>
      <c r="G322" s="234"/>
      <c r="H322" s="238">
        <v>0.763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173</v>
      </c>
      <c r="AU322" s="244" t="s">
        <v>106</v>
      </c>
      <c r="AV322" s="13" t="s">
        <v>106</v>
      </c>
      <c r="AW322" s="13" t="s">
        <v>33</v>
      </c>
      <c r="AX322" s="13" t="s">
        <v>72</v>
      </c>
      <c r="AY322" s="244" t="s">
        <v>163</v>
      </c>
    </row>
    <row r="323" spans="1:51" s="14" customFormat="1" ht="12">
      <c r="A323" s="14"/>
      <c r="B323" s="245"/>
      <c r="C323" s="246"/>
      <c r="D323" s="235" t="s">
        <v>173</v>
      </c>
      <c r="E323" s="247" t="s">
        <v>19</v>
      </c>
      <c r="F323" s="248" t="s">
        <v>175</v>
      </c>
      <c r="G323" s="246"/>
      <c r="H323" s="249">
        <v>1.153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173</v>
      </c>
      <c r="AU323" s="255" t="s">
        <v>106</v>
      </c>
      <c r="AV323" s="14" t="s">
        <v>171</v>
      </c>
      <c r="AW323" s="14" t="s">
        <v>33</v>
      </c>
      <c r="AX323" s="14" t="s">
        <v>80</v>
      </c>
      <c r="AY323" s="255" t="s">
        <v>163</v>
      </c>
    </row>
    <row r="324" spans="1:65" s="2" customFormat="1" ht="16.5" customHeight="1">
      <c r="A324" s="40"/>
      <c r="B324" s="41"/>
      <c r="C324" s="283" t="s">
        <v>501</v>
      </c>
      <c r="D324" s="283" t="s">
        <v>1115</v>
      </c>
      <c r="E324" s="284" t="s">
        <v>1346</v>
      </c>
      <c r="F324" s="285" t="s">
        <v>1347</v>
      </c>
      <c r="G324" s="286" t="s">
        <v>262</v>
      </c>
      <c r="H324" s="287">
        <v>0.467</v>
      </c>
      <c r="I324" s="288"/>
      <c r="J324" s="289">
        <f>ROUND(I324*H324,2)</f>
        <v>0</v>
      </c>
      <c r="K324" s="285" t="s">
        <v>170</v>
      </c>
      <c r="L324" s="290"/>
      <c r="M324" s="291" t="s">
        <v>19</v>
      </c>
      <c r="N324" s="292" t="s">
        <v>44</v>
      </c>
      <c r="O324" s="86"/>
      <c r="P324" s="229">
        <f>O324*H324</f>
        <v>0</v>
      </c>
      <c r="Q324" s="229">
        <v>1</v>
      </c>
      <c r="R324" s="229">
        <f>Q324*H324</f>
        <v>0.467</v>
      </c>
      <c r="S324" s="229">
        <v>0</v>
      </c>
      <c r="T324" s="230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1" t="s">
        <v>206</v>
      </c>
      <c r="AT324" s="231" t="s">
        <v>1115</v>
      </c>
      <c r="AU324" s="231" t="s">
        <v>106</v>
      </c>
      <c r="AY324" s="19" t="s">
        <v>163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9" t="s">
        <v>106</v>
      </c>
      <c r="BK324" s="232">
        <f>ROUND(I324*H324,2)</f>
        <v>0</v>
      </c>
      <c r="BL324" s="19" t="s">
        <v>171</v>
      </c>
      <c r="BM324" s="231" t="s">
        <v>1348</v>
      </c>
    </row>
    <row r="325" spans="1:51" s="13" customFormat="1" ht="12">
      <c r="A325" s="13"/>
      <c r="B325" s="233"/>
      <c r="C325" s="234"/>
      <c r="D325" s="235" t="s">
        <v>173</v>
      </c>
      <c r="E325" s="236" t="s">
        <v>19</v>
      </c>
      <c r="F325" s="237" t="s">
        <v>1349</v>
      </c>
      <c r="G325" s="234"/>
      <c r="H325" s="238">
        <v>0.467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173</v>
      </c>
      <c r="AU325" s="244" t="s">
        <v>106</v>
      </c>
      <c r="AV325" s="13" t="s">
        <v>106</v>
      </c>
      <c r="AW325" s="13" t="s">
        <v>33</v>
      </c>
      <c r="AX325" s="13" t="s">
        <v>80</v>
      </c>
      <c r="AY325" s="244" t="s">
        <v>163</v>
      </c>
    </row>
    <row r="326" spans="1:65" s="2" customFormat="1" ht="16.5" customHeight="1">
      <c r="A326" s="40"/>
      <c r="B326" s="41"/>
      <c r="C326" s="283" t="s">
        <v>505</v>
      </c>
      <c r="D326" s="283" t="s">
        <v>1115</v>
      </c>
      <c r="E326" s="284" t="s">
        <v>1350</v>
      </c>
      <c r="F326" s="285" t="s">
        <v>1351</v>
      </c>
      <c r="G326" s="286" t="s">
        <v>262</v>
      </c>
      <c r="H326" s="287">
        <v>0.916</v>
      </c>
      <c r="I326" s="288"/>
      <c r="J326" s="289">
        <f>ROUND(I326*H326,2)</f>
        <v>0</v>
      </c>
      <c r="K326" s="285" t="s">
        <v>170</v>
      </c>
      <c r="L326" s="290"/>
      <c r="M326" s="291" t="s">
        <v>19</v>
      </c>
      <c r="N326" s="292" t="s">
        <v>44</v>
      </c>
      <c r="O326" s="86"/>
      <c r="P326" s="229">
        <f>O326*H326</f>
        <v>0</v>
      </c>
      <c r="Q326" s="229">
        <v>1</v>
      </c>
      <c r="R326" s="229">
        <f>Q326*H326</f>
        <v>0.916</v>
      </c>
      <c r="S326" s="229">
        <v>0</v>
      </c>
      <c r="T326" s="23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1" t="s">
        <v>206</v>
      </c>
      <c r="AT326" s="231" t="s">
        <v>1115</v>
      </c>
      <c r="AU326" s="231" t="s">
        <v>106</v>
      </c>
      <c r="AY326" s="19" t="s">
        <v>163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9" t="s">
        <v>106</v>
      </c>
      <c r="BK326" s="232">
        <f>ROUND(I326*H326,2)</f>
        <v>0</v>
      </c>
      <c r="BL326" s="19" t="s">
        <v>171</v>
      </c>
      <c r="BM326" s="231" t="s">
        <v>1352</v>
      </c>
    </row>
    <row r="327" spans="1:51" s="13" customFormat="1" ht="12">
      <c r="A327" s="13"/>
      <c r="B327" s="233"/>
      <c r="C327" s="234"/>
      <c r="D327" s="235" t="s">
        <v>173</v>
      </c>
      <c r="E327" s="236" t="s">
        <v>19</v>
      </c>
      <c r="F327" s="237" t="s">
        <v>1353</v>
      </c>
      <c r="G327" s="234"/>
      <c r="H327" s="238">
        <v>0.916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173</v>
      </c>
      <c r="AU327" s="244" t="s">
        <v>106</v>
      </c>
      <c r="AV327" s="13" t="s">
        <v>106</v>
      </c>
      <c r="AW327" s="13" t="s">
        <v>33</v>
      </c>
      <c r="AX327" s="13" t="s">
        <v>80</v>
      </c>
      <c r="AY327" s="244" t="s">
        <v>163</v>
      </c>
    </row>
    <row r="328" spans="1:65" s="2" customFormat="1" ht="33" customHeight="1">
      <c r="A328" s="40"/>
      <c r="B328" s="41"/>
      <c r="C328" s="220" t="s">
        <v>509</v>
      </c>
      <c r="D328" s="220" t="s">
        <v>166</v>
      </c>
      <c r="E328" s="221" t="s">
        <v>1354</v>
      </c>
      <c r="F328" s="222" t="s">
        <v>1355</v>
      </c>
      <c r="G328" s="223" t="s">
        <v>262</v>
      </c>
      <c r="H328" s="224">
        <v>6.647</v>
      </c>
      <c r="I328" s="225"/>
      <c r="J328" s="226">
        <f>ROUND(I328*H328,2)</f>
        <v>0</v>
      </c>
      <c r="K328" s="222" t="s">
        <v>170</v>
      </c>
      <c r="L328" s="46"/>
      <c r="M328" s="227" t="s">
        <v>19</v>
      </c>
      <c r="N328" s="228" t="s">
        <v>44</v>
      </c>
      <c r="O328" s="86"/>
      <c r="P328" s="229">
        <f>O328*H328</f>
        <v>0</v>
      </c>
      <c r="Q328" s="229">
        <v>0.01221</v>
      </c>
      <c r="R328" s="229">
        <f>Q328*H328</f>
        <v>0.08115987000000001</v>
      </c>
      <c r="S328" s="229">
        <v>0</v>
      </c>
      <c r="T328" s="230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1" t="s">
        <v>171</v>
      </c>
      <c r="AT328" s="231" t="s">
        <v>166</v>
      </c>
      <c r="AU328" s="231" t="s">
        <v>106</v>
      </c>
      <c r="AY328" s="19" t="s">
        <v>163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9" t="s">
        <v>106</v>
      </c>
      <c r="BK328" s="232">
        <f>ROUND(I328*H328,2)</f>
        <v>0</v>
      </c>
      <c r="BL328" s="19" t="s">
        <v>171</v>
      </c>
      <c r="BM328" s="231" t="s">
        <v>1356</v>
      </c>
    </row>
    <row r="329" spans="1:51" s="13" customFormat="1" ht="12">
      <c r="A329" s="13"/>
      <c r="B329" s="233"/>
      <c r="C329" s="234"/>
      <c r="D329" s="235" t="s">
        <v>173</v>
      </c>
      <c r="E329" s="236" t="s">
        <v>19</v>
      </c>
      <c r="F329" s="237" t="s">
        <v>1357</v>
      </c>
      <c r="G329" s="234"/>
      <c r="H329" s="238">
        <v>3.017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173</v>
      </c>
      <c r="AU329" s="244" t="s">
        <v>106</v>
      </c>
      <c r="AV329" s="13" t="s">
        <v>106</v>
      </c>
      <c r="AW329" s="13" t="s">
        <v>33</v>
      </c>
      <c r="AX329" s="13" t="s">
        <v>72</v>
      </c>
      <c r="AY329" s="244" t="s">
        <v>163</v>
      </c>
    </row>
    <row r="330" spans="1:51" s="13" customFormat="1" ht="12">
      <c r="A330" s="13"/>
      <c r="B330" s="233"/>
      <c r="C330" s="234"/>
      <c r="D330" s="235" t="s">
        <v>173</v>
      </c>
      <c r="E330" s="236" t="s">
        <v>19</v>
      </c>
      <c r="F330" s="237" t="s">
        <v>1358</v>
      </c>
      <c r="G330" s="234"/>
      <c r="H330" s="238">
        <v>1.465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173</v>
      </c>
      <c r="AU330" s="244" t="s">
        <v>106</v>
      </c>
      <c r="AV330" s="13" t="s">
        <v>106</v>
      </c>
      <c r="AW330" s="13" t="s">
        <v>33</v>
      </c>
      <c r="AX330" s="13" t="s">
        <v>72</v>
      </c>
      <c r="AY330" s="244" t="s">
        <v>163</v>
      </c>
    </row>
    <row r="331" spans="1:51" s="13" customFormat="1" ht="12">
      <c r="A331" s="13"/>
      <c r="B331" s="233"/>
      <c r="C331" s="234"/>
      <c r="D331" s="235" t="s">
        <v>173</v>
      </c>
      <c r="E331" s="236" t="s">
        <v>19</v>
      </c>
      <c r="F331" s="237" t="s">
        <v>1359</v>
      </c>
      <c r="G331" s="234"/>
      <c r="H331" s="238">
        <v>1.365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173</v>
      </c>
      <c r="AU331" s="244" t="s">
        <v>106</v>
      </c>
      <c r="AV331" s="13" t="s">
        <v>106</v>
      </c>
      <c r="AW331" s="13" t="s">
        <v>33</v>
      </c>
      <c r="AX331" s="13" t="s">
        <v>72</v>
      </c>
      <c r="AY331" s="244" t="s">
        <v>163</v>
      </c>
    </row>
    <row r="332" spans="1:51" s="13" customFormat="1" ht="12">
      <c r="A332" s="13"/>
      <c r="B332" s="233"/>
      <c r="C332" s="234"/>
      <c r="D332" s="235" t="s">
        <v>173</v>
      </c>
      <c r="E332" s="236" t="s">
        <v>19</v>
      </c>
      <c r="F332" s="237" t="s">
        <v>1360</v>
      </c>
      <c r="G332" s="234"/>
      <c r="H332" s="238">
        <v>0.8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173</v>
      </c>
      <c r="AU332" s="244" t="s">
        <v>106</v>
      </c>
      <c r="AV332" s="13" t="s">
        <v>106</v>
      </c>
      <c r="AW332" s="13" t="s">
        <v>33</v>
      </c>
      <c r="AX332" s="13" t="s">
        <v>72</v>
      </c>
      <c r="AY332" s="244" t="s">
        <v>163</v>
      </c>
    </row>
    <row r="333" spans="1:51" s="14" customFormat="1" ht="12">
      <c r="A333" s="14"/>
      <c r="B333" s="245"/>
      <c r="C333" s="246"/>
      <c r="D333" s="235" t="s">
        <v>173</v>
      </c>
      <c r="E333" s="247" t="s">
        <v>19</v>
      </c>
      <c r="F333" s="248" t="s">
        <v>175</v>
      </c>
      <c r="G333" s="246"/>
      <c r="H333" s="249">
        <v>6.647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173</v>
      </c>
      <c r="AU333" s="255" t="s">
        <v>106</v>
      </c>
      <c r="AV333" s="14" t="s">
        <v>171</v>
      </c>
      <c r="AW333" s="14" t="s">
        <v>33</v>
      </c>
      <c r="AX333" s="14" t="s">
        <v>80</v>
      </c>
      <c r="AY333" s="255" t="s">
        <v>163</v>
      </c>
    </row>
    <row r="334" spans="1:65" s="2" customFormat="1" ht="16.5" customHeight="1">
      <c r="A334" s="40"/>
      <c r="B334" s="41"/>
      <c r="C334" s="283" t="s">
        <v>513</v>
      </c>
      <c r="D334" s="283" t="s">
        <v>1115</v>
      </c>
      <c r="E334" s="284" t="s">
        <v>1361</v>
      </c>
      <c r="F334" s="285" t="s">
        <v>1362</v>
      </c>
      <c r="G334" s="286" t="s">
        <v>262</v>
      </c>
      <c r="H334" s="287">
        <v>3.619</v>
      </c>
      <c r="I334" s="288"/>
      <c r="J334" s="289">
        <f>ROUND(I334*H334,2)</f>
        <v>0</v>
      </c>
      <c r="K334" s="285" t="s">
        <v>170</v>
      </c>
      <c r="L334" s="290"/>
      <c r="M334" s="291" t="s">
        <v>19</v>
      </c>
      <c r="N334" s="292" t="s">
        <v>44</v>
      </c>
      <c r="O334" s="86"/>
      <c r="P334" s="229">
        <f>O334*H334</f>
        <v>0</v>
      </c>
      <c r="Q334" s="229">
        <v>1</v>
      </c>
      <c r="R334" s="229">
        <f>Q334*H334</f>
        <v>3.619</v>
      </c>
      <c r="S334" s="229">
        <v>0</v>
      </c>
      <c r="T334" s="230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1" t="s">
        <v>206</v>
      </c>
      <c r="AT334" s="231" t="s">
        <v>1115</v>
      </c>
      <c r="AU334" s="231" t="s">
        <v>106</v>
      </c>
      <c r="AY334" s="19" t="s">
        <v>163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9" t="s">
        <v>106</v>
      </c>
      <c r="BK334" s="232">
        <f>ROUND(I334*H334,2)</f>
        <v>0</v>
      </c>
      <c r="BL334" s="19" t="s">
        <v>171</v>
      </c>
      <c r="BM334" s="231" t="s">
        <v>1363</v>
      </c>
    </row>
    <row r="335" spans="1:51" s="13" customFormat="1" ht="12">
      <c r="A335" s="13"/>
      <c r="B335" s="233"/>
      <c r="C335" s="234"/>
      <c r="D335" s="235" t="s">
        <v>173</v>
      </c>
      <c r="E335" s="236" t="s">
        <v>19</v>
      </c>
      <c r="F335" s="237" t="s">
        <v>1364</v>
      </c>
      <c r="G335" s="234"/>
      <c r="H335" s="238">
        <v>3.619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173</v>
      </c>
      <c r="AU335" s="244" t="s">
        <v>106</v>
      </c>
      <c r="AV335" s="13" t="s">
        <v>106</v>
      </c>
      <c r="AW335" s="13" t="s">
        <v>33</v>
      </c>
      <c r="AX335" s="13" t="s">
        <v>80</v>
      </c>
      <c r="AY335" s="244" t="s">
        <v>163</v>
      </c>
    </row>
    <row r="336" spans="1:65" s="2" customFormat="1" ht="16.5" customHeight="1">
      <c r="A336" s="40"/>
      <c r="B336" s="41"/>
      <c r="C336" s="283" t="s">
        <v>518</v>
      </c>
      <c r="D336" s="283" t="s">
        <v>1115</v>
      </c>
      <c r="E336" s="284" t="s">
        <v>1365</v>
      </c>
      <c r="F336" s="285" t="s">
        <v>1366</v>
      </c>
      <c r="G336" s="286" t="s">
        <v>262</v>
      </c>
      <c r="H336" s="287">
        <v>1.758</v>
      </c>
      <c r="I336" s="288"/>
      <c r="J336" s="289">
        <f>ROUND(I336*H336,2)</f>
        <v>0</v>
      </c>
      <c r="K336" s="285" t="s">
        <v>170</v>
      </c>
      <c r="L336" s="290"/>
      <c r="M336" s="291" t="s">
        <v>19</v>
      </c>
      <c r="N336" s="292" t="s">
        <v>44</v>
      </c>
      <c r="O336" s="86"/>
      <c r="P336" s="229">
        <f>O336*H336</f>
        <v>0</v>
      </c>
      <c r="Q336" s="229">
        <v>1</v>
      </c>
      <c r="R336" s="229">
        <f>Q336*H336</f>
        <v>1.758</v>
      </c>
      <c r="S336" s="229">
        <v>0</v>
      </c>
      <c r="T336" s="23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206</v>
      </c>
      <c r="AT336" s="231" t="s">
        <v>1115</v>
      </c>
      <c r="AU336" s="231" t="s">
        <v>106</v>
      </c>
      <c r="AY336" s="19" t="s">
        <v>163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106</v>
      </c>
      <c r="BK336" s="232">
        <f>ROUND(I336*H336,2)</f>
        <v>0</v>
      </c>
      <c r="BL336" s="19" t="s">
        <v>171</v>
      </c>
      <c r="BM336" s="231" t="s">
        <v>1367</v>
      </c>
    </row>
    <row r="337" spans="1:51" s="13" customFormat="1" ht="12">
      <c r="A337" s="13"/>
      <c r="B337" s="233"/>
      <c r="C337" s="234"/>
      <c r="D337" s="235" t="s">
        <v>173</v>
      </c>
      <c r="E337" s="236" t="s">
        <v>19</v>
      </c>
      <c r="F337" s="237" t="s">
        <v>1368</v>
      </c>
      <c r="G337" s="234"/>
      <c r="H337" s="238">
        <v>1.758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173</v>
      </c>
      <c r="AU337" s="244" t="s">
        <v>106</v>
      </c>
      <c r="AV337" s="13" t="s">
        <v>106</v>
      </c>
      <c r="AW337" s="13" t="s">
        <v>33</v>
      </c>
      <c r="AX337" s="13" t="s">
        <v>80</v>
      </c>
      <c r="AY337" s="244" t="s">
        <v>163</v>
      </c>
    </row>
    <row r="338" spans="1:65" s="2" customFormat="1" ht="16.5" customHeight="1">
      <c r="A338" s="40"/>
      <c r="B338" s="41"/>
      <c r="C338" s="283" t="s">
        <v>522</v>
      </c>
      <c r="D338" s="283" t="s">
        <v>1115</v>
      </c>
      <c r="E338" s="284" t="s">
        <v>1369</v>
      </c>
      <c r="F338" s="285" t="s">
        <v>1370</v>
      </c>
      <c r="G338" s="286" t="s">
        <v>262</v>
      </c>
      <c r="H338" s="287">
        <v>1.638</v>
      </c>
      <c r="I338" s="288"/>
      <c r="J338" s="289">
        <f>ROUND(I338*H338,2)</f>
        <v>0</v>
      </c>
      <c r="K338" s="285" t="s">
        <v>170</v>
      </c>
      <c r="L338" s="290"/>
      <c r="M338" s="291" t="s">
        <v>19</v>
      </c>
      <c r="N338" s="292" t="s">
        <v>44</v>
      </c>
      <c r="O338" s="86"/>
      <c r="P338" s="229">
        <f>O338*H338</f>
        <v>0</v>
      </c>
      <c r="Q338" s="229">
        <v>1</v>
      </c>
      <c r="R338" s="229">
        <f>Q338*H338</f>
        <v>1.638</v>
      </c>
      <c r="S338" s="229">
        <v>0</v>
      </c>
      <c r="T338" s="23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1" t="s">
        <v>206</v>
      </c>
      <c r="AT338" s="231" t="s">
        <v>1115</v>
      </c>
      <c r="AU338" s="231" t="s">
        <v>106</v>
      </c>
      <c r="AY338" s="19" t="s">
        <v>163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9" t="s">
        <v>106</v>
      </c>
      <c r="BK338" s="232">
        <f>ROUND(I338*H338,2)</f>
        <v>0</v>
      </c>
      <c r="BL338" s="19" t="s">
        <v>171</v>
      </c>
      <c r="BM338" s="231" t="s">
        <v>1371</v>
      </c>
    </row>
    <row r="339" spans="1:51" s="13" customFormat="1" ht="12">
      <c r="A339" s="13"/>
      <c r="B339" s="233"/>
      <c r="C339" s="234"/>
      <c r="D339" s="235" t="s">
        <v>173</v>
      </c>
      <c r="E339" s="236" t="s">
        <v>19</v>
      </c>
      <c r="F339" s="237" t="s">
        <v>1372</v>
      </c>
      <c r="G339" s="234"/>
      <c r="H339" s="238">
        <v>1.638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173</v>
      </c>
      <c r="AU339" s="244" t="s">
        <v>106</v>
      </c>
      <c r="AV339" s="13" t="s">
        <v>106</v>
      </c>
      <c r="AW339" s="13" t="s">
        <v>33</v>
      </c>
      <c r="AX339" s="13" t="s">
        <v>80</v>
      </c>
      <c r="AY339" s="244" t="s">
        <v>163</v>
      </c>
    </row>
    <row r="340" spans="1:65" s="2" customFormat="1" ht="16.5" customHeight="1">
      <c r="A340" s="40"/>
      <c r="B340" s="41"/>
      <c r="C340" s="283" t="s">
        <v>527</v>
      </c>
      <c r="D340" s="283" t="s">
        <v>1115</v>
      </c>
      <c r="E340" s="284" t="s">
        <v>1373</v>
      </c>
      <c r="F340" s="285" t="s">
        <v>1374</v>
      </c>
      <c r="G340" s="286" t="s">
        <v>262</v>
      </c>
      <c r="H340" s="287">
        <v>0.96</v>
      </c>
      <c r="I340" s="288"/>
      <c r="J340" s="289">
        <f>ROUND(I340*H340,2)</f>
        <v>0</v>
      </c>
      <c r="K340" s="285" t="s">
        <v>170</v>
      </c>
      <c r="L340" s="290"/>
      <c r="M340" s="291" t="s">
        <v>19</v>
      </c>
      <c r="N340" s="292" t="s">
        <v>44</v>
      </c>
      <c r="O340" s="86"/>
      <c r="P340" s="229">
        <f>O340*H340</f>
        <v>0</v>
      </c>
      <c r="Q340" s="229">
        <v>1</v>
      </c>
      <c r="R340" s="229">
        <f>Q340*H340</f>
        <v>0.96</v>
      </c>
      <c r="S340" s="229">
        <v>0</v>
      </c>
      <c r="T340" s="230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206</v>
      </c>
      <c r="AT340" s="231" t="s">
        <v>1115</v>
      </c>
      <c r="AU340" s="231" t="s">
        <v>106</v>
      </c>
      <c r="AY340" s="19" t="s">
        <v>163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106</v>
      </c>
      <c r="BK340" s="232">
        <f>ROUND(I340*H340,2)</f>
        <v>0</v>
      </c>
      <c r="BL340" s="19" t="s">
        <v>171</v>
      </c>
      <c r="BM340" s="231" t="s">
        <v>1375</v>
      </c>
    </row>
    <row r="341" spans="1:51" s="13" customFormat="1" ht="12">
      <c r="A341" s="13"/>
      <c r="B341" s="233"/>
      <c r="C341" s="234"/>
      <c r="D341" s="235" t="s">
        <v>173</v>
      </c>
      <c r="E341" s="236" t="s">
        <v>19</v>
      </c>
      <c r="F341" s="237" t="s">
        <v>1376</v>
      </c>
      <c r="G341" s="234"/>
      <c r="H341" s="238">
        <v>0.96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173</v>
      </c>
      <c r="AU341" s="244" t="s">
        <v>106</v>
      </c>
      <c r="AV341" s="13" t="s">
        <v>106</v>
      </c>
      <c r="AW341" s="13" t="s">
        <v>33</v>
      </c>
      <c r="AX341" s="13" t="s">
        <v>80</v>
      </c>
      <c r="AY341" s="244" t="s">
        <v>163</v>
      </c>
    </row>
    <row r="342" spans="1:65" s="2" customFormat="1" ht="21.75" customHeight="1">
      <c r="A342" s="40"/>
      <c r="B342" s="41"/>
      <c r="C342" s="220" t="s">
        <v>532</v>
      </c>
      <c r="D342" s="220" t="s">
        <v>166</v>
      </c>
      <c r="E342" s="221" t="s">
        <v>1377</v>
      </c>
      <c r="F342" s="222" t="s">
        <v>1378</v>
      </c>
      <c r="G342" s="223" t="s">
        <v>169</v>
      </c>
      <c r="H342" s="224">
        <v>29.5</v>
      </c>
      <c r="I342" s="225"/>
      <c r="J342" s="226">
        <f>ROUND(I342*H342,2)</f>
        <v>0</v>
      </c>
      <c r="K342" s="222" t="s">
        <v>170</v>
      </c>
      <c r="L342" s="46"/>
      <c r="M342" s="227" t="s">
        <v>19</v>
      </c>
      <c r="N342" s="228" t="s">
        <v>44</v>
      </c>
      <c r="O342" s="86"/>
      <c r="P342" s="229">
        <f>O342*H342</f>
        <v>0</v>
      </c>
      <c r="Q342" s="229">
        <v>0.00126</v>
      </c>
      <c r="R342" s="229">
        <f>Q342*H342</f>
        <v>0.03717</v>
      </c>
      <c r="S342" s="229">
        <v>0</v>
      </c>
      <c r="T342" s="230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1" t="s">
        <v>171</v>
      </c>
      <c r="AT342" s="231" t="s">
        <v>166</v>
      </c>
      <c r="AU342" s="231" t="s">
        <v>106</v>
      </c>
      <c r="AY342" s="19" t="s">
        <v>163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9" t="s">
        <v>106</v>
      </c>
      <c r="BK342" s="232">
        <f>ROUND(I342*H342,2)</f>
        <v>0</v>
      </c>
      <c r="BL342" s="19" t="s">
        <v>171</v>
      </c>
      <c r="BM342" s="231" t="s">
        <v>1379</v>
      </c>
    </row>
    <row r="343" spans="1:65" s="2" customFormat="1" ht="33" customHeight="1">
      <c r="A343" s="40"/>
      <c r="B343" s="41"/>
      <c r="C343" s="220" t="s">
        <v>1380</v>
      </c>
      <c r="D343" s="220" t="s">
        <v>166</v>
      </c>
      <c r="E343" s="221" t="s">
        <v>1381</v>
      </c>
      <c r="F343" s="222" t="s">
        <v>1382</v>
      </c>
      <c r="G343" s="223" t="s">
        <v>279</v>
      </c>
      <c r="H343" s="224">
        <v>80</v>
      </c>
      <c r="I343" s="225"/>
      <c r="J343" s="226">
        <f>ROUND(I343*H343,2)</f>
        <v>0</v>
      </c>
      <c r="K343" s="222" t="s">
        <v>170</v>
      </c>
      <c r="L343" s="46"/>
      <c r="M343" s="227" t="s">
        <v>19</v>
      </c>
      <c r="N343" s="228" t="s">
        <v>44</v>
      </c>
      <c r="O343" s="86"/>
      <c r="P343" s="229">
        <f>O343*H343</f>
        <v>0</v>
      </c>
      <c r="Q343" s="229">
        <v>0.00079</v>
      </c>
      <c r="R343" s="229">
        <f>Q343*H343</f>
        <v>0.0632</v>
      </c>
      <c r="S343" s="229">
        <v>1E-05</v>
      </c>
      <c r="T343" s="230">
        <f>S343*H343</f>
        <v>0.0008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171</v>
      </c>
      <c r="AT343" s="231" t="s">
        <v>166</v>
      </c>
      <c r="AU343" s="231" t="s">
        <v>106</v>
      </c>
      <c r="AY343" s="19" t="s">
        <v>163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106</v>
      </c>
      <c r="BK343" s="232">
        <f>ROUND(I343*H343,2)</f>
        <v>0</v>
      </c>
      <c r="BL343" s="19" t="s">
        <v>171</v>
      </c>
      <c r="BM343" s="231" t="s">
        <v>1383</v>
      </c>
    </row>
    <row r="344" spans="1:65" s="2" customFormat="1" ht="33" customHeight="1">
      <c r="A344" s="40"/>
      <c r="B344" s="41"/>
      <c r="C344" s="220" t="s">
        <v>539</v>
      </c>
      <c r="D344" s="220" t="s">
        <v>166</v>
      </c>
      <c r="E344" s="221" t="s">
        <v>1384</v>
      </c>
      <c r="F344" s="222" t="s">
        <v>1385</v>
      </c>
      <c r="G344" s="223" t="s">
        <v>279</v>
      </c>
      <c r="H344" s="224">
        <v>250</v>
      </c>
      <c r="I344" s="225"/>
      <c r="J344" s="226">
        <f>ROUND(I344*H344,2)</f>
        <v>0</v>
      </c>
      <c r="K344" s="222" t="s">
        <v>170</v>
      </c>
      <c r="L344" s="46"/>
      <c r="M344" s="227" t="s">
        <v>19</v>
      </c>
      <c r="N344" s="228" t="s">
        <v>44</v>
      </c>
      <c r="O344" s="86"/>
      <c r="P344" s="229">
        <f>O344*H344</f>
        <v>0</v>
      </c>
      <c r="Q344" s="229">
        <v>0.00119</v>
      </c>
      <c r="R344" s="229">
        <f>Q344*H344</f>
        <v>0.29750000000000004</v>
      </c>
      <c r="S344" s="229">
        <v>1E-05</v>
      </c>
      <c r="T344" s="230">
        <f>S344*H344</f>
        <v>0.0025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171</v>
      </c>
      <c r="AT344" s="231" t="s">
        <v>166</v>
      </c>
      <c r="AU344" s="231" t="s">
        <v>106</v>
      </c>
      <c r="AY344" s="19" t="s">
        <v>163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106</v>
      </c>
      <c r="BK344" s="232">
        <f>ROUND(I344*H344,2)</f>
        <v>0</v>
      </c>
      <c r="BL344" s="19" t="s">
        <v>171</v>
      </c>
      <c r="BM344" s="231" t="s">
        <v>1386</v>
      </c>
    </row>
    <row r="345" spans="1:65" s="2" customFormat="1" ht="33" customHeight="1">
      <c r="A345" s="40"/>
      <c r="B345" s="41"/>
      <c r="C345" s="220" t="s">
        <v>1387</v>
      </c>
      <c r="D345" s="220" t="s">
        <v>166</v>
      </c>
      <c r="E345" s="221" t="s">
        <v>1388</v>
      </c>
      <c r="F345" s="222" t="s">
        <v>1389</v>
      </c>
      <c r="G345" s="223" t="s">
        <v>279</v>
      </c>
      <c r="H345" s="224">
        <v>280</v>
      </c>
      <c r="I345" s="225"/>
      <c r="J345" s="226">
        <f>ROUND(I345*H345,2)</f>
        <v>0</v>
      </c>
      <c r="K345" s="222" t="s">
        <v>170</v>
      </c>
      <c r="L345" s="46"/>
      <c r="M345" s="227" t="s">
        <v>19</v>
      </c>
      <c r="N345" s="228" t="s">
        <v>44</v>
      </c>
      <c r="O345" s="86"/>
      <c r="P345" s="229">
        <f>O345*H345</f>
        <v>0</v>
      </c>
      <c r="Q345" s="229">
        <v>0.00178</v>
      </c>
      <c r="R345" s="229">
        <f>Q345*H345</f>
        <v>0.49839999999999995</v>
      </c>
      <c r="S345" s="229">
        <v>1E-05</v>
      </c>
      <c r="T345" s="230">
        <f>S345*H345</f>
        <v>0.0028000000000000004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1" t="s">
        <v>171</v>
      </c>
      <c r="AT345" s="231" t="s">
        <v>166</v>
      </c>
      <c r="AU345" s="231" t="s">
        <v>106</v>
      </c>
      <c r="AY345" s="19" t="s">
        <v>163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9" t="s">
        <v>106</v>
      </c>
      <c r="BK345" s="232">
        <f>ROUND(I345*H345,2)</f>
        <v>0</v>
      </c>
      <c r="BL345" s="19" t="s">
        <v>171</v>
      </c>
      <c r="BM345" s="231" t="s">
        <v>1390</v>
      </c>
    </row>
    <row r="346" spans="1:65" s="2" customFormat="1" ht="55.5" customHeight="1">
      <c r="A346" s="40"/>
      <c r="B346" s="41"/>
      <c r="C346" s="220" t="s">
        <v>543</v>
      </c>
      <c r="D346" s="220" t="s">
        <v>166</v>
      </c>
      <c r="E346" s="221" t="s">
        <v>1391</v>
      </c>
      <c r="F346" s="222" t="s">
        <v>1392</v>
      </c>
      <c r="G346" s="223" t="s">
        <v>178</v>
      </c>
      <c r="H346" s="224">
        <v>24</v>
      </c>
      <c r="I346" s="225"/>
      <c r="J346" s="226">
        <f>ROUND(I346*H346,2)</f>
        <v>0</v>
      </c>
      <c r="K346" s="222" t="s">
        <v>170</v>
      </c>
      <c r="L346" s="46"/>
      <c r="M346" s="227" t="s">
        <v>19</v>
      </c>
      <c r="N346" s="228" t="s">
        <v>44</v>
      </c>
      <c r="O346" s="86"/>
      <c r="P346" s="229">
        <f>O346*H346</f>
        <v>0</v>
      </c>
      <c r="Q346" s="229">
        <v>1.8702</v>
      </c>
      <c r="R346" s="229">
        <f>Q346*H346</f>
        <v>44.8848</v>
      </c>
      <c r="S346" s="229">
        <v>0</v>
      </c>
      <c r="T346" s="230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171</v>
      </c>
      <c r="AT346" s="231" t="s">
        <v>166</v>
      </c>
      <c r="AU346" s="231" t="s">
        <v>106</v>
      </c>
      <c r="AY346" s="19" t="s">
        <v>163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106</v>
      </c>
      <c r="BK346" s="232">
        <f>ROUND(I346*H346,2)</f>
        <v>0</v>
      </c>
      <c r="BL346" s="19" t="s">
        <v>171</v>
      </c>
      <c r="BM346" s="231" t="s">
        <v>1393</v>
      </c>
    </row>
    <row r="347" spans="1:65" s="2" customFormat="1" ht="33" customHeight="1">
      <c r="A347" s="40"/>
      <c r="B347" s="41"/>
      <c r="C347" s="220" t="s">
        <v>547</v>
      </c>
      <c r="D347" s="220" t="s">
        <v>166</v>
      </c>
      <c r="E347" s="221" t="s">
        <v>1394</v>
      </c>
      <c r="F347" s="222" t="s">
        <v>1395</v>
      </c>
      <c r="G347" s="223" t="s">
        <v>420</v>
      </c>
      <c r="H347" s="224">
        <v>50</v>
      </c>
      <c r="I347" s="225"/>
      <c r="J347" s="226">
        <f>ROUND(I347*H347,2)</f>
        <v>0</v>
      </c>
      <c r="K347" s="222" t="s">
        <v>19</v>
      </c>
      <c r="L347" s="46"/>
      <c r="M347" s="227" t="s">
        <v>19</v>
      </c>
      <c r="N347" s="228" t="s">
        <v>44</v>
      </c>
      <c r="O347" s="86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1" t="s">
        <v>171</v>
      </c>
      <c r="AT347" s="231" t="s">
        <v>166</v>
      </c>
      <c r="AU347" s="231" t="s">
        <v>106</v>
      </c>
      <c r="AY347" s="19" t="s">
        <v>163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9" t="s">
        <v>106</v>
      </c>
      <c r="BK347" s="232">
        <f>ROUND(I347*H347,2)</f>
        <v>0</v>
      </c>
      <c r="BL347" s="19" t="s">
        <v>171</v>
      </c>
      <c r="BM347" s="231" t="s">
        <v>1396</v>
      </c>
    </row>
    <row r="348" spans="1:65" s="2" customFormat="1" ht="33" customHeight="1">
      <c r="A348" s="40"/>
      <c r="B348" s="41"/>
      <c r="C348" s="220" t="s">
        <v>1397</v>
      </c>
      <c r="D348" s="220" t="s">
        <v>166</v>
      </c>
      <c r="E348" s="221" t="s">
        <v>1398</v>
      </c>
      <c r="F348" s="222" t="s">
        <v>1399</v>
      </c>
      <c r="G348" s="223" t="s">
        <v>420</v>
      </c>
      <c r="H348" s="224">
        <v>30</v>
      </c>
      <c r="I348" s="225"/>
      <c r="J348" s="226">
        <f>ROUND(I348*H348,2)</f>
        <v>0</v>
      </c>
      <c r="K348" s="222" t="s">
        <v>19</v>
      </c>
      <c r="L348" s="46"/>
      <c r="M348" s="227" t="s">
        <v>19</v>
      </c>
      <c r="N348" s="228" t="s">
        <v>44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171</v>
      </c>
      <c r="AT348" s="231" t="s">
        <v>166</v>
      </c>
      <c r="AU348" s="231" t="s">
        <v>106</v>
      </c>
      <c r="AY348" s="19" t="s">
        <v>163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106</v>
      </c>
      <c r="BK348" s="232">
        <f>ROUND(I348*H348,2)</f>
        <v>0</v>
      </c>
      <c r="BL348" s="19" t="s">
        <v>171</v>
      </c>
      <c r="BM348" s="231" t="s">
        <v>1400</v>
      </c>
    </row>
    <row r="349" spans="1:65" s="2" customFormat="1" ht="33" customHeight="1">
      <c r="A349" s="40"/>
      <c r="B349" s="41"/>
      <c r="C349" s="220" t="s">
        <v>1401</v>
      </c>
      <c r="D349" s="220" t="s">
        <v>166</v>
      </c>
      <c r="E349" s="221" t="s">
        <v>1402</v>
      </c>
      <c r="F349" s="222" t="s">
        <v>1403</v>
      </c>
      <c r="G349" s="223" t="s">
        <v>420</v>
      </c>
      <c r="H349" s="224">
        <v>10</v>
      </c>
      <c r="I349" s="225"/>
      <c r="J349" s="226">
        <f>ROUND(I349*H349,2)</f>
        <v>0</v>
      </c>
      <c r="K349" s="222" t="s">
        <v>19</v>
      </c>
      <c r="L349" s="46"/>
      <c r="M349" s="227" t="s">
        <v>19</v>
      </c>
      <c r="N349" s="228" t="s">
        <v>44</v>
      </c>
      <c r="O349" s="86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1" t="s">
        <v>171</v>
      </c>
      <c r="AT349" s="231" t="s">
        <v>166</v>
      </c>
      <c r="AU349" s="231" t="s">
        <v>106</v>
      </c>
      <c r="AY349" s="19" t="s">
        <v>163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9" t="s">
        <v>106</v>
      </c>
      <c r="BK349" s="232">
        <f>ROUND(I349*H349,2)</f>
        <v>0</v>
      </c>
      <c r="BL349" s="19" t="s">
        <v>171</v>
      </c>
      <c r="BM349" s="231" t="s">
        <v>1404</v>
      </c>
    </row>
    <row r="350" spans="1:65" s="2" customFormat="1" ht="33" customHeight="1">
      <c r="A350" s="40"/>
      <c r="B350" s="41"/>
      <c r="C350" s="220" t="s">
        <v>1405</v>
      </c>
      <c r="D350" s="220" t="s">
        <v>166</v>
      </c>
      <c r="E350" s="221" t="s">
        <v>1406</v>
      </c>
      <c r="F350" s="222" t="s">
        <v>1407</v>
      </c>
      <c r="G350" s="223" t="s">
        <v>420</v>
      </c>
      <c r="H350" s="224">
        <v>15</v>
      </c>
      <c r="I350" s="225"/>
      <c r="J350" s="226">
        <f>ROUND(I350*H350,2)</f>
        <v>0</v>
      </c>
      <c r="K350" s="222" t="s">
        <v>19</v>
      </c>
      <c r="L350" s="46"/>
      <c r="M350" s="227" t="s">
        <v>19</v>
      </c>
      <c r="N350" s="228" t="s">
        <v>44</v>
      </c>
      <c r="O350" s="86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171</v>
      </c>
      <c r="AT350" s="231" t="s">
        <v>166</v>
      </c>
      <c r="AU350" s="231" t="s">
        <v>106</v>
      </c>
      <c r="AY350" s="19" t="s">
        <v>163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106</v>
      </c>
      <c r="BK350" s="232">
        <f>ROUND(I350*H350,2)</f>
        <v>0</v>
      </c>
      <c r="BL350" s="19" t="s">
        <v>171</v>
      </c>
      <c r="BM350" s="231" t="s">
        <v>1408</v>
      </c>
    </row>
    <row r="351" spans="1:65" s="2" customFormat="1" ht="33" customHeight="1">
      <c r="A351" s="40"/>
      <c r="B351" s="41"/>
      <c r="C351" s="220" t="s">
        <v>1409</v>
      </c>
      <c r="D351" s="220" t="s">
        <v>166</v>
      </c>
      <c r="E351" s="221" t="s">
        <v>1410</v>
      </c>
      <c r="F351" s="222" t="s">
        <v>1411</v>
      </c>
      <c r="G351" s="223" t="s">
        <v>420</v>
      </c>
      <c r="H351" s="224">
        <v>15</v>
      </c>
      <c r="I351" s="225"/>
      <c r="J351" s="226">
        <f>ROUND(I351*H351,2)</f>
        <v>0</v>
      </c>
      <c r="K351" s="222" t="s">
        <v>19</v>
      </c>
      <c r="L351" s="46"/>
      <c r="M351" s="227" t="s">
        <v>19</v>
      </c>
      <c r="N351" s="228" t="s">
        <v>44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171</v>
      </c>
      <c r="AT351" s="231" t="s">
        <v>166</v>
      </c>
      <c r="AU351" s="231" t="s">
        <v>106</v>
      </c>
      <c r="AY351" s="19" t="s">
        <v>163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106</v>
      </c>
      <c r="BK351" s="232">
        <f>ROUND(I351*H351,2)</f>
        <v>0</v>
      </c>
      <c r="BL351" s="19" t="s">
        <v>171</v>
      </c>
      <c r="BM351" s="231" t="s">
        <v>1412</v>
      </c>
    </row>
    <row r="352" spans="1:65" s="2" customFormat="1" ht="21.75" customHeight="1">
      <c r="A352" s="40"/>
      <c r="B352" s="41"/>
      <c r="C352" s="220" t="s">
        <v>551</v>
      </c>
      <c r="D352" s="220" t="s">
        <v>166</v>
      </c>
      <c r="E352" s="221" t="s">
        <v>1413</v>
      </c>
      <c r="F352" s="222" t="s">
        <v>1414</v>
      </c>
      <c r="G352" s="223" t="s">
        <v>178</v>
      </c>
      <c r="H352" s="224">
        <v>23</v>
      </c>
      <c r="I352" s="225"/>
      <c r="J352" s="226">
        <f>ROUND(I352*H352,2)</f>
        <v>0</v>
      </c>
      <c r="K352" s="222" t="s">
        <v>170</v>
      </c>
      <c r="L352" s="46"/>
      <c r="M352" s="227" t="s">
        <v>19</v>
      </c>
      <c r="N352" s="228" t="s">
        <v>44</v>
      </c>
      <c r="O352" s="86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1" t="s">
        <v>171</v>
      </c>
      <c r="AT352" s="231" t="s">
        <v>166</v>
      </c>
      <c r="AU352" s="231" t="s">
        <v>106</v>
      </c>
      <c r="AY352" s="19" t="s">
        <v>163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9" t="s">
        <v>106</v>
      </c>
      <c r="BK352" s="232">
        <f>ROUND(I352*H352,2)</f>
        <v>0</v>
      </c>
      <c r="BL352" s="19" t="s">
        <v>171</v>
      </c>
      <c r="BM352" s="231" t="s">
        <v>1415</v>
      </c>
    </row>
    <row r="353" spans="1:51" s="13" customFormat="1" ht="12">
      <c r="A353" s="13"/>
      <c r="B353" s="233"/>
      <c r="C353" s="234"/>
      <c r="D353" s="235" t="s">
        <v>173</v>
      </c>
      <c r="E353" s="236" t="s">
        <v>19</v>
      </c>
      <c r="F353" s="237" t="s">
        <v>1416</v>
      </c>
      <c r="G353" s="234"/>
      <c r="H353" s="238">
        <v>23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173</v>
      </c>
      <c r="AU353" s="244" t="s">
        <v>106</v>
      </c>
      <c r="AV353" s="13" t="s">
        <v>106</v>
      </c>
      <c r="AW353" s="13" t="s">
        <v>33</v>
      </c>
      <c r="AX353" s="13" t="s">
        <v>72</v>
      </c>
      <c r="AY353" s="244" t="s">
        <v>163</v>
      </c>
    </row>
    <row r="354" spans="1:51" s="14" customFormat="1" ht="12">
      <c r="A354" s="14"/>
      <c r="B354" s="245"/>
      <c r="C354" s="246"/>
      <c r="D354" s="235" t="s">
        <v>173</v>
      </c>
      <c r="E354" s="247" t="s">
        <v>19</v>
      </c>
      <c r="F354" s="248" t="s">
        <v>175</v>
      </c>
      <c r="G354" s="246"/>
      <c r="H354" s="249">
        <v>23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173</v>
      </c>
      <c r="AU354" s="255" t="s">
        <v>106</v>
      </c>
      <c r="AV354" s="14" t="s">
        <v>171</v>
      </c>
      <c r="AW354" s="14" t="s">
        <v>33</v>
      </c>
      <c r="AX354" s="14" t="s">
        <v>80</v>
      </c>
      <c r="AY354" s="255" t="s">
        <v>163</v>
      </c>
    </row>
    <row r="355" spans="1:65" s="2" customFormat="1" ht="21.75" customHeight="1">
      <c r="A355" s="40"/>
      <c r="B355" s="41"/>
      <c r="C355" s="220" t="s">
        <v>556</v>
      </c>
      <c r="D355" s="220" t="s">
        <v>166</v>
      </c>
      <c r="E355" s="221" t="s">
        <v>1417</v>
      </c>
      <c r="F355" s="222" t="s">
        <v>1418</v>
      </c>
      <c r="G355" s="223" t="s">
        <v>169</v>
      </c>
      <c r="H355" s="224">
        <v>257.6</v>
      </c>
      <c r="I355" s="225"/>
      <c r="J355" s="226">
        <f>ROUND(I355*H355,2)</f>
        <v>0</v>
      </c>
      <c r="K355" s="222" t="s">
        <v>170</v>
      </c>
      <c r="L355" s="46"/>
      <c r="M355" s="227" t="s">
        <v>19</v>
      </c>
      <c r="N355" s="228" t="s">
        <v>44</v>
      </c>
      <c r="O355" s="86"/>
      <c r="P355" s="229">
        <f>O355*H355</f>
        <v>0</v>
      </c>
      <c r="Q355" s="229">
        <v>0.00237</v>
      </c>
      <c r="R355" s="229">
        <f>Q355*H355</f>
        <v>0.610512</v>
      </c>
      <c r="S355" s="229">
        <v>0</v>
      </c>
      <c r="T355" s="23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171</v>
      </c>
      <c r="AT355" s="231" t="s">
        <v>166</v>
      </c>
      <c r="AU355" s="231" t="s">
        <v>106</v>
      </c>
      <c r="AY355" s="19" t="s">
        <v>163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106</v>
      </c>
      <c r="BK355" s="232">
        <f>ROUND(I355*H355,2)</f>
        <v>0</v>
      </c>
      <c r="BL355" s="19" t="s">
        <v>171</v>
      </c>
      <c r="BM355" s="231" t="s">
        <v>1419</v>
      </c>
    </row>
    <row r="356" spans="1:51" s="13" customFormat="1" ht="12">
      <c r="A356" s="13"/>
      <c r="B356" s="233"/>
      <c r="C356" s="234"/>
      <c r="D356" s="235" t="s">
        <v>173</v>
      </c>
      <c r="E356" s="236" t="s">
        <v>19</v>
      </c>
      <c r="F356" s="237" t="s">
        <v>1420</v>
      </c>
      <c r="G356" s="234"/>
      <c r="H356" s="238">
        <v>257.6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173</v>
      </c>
      <c r="AU356" s="244" t="s">
        <v>106</v>
      </c>
      <c r="AV356" s="13" t="s">
        <v>106</v>
      </c>
      <c r="AW356" s="13" t="s">
        <v>33</v>
      </c>
      <c r="AX356" s="13" t="s">
        <v>80</v>
      </c>
      <c r="AY356" s="244" t="s">
        <v>163</v>
      </c>
    </row>
    <row r="357" spans="1:65" s="2" customFormat="1" ht="21.75" customHeight="1">
      <c r="A357" s="40"/>
      <c r="B357" s="41"/>
      <c r="C357" s="220" t="s">
        <v>560</v>
      </c>
      <c r="D357" s="220" t="s">
        <v>166</v>
      </c>
      <c r="E357" s="221" t="s">
        <v>1421</v>
      </c>
      <c r="F357" s="222" t="s">
        <v>1422</v>
      </c>
      <c r="G357" s="223" t="s">
        <v>169</v>
      </c>
      <c r="H357" s="224">
        <v>257</v>
      </c>
      <c r="I357" s="225"/>
      <c r="J357" s="226">
        <f>ROUND(I357*H357,2)</f>
        <v>0</v>
      </c>
      <c r="K357" s="222" t="s">
        <v>170</v>
      </c>
      <c r="L357" s="46"/>
      <c r="M357" s="227" t="s">
        <v>19</v>
      </c>
      <c r="N357" s="228" t="s">
        <v>44</v>
      </c>
      <c r="O357" s="86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1" t="s">
        <v>171</v>
      </c>
      <c r="AT357" s="231" t="s">
        <v>166</v>
      </c>
      <c r="AU357" s="231" t="s">
        <v>106</v>
      </c>
      <c r="AY357" s="19" t="s">
        <v>163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9" t="s">
        <v>106</v>
      </c>
      <c r="BK357" s="232">
        <f>ROUND(I357*H357,2)</f>
        <v>0</v>
      </c>
      <c r="BL357" s="19" t="s">
        <v>171</v>
      </c>
      <c r="BM357" s="231" t="s">
        <v>1423</v>
      </c>
    </row>
    <row r="358" spans="1:65" s="2" customFormat="1" ht="33" customHeight="1">
      <c r="A358" s="40"/>
      <c r="B358" s="41"/>
      <c r="C358" s="220" t="s">
        <v>1424</v>
      </c>
      <c r="D358" s="220" t="s">
        <v>166</v>
      </c>
      <c r="E358" s="221" t="s">
        <v>1425</v>
      </c>
      <c r="F358" s="222" t="s">
        <v>1426</v>
      </c>
      <c r="G358" s="223" t="s">
        <v>169</v>
      </c>
      <c r="H358" s="224">
        <v>257</v>
      </c>
      <c r="I358" s="225"/>
      <c r="J358" s="226">
        <f>ROUND(I358*H358,2)</f>
        <v>0</v>
      </c>
      <c r="K358" s="222" t="s">
        <v>170</v>
      </c>
      <c r="L358" s="46"/>
      <c r="M358" s="227" t="s">
        <v>19</v>
      </c>
      <c r="N358" s="228" t="s">
        <v>44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171</v>
      </c>
      <c r="AT358" s="231" t="s">
        <v>166</v>
      </c>
      <c r="AU358" s="231" t="s">
        <v>106</v>
      </c>
      <c r="AY358" s="19" t="s">
        <v>163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106</v>
      </c>
      <c r="BK358" s="232">
        <f>ROUND(I358*H358,2)</f>
        <v>0</v>
      </c>
      <c r="BL358" s="19" t="s">
        <v>171</v>
      </c>
      <c r="BM358" s="231" t="s">
        <v>1427</v>
      </c>
    </row>
    <row r="359" spans="1:65" s="2" customFormat="1" ht="21.75" customHeight="1">
      <c r="A359" s="40"/>
      <c r="B359" s="41"/>
      <c r="C359" s="220" t="s">
        <v>565</v>
      </c>
      <c r="D359" s="220" t="s">
        <v>166</v>
      </c>
      <c r="E359" s="221" t="s">
        <v>1428</v>
      </c>
      <c r="F359" s="222" t="s">
        <v>1429</v>
      </c>
      <c r="G359" s="223" t="s">
        <v>262</v>
      </c>
      <c r="H359" s="224">
        <v>14.491</v>
      </c>
      <c r="I359" s="225"/>
      <c r="J359" s="226">
        <f>ROUND(I359*H359,2)</f>
        <v>0</v>
      </c>
      <c r="K359" s="222" t="s">
        <v>170</v>
      </c>
      <c r="L359" s="46"/>
      <c r="M359" s="227" t="s">
        <v>19</v>
      </c>
      <c r="N359" s="228" t="s">
        <v>44</v>
      </c>
      <c r="O359" s="86"/>
      <c r="P359" s="229">
        <f>O359*H359</f>
        <v>0</v>
      </c>
      <c r="Q359" s="229">
        <v>1.04331</v>
      </c>
      <c r="R359" s="229">
        <f>Q359*H359</f>
        <v>15.118605209999998</v>
      </c>
      <c r="S359" s="229">
        <v>0</v>
      </c>
      <c r="T359" s="230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171</v>
      </c>
      <c r="AT359" s="231" t="s">
        <v>166</v>
      </c>
      <c r="AU359" s="231" t="s">
        <v>106</v>
      </c>
      <c r="AY359" s="19" t="s">
        <v>163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106</v>
      </c>
      <c r="BK359" s="232">
        <f>ROUND(I359*H359,2)</f>
        <v>0</v>
      </c>
      <c r="BL359" s="19" t="s">
        <v>171</v>
      </c>
      <c r="BM359" s="231" t="s">
        <v>1430</v>
      </c>
    </row>
    <row r="360" spans="1:51" s="13" customFormat="1" ht="12">
      <c r="A360" s="13"/>
      <c r="B360" s="233"/>
      <c r="C360" s="234"/>
      <c r="D360" s="235" t="s">
        <v>173</v>
      </c>
      <c r="E360" s="236" t="s">
        <v>19</v>
      </c>
      <c r="F360" s="237" t="s">
        <v>1431</v>
      </c>
      <c r="G360" s="234"/>
      <c r="H360" s="238">
        <v>14.491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173</v>
      </c>
      <c r="AU360" s="244" t="s">
        <v>106</v>
      </c>
      <c r="AV360" s="13" t="s">
        <v>106</v>
      </c>
      <c r="AW360" s="13" t="s">
        <v>33</v>
      </c>
      <c r="AX360" s="13" t="s">
        <v>72</v>
      </c>
      <c r="AY360" s="244" t="s">
        <v>163</v>
      </c>
    </row>
    <row r="361" spans="1:51" s="14" customFormat="1" ht="12">
      <c r="A361" s="14"/>
      <c r="B361" s="245"/>
      <c r="C361" s="246"/>
      <c r="D361" s="235" t="s">
        <v>173</v>
      </c>
      <c r="E361" s="247" t="s">
        <v>19</v>
      </c>
      <c r="F361" s="248" t="s">
        <v>175</v>
      </c>
      <c r="G361" s="246"/>
      <c r="H361" s="249">
        <v>14.491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173</v>
      </c>
      <c r="AU361" s="255" t="s">
        <v>106</v>
      </c>
      <c r="AV361" s="14" t="s">
        <v>171</v>
      </c>
      <c r="AW361" s="14" t="s">
        <v>33</v>
      </c>
      <c r="AX361" s="14" t="s">
        <v>80</v>
      </c>
      <c r="AY361" s="255" t="s">
        <v>163</v>
      </c>
    </row>
    <row r="362" spans="1:65" s="2" customFormat="1" ht="21.75" customHeight="1">
      <c r="A362" s="40"/>
      <c r="B362" s="41"/>
      <c r="C362" s="220" t="s">
        <v>569</v>
      </c>
      <c r="D362" s="220" t="s">
        <v>166</v>
      </c>
      <c r="E362" s="221" t="s">
        <v>1432</v>
      </c>
      <c r="F362" s="222" t="s">
        <v>1433</v>
      </c>
      <c r="G362" s="223" t="s">
        <v>178</v>
      </c>
      <c r="H362" s="224">
        <v>3.177</v>
      </c>
      <c r="I362" s="225"/>
      <c r="J362" s="226">
        <f>ROUND(I362*H362,2)</f>
        <v>0</v>
      </c>
      <c r="K362" s="222" t="s">
        <v>170</v>
      </c>
      <c r="L362" s="46"/>
      <c r="M362" s="227" t="s">
        <v>19</v>
      </c>
      <c r="N362" s="228" t="s">
        <v>44</v>
      </c>
      <c r="O362" s="86"/>
      <c r="P362" s="229">
        <f>O362*H362</f>
        <v>0</v>
      </c>
      <c r="Q362" s="229">
        <v>2.4533</v>
      </c>
      <c r="R362" s="229">
        <f>Q362*H362</f>
        <v>7.7941341</v>
      </c>
      <c r="S362" s="229">
        <v>0</v>
      </c>
      <c r="T362" s="23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1" t="s">
        <v>171</v>
      </c>
      <c r="AT362" s="231" t="s">
        <v>166</v>
      </c>
      <c r="AU362" s="231" t="s">
        <v>106</v>
      </c>
      <c r="AY362" s="19" t="s">
        <v>163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9" t="s">
        <v>106</v>
      </c>
      <c r="BK362" s="232">
        <f>ROUND(I362*H362,2)</f>
        <v>0</v>
      </c>
      <c r="BL362" s="19" t="s">
        <v>171</v>
      </c>
      <c r="BM362" s="231" t="s">
        <v>1434</v>
      </c>
    </row>
    <row r="363" spans="1:51" s="13" customFormat="1" ht="12">
      <c r="A363" s="13"/>
      <c r="B363" s="233"/>
      <c r="C363" s="234"/>
      <c r="D363" s="235" t="s">
        <v>173</v>
      </c>
      <c r="E363" s="236" t="s">
        <v>19</v>
      </c>
      <c r="F363" s="237" t="s">
        <v>1435</v>
      </c>
      <c r="G363" s="234"/>
      <c r="H363" s="238">
        <v>0.619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173</v>
      </c>
      <c r="AU363" s="244" t="s">
        <v>106</v>
      </c>
      <c r="AV363" s="13" t="s">
        <v>106</v>
      </c>
      <c r="AW363" s="13" t="s">
        <v>33</v>
      </c>
      <c r="AX363" s="13" t="s">
        <v>72</v>
      </c>
      <c r="AY363" s="244" t="s">
        <v>163</v>
      </c>
    </row>
    <row r="364" spans="1:51" s="13" customFormat="1" ht="12">
      <c r="A364" s="13"/>
      <c r="B364" s="233"/>
      <c r="C364" s="234"/>
      <c r="D364" s="235" t="s">
        <v>173</v>
      </c>
      <c r="E364" s="236" t="s">
        <v>19</v>
      </c>
      <c r="F364" s="237" t="s">
        <v>1436</v>
      </c>
      <c r="G364" s="234"/>
      <c r="H364" s="238">
        <v>1.223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173</v>
      </c>
      <c r="AU364" s="244" t="s">
        <v>106</v>
      </c>
      <c r="AV364" s="13" t="s">
        <v>106</v>
      </c>
      <c r="AW364" s="13" t="s">
        <v>33</v>
      </c>
      <c r="AX364" s="13" t="s">
        <v>72</v>
      </c>
      <c r="AY364" s="244" t="s">
        <v>163</v>
      </c>
    </row>
    <row r="365" spans="1:51" s="13" customFormat="1" ht="12">
      <c r="A365" s="13"/>
      <c r="B365" s="233"/>
      <c r="C365" s="234"/>
      <c r="D365" s="235" t="s">
        <v>173</v>
      </c>
      <c r="E365" s="236" t="s">
        <v>19</v>
      </c>
      <c r="F365" s="237" t="s">
        <v>1437</v>
      </c>
      <c r="G365" s="234"/>
      <c r="H365" s="238">
        <v>0.693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173</v>
      </c>
      <c r="AU365" s="244" t="s">
        <v>106</v>
      </c>
      <c r="AV365" s="13" t="s">
        <v>106</v>
      </c>
      <c r="AW365" s="13" t="s">
        <v>33</v>
      </c>
      <c r="AX365" s="13" t="s">
        <v>72</v>
      </c>
      <c r="AY365" s="244" t="s">
        <v>163</v>
      </c>
    </row>
    <row r="366" spans="1:51" s="13" customFormat="1" ht="12">
      <c r="A366" s="13"/>
      <c r="B366" s="233"/>
      <c r="C366" s="234"/>
      <c r="D366" s="235" t="s">
        <v>173</v>
      </c>
      <c r="E366" s="236" t="s">
        <v>19</v>
      </c>
      <c r="F366" s="237" t="s">
        <v>1438</v>
      </c>
      <c r="G366" s="234"/>
      <c r="H366" s="238">
        <v>0.24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173</v>
      </c>
      <c r="AU366" s="244" t="s">
        <v>106</v>
      </c>
      <c r="AV366" s="13" t="s">
        <v>106</v>
      </c>
      <c r="AW366" s="13" t="s">
        <v>33</v>
      </c>
      <c r="AX366" s="13" t="s">
        <v>72</v>
      </c>
      <c r="AY366" s="244" t="s">
        <v>163</v>
      </c>
    </row>
    <row r="367" spans="1:51" s="13" customFormat="1" ht="12">
      <c r="A367" s="13"/>
      <c r="B367" s="233"/>
      <c r="C367" s="234"/>
      <c r="D367" s="235" t="s">
        <v>173</v>
      </c>
      <c r="E367" s="236" t="s">
        <v>19</v>
      </c>
      <c r="F367" s="237" t="s">
        <v>1439</v>
      </c>
      <c r="G367" s="234"/>
      <c r="H367" s="238">
        <v>0.402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173</v>
      </c>
      <c r="AU367" s="244" t="s">
        <v>106</v>
      </c>
      <c r="AV367" s="13" t="s">
        <v>106</v>
      </c>
      <c r="AW367" s="13" t="s">
        <v>33</v>
      </c>
      <c r="AX367" s="13" t="s">
        <v>72</v>
      </c>
      <c r="AY367" s="244" t="s">
        <v>163</v>
      </c>
    </row>
    <row r="368" spans="1:51" s="14" customFormat="1" ht="12">
      <c r="A368" s="14"/>
      <c r="B368" s="245"/>
      <c r="C368" s="246"/>
      <c r="D368" s="235" t="s">
        <v>173</v>
      </c>
      <c r="E368" s="247" t="s">
        <v>19</v>
      </c>
      <c r="F368" s="248" t="s">
        <v>175</v>
      </c>
      <c r="G368" s="246"/>
      <c r="H368" s="249">
        <v>3.177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173</v>
      </c>
      <c r="AU368" s="255" t="s">
        <v>106</v>
      </c>
      <c r="AV368" s="14" t="s">
        <v>171</v>
      </c>
      <c r="AW368" s="14" t="s">
        <v>33</v>
      </c>
      <c r="AX368" s="14" t="s">
        <v>80</v>
      </c>
      <c r="AY368" s="255" t="s">
        <v>163</v>
      </c>
    </row>
    <row r="369" spans="1:65" s="2" customFormat="1" ht="21.75" customHeight="1">
      <c r="A369" s="40"/>
      <c r="B369" s="41"/>
      <c r="C369" s="220" t="s">
        <v>573</v>
      </c>
      <c r="D369" s="220" t="s">
        <v>166</v>
      </c>
      <c r="E369" s="221" t="s">
        <v>1440</v>
      </c>
      <c r="F369" s="222" t="s">
        <v>1441</v>
      </c>
      <c r="G369" s="223" t="s">
        <v>169</v>
      </c>
      <c r="H369" s="224">
        <v>21.182</v>
      </c>
      <c r="I369" s="225"/>
      <c r="J369" s="226">
        <f>ROUND(I369*H369,2)</f>
        <v>0</v>
      </c>
      <c r="K369" s="222" t="s">
        <v>170</v>
      </c>
      <c r="L369" s="46"/>
      <c r="M369" s="227" t="s">
        <v>19</v>
      </c>
      <c r="N369" s="228" t="s">
        <v>44</v>
      </c>
      <c r="O369" s="86"/>
      <c r="P369" s="229">
        <f>O369*H369</f>
        <v>0</v>
      </c>
      <c r="Q369" s="229">
        <v>0.00275</v>
      </c>
      <c r="R369" s="229">
        <f>Q369*H369</f>
        <v>0.05825049999999999</v>
      </c>
      <c r="S369" s="229">
        <v>0</v>
      </c>
      <c r="T369" s="23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1" t="s">
        <v>171</v>
      </c>
      <c r="AT369" s="231" t="s">
        <v>166</v>
      </c>
      <c r="AU369" s="231" t="s">
        <v>106</v>
      </c>
      <c r="AY369" s="19" t="s">
        <v>163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9" t="s">
        <v>106</v>
      </c>
      <c r="BK369" s="232">
        <f>ROUND(I369*H369,2)</f>
        <v>0</v>
      </c>
      <c r="BL369" s="19" t="s">
        <v>171</v>
      </c>
      <c r="BM369" s="231" t="s">
        <v>1442</v>
      </c>
    </row>
    <row r="370" spans="1:51" s="13" customFormat="1" ht="12">
      <c r="A370" s="13"/>
      <c r="B370" s="233"/>
      <c r="C370" s="234"/>
      <c r="D370" s="235" t="s">
        <v>173</v>
      </c>
      <c r="E370" s="236" t="s">
        <v>19</v>
      </c>
      <c r="F370" s="237" t="s">
        <v>1443</v>
      </c>
      <c r="G370" s="234"/>
      <c r="H370" s="238">
        <v>4.125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173</v>
      </c>
      <c r="AU370" s="244" t="s">
        <v>106</v>
      </c>
      <c r="AV370" s="13" t="s">
        <v>106</v>
      </c>
      <c r="AW370" s="13" t="s">
        <v>33</v>
      </c>
      <c r="AX370" s="13" t="s">
        <v>72</v>
      </c>
      <c r="AY370" s="244" t="s">
        <v>163</v>
      </c>
    </row>
    <row r="371" spans="1:51" s="13" customFormat="1" ht="12">
      <c r="A371" s="13"/>
      <c r="B371" s="233"/>
      <c r="C371" s="234"/>
      <c r="D371" s="235" t="s">
        <v>173</v>
      </c>
      <c r="E371" s="236" t="s">
        <v>19</v>
      </c>
      <c r="F371" s="237" t="s">
        <v>1444</v>
      </c>
      <c r="G371" s="234"/>
      <c r="H371" s="238">
        <v>8.154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173</v>
      </c>
      <c r="AU371" s="244" t="s">
        <v>106</v>
      </c>
      <c r="AV371" s="13" t="s">
        <v>106</v>
      </c>
      <c r="AW371" s="13" t="s">
        <v>33</v>
      </c>
      <c r="AX371" s="13" t="s">
        <v>72</v>
      </c>
      <c r="AY371" s="244" t="s">
        <v>163</v>
      </c>
    </row>
    <row r="372" spans="1:51" s="13" customFormat="1" ht="12">
      <c r="A372" s="13"/>
      <c r="B372" s="233"/>
      <c r="C372" s="234"/>
      <c r="D372" s="235" t="s">
        <v>173</v>
      </c>
      <c r="E372" s="236" t="s">
        <v>19</v>
      </c>
      <c r="F372" s="237" t="s">
        <v>1445</v>
      </c>
      <c r="G372" s="234"/>
      <c r="H372" s="238">
        <v>4.62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173</v>
      </c>
      <c r="AU372" s="244" t="s">
        <v>106</v>
      </c>
      <c r="AV372" s="13" t="s">
        <v>106</v>
      </c>
      <c r="AW372" s="13" t="s">
        <v>33</v>
      </c>
      <c r="AX372" s="13" t="s">
        <v>72</v>
      </c>
      <c r="AY372" s="244" t="s">
        <v>163</v>
      </c>
    </row>
    <row r="373" spans="1:51" s="13" customFormat="1" ht="12">
      <c r="A373" s="13"/>
      <c r="B373" s="233"/>
      <c r="C373" s="234"/>
      <c r="D373" s="235" t="s">
        <v>173</v>
      </c>
      <c r="E373" s="236" t="s">
        <v>19</v>
      </c>
      <c r="F373" s="237" t="s">
        <v>1446</v>
      </c>
      <c r="G373" s="234"/>
      <c r="H373" s="238">
        <v>1.6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173</v>
      </c>
      <c r="AU373" s="244" t="s">
        <v>106</v>
      </c>
      <c r="AV373" s="13" t="s">
        <v>106</v>
      </c>
      <c r="AW373" s="13" t="s">
        <v>33</v>
      </c>
      <c r="AX373" s="13" t="s">
        <v>72</v>
      </c>
      <c r="AY373" s="244" t="s">
        <v>163</v>
      </c>
    </row>
    <row r="374" spans="1:51" s="13" customFormat="1" ht="12">
      <c r="A374" s="13"/>
      <c r="B374" s="233"/>
      <c r="C374" s="234"/>
      <c r="D374" s="235" t="s">
        <v>173</v>
      </c>
      <c r="E374" s="236" t="s">
        <v>19</v>
      </c>
      <c r="F374" s="237" t="s">
        <v>1447</v>
      </c>
      <c r="G374" s="234"/>
      <c r="H374" s="238">
        <v>2.683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173</v>
      </c>
      <c r="AU374" s="244" t="s">
        <v>106</v>
      </c>
      <c r="AV374" s="13" t="s">
        <v>106</v>
      </c>
      <c r="AW374" s="13" t="s">
        <v>33</v>
      </c>
      <c r="AX374" s="13" t="s">
        <v>72</v>
      </c>
      <c r="AY374" s="244" t="s">
        <v>163</v>
      </c>
    </row>
    <row r="375" spans="1:51" s="14" customFormat="1" ht="12">
      <c r="A375" s="14"/>
      <c r="B375" s="245"/>
      <c r="C375" s="246"/>
      <c r="D375" s="235" t="s">
        <v>173</v>
      </c>
      <c r="E375" s="247" t="s">
        <v>19</v>
      </c>
      <c r="F375" s="248" t="s">
        <v>175</v>
      </c>
      <c r="G375" s="246"/>
      <c r="H375" s="249">
        <v>21.182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173</v>
      </c>
      <c r="AU375" s="255" t="s">
        <v>106</v>
      </c>
      <c r="AV375" s="14" t="s">
        <v>171</v>
      </c>
      <c r="AW375" s="14" t="s">
        <v>33</v>
      </c>
      <c r="AX375" s="14" t="s">
        <v>80</v>
      </c>
      <c r="AY375" s="255" t="s">
        <v>163</v>
      </c>
    </row>
    <row r="376" spans="1:65" s="2" customFormat="1" ht="21.75" customHeight="1">
      <c r="A376" s="40"/>
      <c r="B376" s="41"/>
      <c r="C376" s="220" t="s">
        <v>577</v>
      </c>
      <c r="D376" s="220" t="s">
        <v>166</v>
      </c>
      <c r="E376" s="221" t="s">
        <v>1448</v>
      </c>
      <c r="F376" s="222" t="s">
        <v>1449</v>
      </c>
      <c r="G376" s="223" t="s">
        <v>169</v>
      </c>
      <c r="H376" s="224">
        <v>21.182</v>
      </c>
      <c r="I376" s="225"/>
      <c r="J376" s="226">
        <f>ROUND(I376*H376,2)</f>
        <v>0</v>
      </c>
      <c r="K376" s="222" t="s">
        <v>170</v>
      </c>
      <c r="L376" s="46"/>
      <c r="M376" s="227" t="s">
        <v>19</v>
      </c>
      <c r="N376" s="228" t="s">
        <v>44</v>
      </c>
      <c r="O376" s="86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1" t="s">
        <v>171</v>
      </c>
      <c r="AT376" s="231" t="s">
        <v>166</v>
      </c>
      <c r="AU376" s="231" t="s">
        <v>106</v>
      </c>
      <c r="AY376" s="19" t="s">
        <v>163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9" t="s">
        <v>106</v>
      </c>
      <c r="BK376" s="232">
        <f>ROUND(I376*H376,2)</f>
        <v>0</v>
      </c>
      <c r="BL376" s="19" t="s">
        <v>171</v>
      </c>
      <c r="BM376" s="231" t="s">
        <v>1450</v>
      </c>
    </row>
    <row r="377" spans="1:65" s="2" customFormat="1" ht="33" customHeight="1">
      <c r="A377" s="40"/>
      <c r="B377" s="41"/>
      <c r="C377" s="220" t="s">
        <v>581</v>
      </c>
      <c r="D377" s="220" t="s">
        <v>166</v>
      </c>
      <c r="E377" s="221" t="s">
        <v>1451</v>
      </c>
      <c r="F377" s="222" t="s">
        <v>1452</v>
      </c>
      <c r="G377" s="223" t="s">
        <v>169</v>
      </c>
      <c r="H377" s="224">
        <v>148</v>
      </c>
      <c r="I377" s="225"/>
      <c r="J377" s="226">
        <f>ROUND(I377*H377,2)</f>
        <v>0</v>
      </c>
      <c r="K377" s="222" t="s">
        <v>170</v>
      </c>
      <c r="L377" s="46"/>
      <c r="M377" s="227" t="s">
        <v>19</v>
      </c>
      <c r="N377" s="228" t="s">
        <v>44</v>
      </c>
      <c r="O377" s="86"/>
      <c r="P377" s="229">
        <f>O377*H377</f>
        <v>0</v>
      </c>
      <c r="Q377" s="229">
        <v>0.07937</v>
      </c>
      <c r="R377" s="229">
        <f>Q377*H377</f>
        <v>11.74676</v>
      </c>
      <c r="S377" s="229">
        <v>0</v>
      </c>
      <c r="T377" s="230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1" t="s">
        <v>171</v>
      </c>
      <c r="AT377" s="231" t="s">
        <v>166</v>
      </c>
      <c r="AU377" s="231" t="s">
        <v>106</v>
      </c>
      <c r="AY377" s="19" t="s">
        <v>163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9" t="s">
        <v>106</v>
      </c>
      <c r="BK377" s="232">
        <f>ROUND(I377*H377,2)</f>
        <v>0</v>
      </c>
      <c r="BL377" s="19" t="s">
        <v>171</v>
      </c>
      <c r="BM377" s="231" t="s">
        <v>1453</v>
      </c>
    </row>
    <row r="378" spans="1:51" s="13" customFormat="1" ht="12">
      <c r="A378" s="13"/>
      <c r="B378" s="233"/>
      <c r="C378" s="234"/>
      <c r="D378" s="235" t="s">
        <v>173</v>
      </c>
      <c r="E378" s="236" t="s">
        <v>19</v>
      </c>
      <c r="F378" s="237" t="s">
        <v>1454</v>
      </c>
      <c r="G378" s="234"/>
      <c r="H378" s="238">
        <v>55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173</v>
      </c>
      <c r="AU378" s="244" t="s">
        <v>106</v>
      </c>
      <c r="AV378" s="13" t="s">
        <v>106</v>
      </c>
      <c r="AW378" s="13" t="s">
        <v>33</v>
      </c>
      <c r="AX378" s="13" t="s">
        <v>72</v>
      </c>
      <c r="AY378" s="244" t="s">
        <v>163</v>
      </c>
    </row>
    <row r="379" spans="1:51" s="13" customFormat="1" ht="12">
      <c r="A379" s="13"/>
      <c r="B379" s="233"/>
      <c r="C379" s="234"/>
      <c r="D379" s="235" t="s">
        <v>173</v>
      </c>
      <c r="E379" s="236" t="s">
        <v>19</v>
      </c>
      <c r="F379" s="237" t="s">
        <v>1455</v>
      </c>
      <c r="G379" s="234"/>
      <c r="H379" s="238">
        <v>14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173</v>
      </c>
      <c r="AU379" s="244" t="s">
        <v>106</v>
      </c>
      <c r="AV379" s="13" t="s">
        <v>106</v>
      </c>
      <c r="AW379" s="13" t="s">
        <v>33</v>
      </c>
      <c r="AX379" s="13" t="s">
        <v>72</v>
      </c>
      <c r="AY379" s="244" t="s">
        <v>163</v>
      </c>
    </row>
    <row r="380" spans="1:51" s="13" customFormat="1" ht="12">
      <c r="A380" s="13"/>
      <c r="B380" s="233"/>
      <c r="C380" s="234"/>
      <c r="D380" s="235" t="s">
        <v>173</v>
      </c>
      <c r="E380" s="236" t="s">
        <v>19</v>
      </c>
      <c r="F380" s="237" t="s">
        <v>1456</v>
      </c>
      <c r="G380" s="234"/>
      <c r="H380" s="238">
        <v>14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173</v>
      </c>
      <c r="AU380" s="244" t="s">
        <v>106</v>
      </c>
      <c r="AV380" s="13" t="s">
        <v>106</v>
      </c>
      <c r="AW380" s="13" t="s">
        <v>33</v>
      </c>
      <c r="AX380" s="13" t="s">
        <v>72</v>
      </c>
      <c r="AY380" s="244" t="s">
        <v>163</v>
      </c>
    </row>
    <row r="381" spans="1:51" s="13" customFormat="1" ht="12">
      <c r="A381" s="13"/>
      <c r="B381" s="233"/>
      <c r="C381" s="234"/>
      <c r="D381" s="235" t="s">
        <v>173</v>
      </c>
      <c r="E381" s="236" t="s">
        <v>19</v>
      </c>
      <c r="F381" s="237" t="s">
        <v>1457</v>
      </c>
      <c r="G381" s="234"/>
      <c r="H381" s="238">
        <v>65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173</v>
      </c>
      <c r="AU381" s="244" t="s">
        <v>106</v>
      </c>
      <c r="AV381" s="13" t="s">
        <v>106</v>
      </c>
      <c r="AW381" s="13" t="s">
        <v>33</v>
      </c>
      <c r="AX381" s="13" t="s">
        <v>72</v>
      </c>
      <c r="AY381" s="244" t="s">
        <v>163</v>
      </c>
    </row>
    <row r="382" spans="1:51" s="14" customFormat="1" ht="12">
      <c r="A382" s="14"/>
      <c r="B382" s="245"/>
      <c r="C382" s="246"/>
      <c r="D382" s="235" t="s">
        <v>173</v>
      </c>
      <c r="E382" s="247" t="s">
        <v>19</v>
      </c>
      <c r="F382" s="248" t="s">
        <v>175</v>
      </c>
      <c r="G382" s="246"/>
      <c r="H382" s="249">
        <v>148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173</v>
      </c>
      <c r="AU382" s="255" t="s">
        <v>106</v>
      </c>
      <c r="AV382" s="14" t="s">
        <v>171</v>
      </c>
      <c r="AW382" s="14" t="s">
        <v>33</v>
      </c>
      <c r="AX382" s="14" t="s">
        <v>80</v>
      </c>
      <c r="AY382" s="255" t="s">
        <v>163</v>
      </c>
    </row>
    <row r="383" spans="1:65" s="2" customFormat="1" ht="33" customHeight="1">
      <c r="A383" s="40"/>
      <c r="B383" s="41"/>
      <c r="C383" s="220" t="s">
        <v>585</v>
      </c>
      <c r="D383" s="220" t="s">
        <v>166</v>
      </c>
      <c r="E383" s="221" t="s">
        <v>1458</v>
      </c>
      <c r="F383" s="222" t="s">
        <v>1459</v>
      </c>
      <c r="G383" s="223" t="s">
        <v>169</v>
      </c>
      <c r="H383" s="224">
        <v>130</v>
      </c>
      <c r="I383" s="225"/>
      <c r="J383" s="226">
        <f>ROUND(I383*H383,2)</f>
        <v>0</v>
      </c>
      <c r="K383" s="222" t="s">
        <v>170</v>
      </c>
      <c r="L383" s="46"/>
      <c r="M383" s="227" t="s">
        <v>19</v>
      </c>
      <c r="N383" s="228" t="s">
        <v>44</v>
      </c>
      <c r="O383" s="86"/>
      <c r="P383" s="229">
        <f>O383*H383</f>
        <v>0</v>
      </c>
      <c r="Q383" s="229">
        <v>0.11549</v>
      </c>
      <c r="R383" s="229">
        <f>Q383*H383</f>
        <v>15.0137</v>
      </c>
      <c r="S383" s="229">
        <v>0</v>
      </c>
      <c r="T383" s="230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1" t="s">
        <v>171</v>
      </c>
      <c r="AT383" s="231" t="s">
        <v>166</v>
      </c>
      <c r="AU383" s="231" t="s">
        <v>106</v>
      </c>
      <c r="AY383" s="19" t="s">
        <v>163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9" t="s">
        <v>106</v>
      </c>
      <c r="BK383" s="232">
        <f>ROUND(I383*H383,2)</f>
        <v>0</v>
      </c>
      <c r="BL383" s="19" t="s">
        <v>171</v>
      </c>
      <c r="BM383" s="231" t="s">
        <v>1460</v>
      </c>
    </row>
    <row r="384" spans="1:51" s="13" customFormat="1" ht="12">
      <c r="A384" s="13"/>
      <c r="B384" s="233"/>
      <c r="C384" s="234"/>
      <c r="D384" s="235" t="s">
        <v>173</v>
      </c>
      <c r="E384" s="236" t="s">
        <v>19</v>
      </c>
      <c r="F384" s="237" t="s">
        <v>1461</v>
      </c>
      <c r="G384" s="234"/>
      <c r="H384" s="238">
        <v>20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173</v>
      </c>
      <c r="AU384" s="244" t="s">
        <v>106</v>
      </c>
      <c r="AV384" s="13" t="s">
        <v>106</v>
      </c>
      <c r="AW384" s="13" t="s">
        <v>33</v>
      </c>
      <c r="AX384" s="13" t="s">
        <v>72</v>
      </c>
      <c r="AY384" s="244" t="s">
        <v>163</v>
      </c>
    </row>
    <row r="385" spans="1:51" s="13" customFormat="1" ht="12">
      <c r="A385" s="13"/>
      <c r="B385" s="233"/>
      <c r="C385" s="234"/>
      <c r="D385" s="235" t="s">
        <v>173</v>
      </c>
      <c r="E385" s="236" t="s">
        <v>19</v>
      </c>
      <c r="F385" s="237" t="s">
        <v>1462</v>
      </c>
      <c r="G385" s="234"/>
      <c r="H385" s="238">
        <v>35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173</v>
      </c>
      <c r="AU385" s="244" t="s">
        <v>106</v>
      </c>
      <c r="AV385" s="13" t="s">
        <v>106</v>
      </c>
      <c r="AW385" s="13" t="s">
        <v>33</v>
      </c>
      <c r="AX385" s="13" t="s">
        <v>72</v>
      </c>
      <c r="AY385" s="244" t="s">
        <v>163</v>
      </c>
    </row>
    <row r="386" spans="1:51" s="13" customFormat="1" ht="12">
      <c r="A386" s="13"/>
      <c r="B386" s="233"/>
      <c r="C386" s="234"/>
      <c r="D386" s="235" t="s">
        <v>173</v>
      </c>
      <c r="E386" s="236" t="s">
        <v>19</v>
      </c>
      <c r="F386" s="237" t="s">
        <v>1463</v>
      </c>
      <c r="G386" s="234"/>
      <c r="H386" s="238">
        <v>35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173</v>
      </c>
      <c r="AU386" s="244" t="s">
        <v>106</v>
      </c>
      <c r="AV386" s="13" t="s">
        <v>106</v>
      </c>
      <c r="AW386" s="13" t="s">
        <v>33</v>
      </c>
      <c r="AX386" s="13" t="s">
        <v>72</v>
      </c>
      <c r="AY386" s="244" t="s">
        <v>163</v>
      </c>
    </row>
    <row r="387" spans="1:51" s="13" customFormat="1" ht="12">
      <c r="A387" s="13"/>
      <c r="B387" s="233"/>
      <c r="C387" s="234"/>
      <c r="D387" s="235" t="s">
        <v>173</v>
      </c>
      <c r="E387" s="236" t="s">
        <v>19</v>
      </c>
      <c r="F387" s="237" t="s">
        <v>1464</v>
      </c>
      <c r="G387" s="234"/>
      <c r="H387" s="238">
        <v>40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173</v>
      </c>
      <c r="AU387" s="244" t="s">
        <v>106</v>
      </c>
      <c r="AV387" s="13" t="s">
        <v>106</v>
      </c>
      <c r="AW387" s="13" t="s">
        <v>33</v>
      </c>
      <c r="AX387" s="13" t="s">
        <v>72</v>
      </c>
      <c r="AY387" s="244" t="s">
        <v>163</v>
      </c>
    </row>
    <row r="388" spans="1:51" s="14" customFormat="1" ht="12">
      <c r="A388" s="14"/>
      <c r="B388" s="245"/>
      <c r="C388" s="246"/>
      <c r="D388" s="235" t="s">
        <v>173</v>
      </c>
      <c r="E388" s="247" t="s">
        <v>19</v>
      </c>
      <c r="F388" s="248" t="s">
        <v>175</v>
      </c>
      <c r="G388" s="246"/>
      <c r="H388" s="249">
        <v>130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173</v>
      </c>
      <c r="AU388" s="255" t="s">
        <v>106</v>
      </c>
      <c r="AV388" s="14" t="s">
        <v>171</v>
      </c>
      <c r="AW388" s="14" t="s">
        <v>33</v>
      </c>
      <c r="AX388" s="14" t="s">
        <v>80</v>
      </c>
      <c r="AY388" s="255" t="s">
        <v>163</v>
      </c>
    </row>
    <row r="389" spans="1:65" s="2" customFormat="1" ht="33" customHeight="1">
      <c r="A389" s="40"/>
      <c r="B389" s="41"/>
      <c r="C389" s="220" t="s">
        <v>589</v>
      </c>
      <c r="D389" s="220" t="s">
        <v>166</v>
      </c>
      <c r="E389" s="221" t="s">
        <v>1465</v>
      </c>
      <c r="F389" s="222" t="s">
        <v>1466</v>
      </c>
      <c r="G389" s="223" t="s">
        <v>169</v>
      </c>
      <c r="H389" s="224">
        <v>967.882</v>
      </c>
      <c r="I389" s="225"/>
      <c r="J389" s="226">
        <f>ROUND(I389*H389,2)</f>
        <v>0</v>
      </c>
      <c r="K389" s="222" t="s">
        <v>170</v>
      </c>
      <c r="L389" s="46"/>
      <c r="M389" s="227" t="s">
        <v>19</v>
      </c>
      <c r="N389" s="228" t="s">
        <v>44</v>
      </c>
      <c r="O389" s="86"/>
      <c r="P389" s="229">
        <f>O389*H389</f>
        <v>0</v>
      </c>
      <c r="Q389" s="229">
        <v>0.11439</v>
      </c>
      <c r="R389" s="229">
        <f>Q389*H389</f>
        <v>110.71602198</v>
      </c>
      <c r="S389" s="229">
        <v>0</v>
      </c>
      <c r="T389" s="230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1" t="s">
        <v>171</v>
      </c>
      <c r="AT389" s="231" t="s">
        <v>166</v>
      </c>
      <c r="AU389" s="231" t="s">
        <v>106</v>
      </c>
      <c r="AY389" s="19" t="s">
        <v>163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9" t="s">
        <v>106</v>
      </c>
      <c r="BK389" s="232">
        <f>ROUND(I389*H389,2)</f>
        <v>0</v>
      </c>
      <c r="BL389" s="19" t="s">
        <v>171</v>
      </c>
      <c r="BM389" s="231" t="s">
        <v>1467</v>
      </c>
    </row>
    <row r="390" spans="1:51" s="13" customFormat="1" ht="12">
      <c r="A390" s="13"/>
      <c r="B390" s="233"/>
      <c r="C390" s="234"/>
      <c r="D390" s="235" t="s">
        <v>173</v>
      </c>
      <c r="E390" s="236" t="s">
        <v>19</v>
      </c>
      <c r="F390" s="237" t="s">
        <v>1468</v>
      </c>
      <c r="G390" s="234"/>
      <c r="H390" s="238">
        <v>72.679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173</v>
      </c>
      <c r="AU390" s="244" t="s">
        <v>106</v>
      </c>
      <c r="AV390" s="13" t="s">
        <v>106</v>
      </c>
      <c r="AW390" s="13" t="s">
        <v>33</v>
      </c>
      <c r="AX390" s="13" t="s">
        <v>72</v>
      </c>
      <c r="AY390" s="244" t="s">
        <v>163</v>
      </c>
    </row>
    <row r="391" spans="1:51" s="13" customFormat="1" ht="12">
      <c r="A391" s="13"/>
      <c r="B391" s="233"/>
      <c r="C391" s="234"/>
      <c r="D391" s="235" t="s">
        <v>173</v>
      </c>
      <c r="E391" s="236" t="s">
        <v>19</v>
      </c>
      <c r="F391" s="237" t="s">
        <v>1469</v>
      </c>
      <c r="G391" s="234"/>
      <c r="H391" s="238">
        <v>272.676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173</v>
      </c>
      <c r="AU391" s="244" t="s">
        <v>106</v>
      </c>
      <c r="AV391" s="13" t="s">
        <v>106</v>
      </c>
      <c r="AW391" s="13" t="s">
        <v>33</v>
      </c>
      <c r="AX391" s="13" t="s">
        <v>72</v>
      </c>
      <c r="AY391" s="244" t="s">
        <v>163</v>
      </c>
    </row>
    <row r="392" spans="1:51" s="13" customFormat="1" ht="12">
      <c r="A392" s="13"/>
      <c r="B392" s="233"/>
      <c r="C392" s="234"/>
      <c r="D392" s="235" t="s">
        <v>173</v>
      </c>
      <c r="E392" s="236" t="s">
        <v>19</v>
      </c>
      <c r="F392" s="237" t="s">
        <v>1470</v>
      </c>
      <c r="G392" s="234"/>
      <c r="H392" s="238">
        <v>285.862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173</v>
      </c>
      <c r="AU392" s="244" t="s">
        <v>106</v>
      </c>
      <c r="AV392" s="13" t="s">
        <v>106</v>
      </c>
      <c r="AW392" s="13" t="s">
        <v>33</v>
      </c>
      <c r="AX392" s="13" t="s">
        <v>72</v>
      </c>
      <c r="AY392" s="244" t="s">
        <v>163</v>
      </c>
    </row>
    <row r="393" spans="1:51" s="13" customFormat="1" ht="12">
      <c r="A393" s="13"/>
      <c r="B393" s="233"/>
      <c r="C393" s="234"/>
      <c r="D393" s="235" t="s">
        <v>173</v>
      </c>
      <c r="E393" s="236" t="s">
        <v>19</v>
      </c>
      <c r="F393" s="237" t="s">
        <v>1471</v>
      </c>
      <c r="G393" s="234"/>
      <c r="H393" s="238">
        <v>248.676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173</v>
      </c>
      <c r="AU393" s="244" t="s">
        <v>106</v>
      </c>
      <c r="AV393" s="13" t="s">
        <v>106</v>
      </c>
      <c r="AW393" s="13" t="s">
        <v>33</v>
      </c>
      <c r="AX393" s="13" t="s">
        <v>72</v>
      </c>
      <c r="AY393" s="244" t="s">
        <v>163</v>
      </c>
    </row>
    <row r="394" spans="1:51" s="14" customFormat="1" ht="12">
      <c r="A394" s="14"/>
      <c r="B394" s="245"/>
      <c r="C394" s="246"/>
      <c r="D394" s="235" t="s">
        <v>173</v>
      </c>
      <c r="E394" s="247" t="s">
        <v>19</v>
      </c>
      <c r="F394" s="248" t="s">
        <v>175</v>
      </c>
      <c r="G394" s="246"/>
      <c r="H394" s="249">
        <v>879.893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173</v>
      </c>
      <c r="AU394" s="255" t="s">
        <v>106</v>
      </c>
      <c r="AV394" s="14" t="s">
        <v>171</v>
      </c>
      <c r="AW394" s="14" t="s">
        <v>33</v>
      </c>
      <c r="AX394" s="14" t="s">
        <v>80</v>
      </c>
      <c r="AY394" s="255" t="s">
        <v>163</v>
      </c>
    </row>
    <row r="395" spans="1:51" s="13" customFormat="1" ht="12">
      <c r="A395" s="13"/>
      <c r="B395" s="233"/>
      <c r="C395" s="234"/>
      <c r="D395" s="235" t="s">
        <v>173</v>
      </c>
      <c r="E395" s="234"/>
      <c r="F395" s="237" t="s">
        <v>1472</v>
      </c>
      <c r="G395" s="234"/>
      <c r="H395" s="238">
        <v>967.882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173</v>
      </c>
      <c r="AU395" s="244" t="s">
        <v>106</v>
      </c>
      <c r="AV395" s="13" t="s">
        <v>106</v>
      </c>
      <c r="AW395" s="13" t="s">
        <v>4</v>
      </c>
      <c r="AX395" s="13" t="s">
        <v>80</v>
      </c>
      <c r="AY395" s="244" t="s">
        <v>163</v>
      </c>
    </row>
    <row r="396" spans="1:65" s="2" customFormat="1" ht="21.75" customHeight="1">
      <c r="A396" s="40"/>
      <c r="B396" s="41"/>
      <c r="C396" s="220" t="s">
        <v>593</v>
      </c>
      <c r="D396" s="220" t="s">
        <v>166</v>
      </c>
      <c r="E396" s="221" t="s">
        <v>1473</v>
      </c>
      <c r="F396" s="222" t="s">
        <v>1474</v>
      </c>
      <c r="G396" s="223" t="s">
        <v>279</v>
      </c>
      <c r="H396" s="224">
        <v>300</v>
      </c>
      <c r="I396" s="225"/>
      <c r="J396" s="226">
        <f>ROUND(I396*H396,2)</f>
        <v>0</v>
      </c>
      <c r="K396" s="222" t="s">
        <v>170</v>
      </c>
      <c r="L396" s="46"/>
      <c r="M396" s="227" t="s">
        <v>19</v>
      </c>
      <c r="N396" s="228" t="s">
        <v>44</v>
      </c>
      <c r="O396" s="86"/>
      <c r="P396" s="229">
        <f>O396*H396</f>
        <v>0</v>
      </c>
      <c r="Q396" s="229">
        <v>0.00012</v>
      </c>
      <c r="R396" s="229">
        <f>Q396*H396</f>
        <v>0.036000000000000004</v>
      </c>
      <c r="S396" s="229">
        <v>0</v>
      </c>
      <c r="T396" s="230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255</v>
      </c>
      <c r="AT396" s="231" t="s">
        <v>166</v>
      </c>
      <c r="AU396" s="231" t="s">
        <v>106</v>
      </c>
      <c r="AY396" s="19" t="s">
        <v>163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106</v>
      </c>
      <c r="BK396" s="232">
        <f>ROUND(I396*H396,2)</f>
        <v>0</v>
      </c>
      <c r="BL396" s="19" t="s">
        <v>255</v>
      </c>
      <c r="BM396" s="231" t="s">
        <v>1475</v>
      </c>
    </row>
    <row r="397" spans="1:65" s="2" customFormat="1" ht="33" customHeight="1">
      <c r="A397" s="40"/>
      <c r="B397" s="41"/>
      <c r="C397" s="220" t="s">
        <v>597</v>
      </c>
      <c r="D397" s="220" t="s">
        <v>166</v>
      </c>
      <c r="E397" s="221" t="s">
        <v>1476</v>
      </c>
      <c r="F397" s="222" t="s">
        <v>1477</v>
      </c>
      <c r="G397" s="223" t="s">
        <v>169</v>
      </c>
      <c r="H397" s="224">
        <v>119.246</v>
      </c>
      <c r="I397" s="225"/>
      <c r="J397" s="226">
        <f>ROUND(I397*H397,2)</f>
        <v>0</v>
      </c>
      <c r="K397" s="222" t="s">
        <v>170</v>
      </c>
      <c r="L397" s="46"/>
      <c r="M397" s="227" t="s">
        <v>19</v>
      </c>
      <c r="N397" s="228" t="s">
        <v>44</v>
      </c>
      <c r="O397" s="86"/>
      <c r="P397" s="229">
        <f>O397*H397</f>
        <v>0</v>
      </c>
      <c r="Q397" s="229">
        <v>0.07197</v>
      </c>
      <c r="R397" s="229">
        <f>Q397*H397</f>
        <v>8.58213462</v>
      </c>
      <c r="S397" s="229">
        <v>0</v>
      </c>
      <c r="T397" s="230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31" t="s">
        <v>171</v>
      </c>
      <c r="AT397" s="231" t="s">
        <v>166</v>
      </c>
      <c r="AU397" s="231" t="s">
        <v>106</v>
      </c>
      <c r="AY397" s="19" t="s">
        <v>163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9" t="s">
        <v>106</v>
      </c>
      <c r="BK397" s="232">
        <f>ROUND(I397*H397,2)</f>
        <v>0</v>
      </c>
      <c r="BL397" s="19" t="s">
        <v>171</v>
      </c>
      <c r="BM397" s="231" t="s">
        <v>1478</v>
      </c>
    </row>
    <row r="398" spans="1:51" s="13" customFormat="1" ht="12">
      <c r="A398" s="13"/>
      <c r="B398" s="233"/>
      <c r="C398" s="234"/>
      <c r="D398" s="235" t="s">
        <v>173</v>
      </c>
      <c r="E398" s="236" t="s">
        <v>19</v>
      </c>
      <c r="F398" s="237" t="s">
        <v>1479</v>
      </c>
      <c r="G398" s="234"/>
      <c r="H398" s="238">
        <v>21.549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173</v>
      </c>
      <c r="AU398" s="244" t="s">
        <v>106</v>
      </c>
      <c r="AV398" s="13" t="s">
        <v>106</v>
      </c>
      <c r="AW398" s="13" t="s">
        <v>33</v>
      </c>
      <c r="AX398" s="13" t="s">
        <v>72</v>
      </c>
      <c r="AY398" s="244" t="s">
        <v>163</v>
      </c>
    </row>
    <row r="399" spans="1:51" s="13" customFormat="1" ht="12">
      <c r="A399" s="13"/>
      <c r="B399" s="233"/>
      <c r="C399" s="234"/>
      <c r="D399" s="235" t="s">
        <v>173</v>
      </c>
      <c r="E399" s="236" t="s">
        <v>19</v>
      </c>
      <c r="F399" s="237" t="s">
        <v>1480</v>
      </c>
      <c r="G399" s="234"/>
      <c r="H399" s="238">
        <v>28.12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173</v>
      </c>
      <c r="AU399" s="244" t="s">
        <v>106</v>
      </c>
      <c r="AV399" s="13" t="s">
        <v>106</v>
      </c>
      <c r="AW399" s="13" t="s">
        <v>33</v>
      </c>
      <c r="AX399" s="13" t="s">
        <v>72</v>
      </c>
      <c r="AY399" s="244" t="s">
        <v>163</v>
      </c>
    </row>
    <row r="400" spans="1:51" s="13" customFormat="1" ht="12">
      <c r="A400" s="13"/>
      <c r="B400" s="233"/>
      <c r="C400" s="234"/>
      <c r="D400" s="235" t="s">
        <v>173</v>
      </c>
      <c r="E400" s="236" t="s">
        <v>19</v>
      </c>
      <c r="F400" s="237" t="s">
        <v>1481</v>
      </c>
      <c r="G400" s="234"/>
      <c r="H400" s="238">
        <v>27.854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173</v>
      </c>
      <c r="AU400" s="244" t="s">
        <v>106</v>
      </c>
      <c r="AV400" s="13" t="s">
        <v>106</v>
      </c>
      <c r="AW400" s="13" t="s">
        <v>33</v>
      </c>
      <c r="AX400" s="13" t="s">
        <v>72</v>
      </c>
      <c r="AY400" s="244" t="s">
        <v>163</v>
      </c>
    </row>
    <row r="401" spans="1:51" s="13" customFormat="1" ht="12">
      <c r="A401" s="13"/>
      <c r="B401" s="233"/>
      <c r="C401" s="234"/>
      <c r="D401" s="235" t="s">
        <v>173</v>
      </c>
      <c r="E401" s="236" t="s">
        <v>19</v>
      </c>
      <c r="F401" s="237" t="s">
        <v>1482</v>
      </c>
      <c r="G401" s="234"/>
      <c r="H401" s="238">
        <v>41.723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173</v>
      </c>
      <c r="AU401" s="244" t="s">
        <v>106</v>
      </c>
      <c r="AV401" s="13" t="s">
        <v>106</v>
      </c>
      <c r="AW401" s="13" t="s">
        <v>33</v>
      </c>
      <c r="AX401" s="13" t="s">
        <v>72</v>
      </c>
      <c r="AY401" s="244" t="s">
        <v>163</v>
      </c>
    </row>
    <row r="402" spans="1:51" s="14" customFormat="1" ht="12">
      <c r="A402" s="14"/>
      <c r="B402" s="245"/>
      <c r="C402" s="246"/>
      <c r="D402" s="235" t="s">
        <v>173</v>
      </c>
      <c r="E402" s="247" t="s">
        <v>19</v>
      </c>
      <c r="F402" s="248" t="s">
        <v>175</v>
      </c>
      <c r="G402" s="246"/>
      <c r="H402" s="249">
        <v>119.246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173</v>
      </c>
      <c r="AU402" s="255" t="s">
        <v>106</v>
      </c>
      <c r="AV402" s="14" t="s">
        <v>171</v>
      </c>
      <c r="AW402" s="14" t="s">
        <v>33</v>
      </c>
      <c r="AX402" s="14" t="s">
        <v>80</v>
      </c>
      <c r="AY402" s="255" t="s">
        <v>163</v>
      </c>
    </row>
    <row r="403" spans="1:65" s="2" customFormat="1" ht="33" customHeight="1">
      <c r="A403" s="40"/>
      <c r="B403" s="41"/>
      <c r="C403" s="220" t="s">
        <v>601</v>
      </c>
      <c r="D403" s="220" t="s">
        <v>166</v>
      </c>
      <c r="E403" s="221" t="s">
        <v>1483</v>
      </c>
      <c r="F403" s="222" t="s">
        <v>1484</v>
      </c>
      <c r="G403" s="223" t="s">
        <v>169</v>
      </c>
      <c r="H403" s="224">
        <v>371.551</v>
      </c>
      <c r="I403" s="225"/>
      <c r="J403" s="226">
        <f>ROUND(I403*H403,2)</f>
        <v>0</v>
      </c>
      <c r="K403" s="222" t="s">
        <v>170</v>
      </c>
      <c r="L403" s="46"/>
      <c r="M403" s="227" t="s">
        <v>19</v>
      </c>
      <c r="N403" s="228" t="s">
        <v>44</v>
      </c>
      <c r="O403" s="86"/>
      <c r="P403" s="229">
        <f>O403*H403</f>
        <v>0</v>
      </c>
      <c r="Q403" s="229">
        <v>0.10745</v>
      </c>
      <c r="R403" s="229">
        <f>Q403*H403</f>
        <v>39.92315495</v>
      </c>
      <c r="S403" s="229">
        <v>0</v>
      </c>
      <c r="T403" s="230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31" t="s">
        <v>171</v>
      </c>
      <c r="AT403" s="231" t="s">
        <v>166</v>
      </c>
      <c r="AU403" s="231" t="s">
        <v>106</v>
      </c>
      <c r="AY403" s="19" t="s">
        <v>163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9" t="s">
        <v>106</v>
      </c>
      <c r="BK403" s="232">
        <f>ROUND(I403*H403,2)</f>
        <v>0</v>
      </c>
      <c r="BL403" s="19" t="s">
        <v>171</v>
      </c>
      <c r="BM403" s="231" t="s">
        <v>1485</v>
      </c>
    </row>
    <row r="404" spans="1:51" s="13" customFormat="1" ht="12">
      <c r="A404" s="13"/>
      <c r="B404" s="233"/>
      <c r="C404" s="234"/>
      <c r="D404" s="235" t="s">
        <v>173</v>
      </c>
      <c r="E404" s="236" t="s">
        <v>19</v>
      </c>
      <c r="F404" s="237" t="s">
        <v>1486</v>
      </c>
      <c r="G404" s="234"/>
      <c r="H404" s="238">
        <v>34.007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173</v>
      </c>
      <c r="AU404" s="244" t="s">
        <v>106</v>
      </c>
      <c r="AV404" s="13" t="s">
        <v>106</v>
      </c>
      <c r="AW404" s="13" t="s">
        <v>33</v>
      </c>
      <c r="AX404" s="13" t="s">
        <v>72</v>
      </c>
      <c r="AY404" s="244" t="s">
        <v>163</v>
      </c>
    </row>
    <row r="405" spans="1:51" s="13" customFormat="1" ht="12">
      <c r="A405" s="13"/>
      <c r="B405" s="233"/>
      <c r="C405" s="234"/>
      <c r="D405" s="235" t="s">
        <v>173</v>
      </c>
      <c r="E405" s="236" t="s">
        <v>19</v>
      </c>
      <c r="F405" s="237" t="s">
        <v>1487</v>
      </c>
      <c r="G405" s="234"/>
      <c r="H405" s="238">
        <v>121.498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173</v>
      </c>
      <c r="AU405" s="244" t="s">
        <v>106</v>
      </c>
      <c r="AV405" s="13" t="s">
        <v>106</v>
      </c>
      <c r="AW405" s="13" t="s">
        <v>33</v>
      </c>
      <c r="AX405" s="13" t="s">
        <v>72</v>
      </c>
      <c r="AY405" s="244" t="s">
        <v>163</v>
      </c>
    </row>
    <row r="406" spans="1:51" s="13" customFormat="1" ht="12">
      <c r="A406" s="13"/>
      <c r="B406" s="233"/>
      <c r="C406" s="234"/>
      <c r="D406" s="235" t="s">
        <v>173</v>
      </c>
      <c r="E406" s="236" t="s">
        <v>19</v>
      </c>
      <c r="F406" s="237" t="s">
        <v>1488</v>
      </c>
      <c r="G406" s="234"/>
      <c r="H406" s="238">
        <v>120.37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173</v>
      </c>
      <c r="AU406" s="244" t="s">
        <v>106</v>
      </c>
      <c r="AV406" s="13" t="s">
        <v>106</v>
      </c>
      <c r="AW406" s="13" t="s">
        <v>33</v>
      </c>
      <c r="AX406" s="13" t="s">
        <v>72</v>
      </c>
      <c r="AY406" s="244" t="s">
        <v>163</v>
      </c>
    </row>
    <row r="407" spans="1:51" s="13" customFormat="1" ht="12">
      <c r="A407" s="13"/>
      <c r="B407" s="233"/>
      <c r="C407" s="234"/>
      <c r="D407" s="235" t="s">
        <v>173</v>
      </c>
      <c r="E407" s="236" t="s">
        <v>19</v>
      </c>
      <c r="F407" s="237" t="s">
        <v>1489</v>
      </c>
      <c r="G407" s="234"/>
      <c r="H407" s="238">
        <v>95.676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173</v>
      </c>
      <c r="AU407" s="244" t="s">
        <v>106</v>
      </c>
      <c r="AV407" s="13" t="s">
        <v>106</v>
      </c>
      <c r="AW407" s="13" t="s">
        <v>33</v>
      </c>
      <c r="AX407" s="13" t="s">
        <v>72</v>
      </c>
      <c r="AY407" s="244" t="s">
        <v>163</v>
      </c>
    </row>
    <row r="408" spans="1:51" s="14" customFormat="1" ht="12">
      <c r="A408" s="14"/>
      <c r="B408" s="245"/>
      <c r="C408" s="246"/>
      <c r="D408" s="235" t="s">
        <v>173</v>
      </c>
      <c r="E408" s="247" t="s">
        <v>19</v>
      </c>
      <c r="F408" s="248" t="s">
        <v>175</v>
      </c>
      <c r="G408" s="246"/>
      <c r="H408" s="249">
        <v>371.551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173</v>
      </c>
      <c r="AU408" s="255" t="s">
        <v>106</v>
      </c>
      <c r="AV408" s="14" t="s">
        <v>171</v>
      </c>
      <c r="AW408" s="14" t="s">
        <v>33</v>
      </c>
      <c r="AX408" s="14" t="s">
        <v>80</v>
      </c>
      <c r="AY408" s="255" t="s">
        <v>163</v>
      </c>
    </row>
    <row r="409" spans="1:63" s="12" customFormat="1" ht="22.8" customHeight="1">
      <c r="A409" s="12"/>
      <c r="B409" s="204"/>
      <c r="C409" s="205"/>
      <c r="D409" s="206" t="s">
        <v>71</v>
      </c>
      <c r="E409" s="218" t="s">
        <v>171</v>
      </c>
      <c r="F409" s="218" t="s">
        <v>1490</v>
      </c>
      <c r="G409" s="205"/>
      <c r="H409" s="205"/>
      <c r="I409" s="208"/>
      <c r="J409" s="219">
        <f>BK409</f>
        <v>0</v>
      </c>
      <c r="K409" s="205"/>
      <c r="L409" s="210"/>
      <c r="M409" s="211"/>
      <c r="N409" s="212"/>
      <c r="O409" s="212"/>
      <c r="P409" s="213">
        <f>SUM(P410:P483)</f>
        <v>0</v>
      </c>
      <c r="Q409" s="212"/>
      <c r="R409" s="213">
        <f>SUM(R410:R483)</f>
        <v>600.99357867</v>
      </c>
      <c r="S409" s="212"/>
      <c r="T409" s="214">
        <f>SUM(T410:T483)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5" t="s">
        <v>80</v>
      </c>
      <c r="AT409" s="216" t="s">
        <v>71</v>
      </c>
      <c r="AU409" s="216" t="s">
        <v>80</v>
      </c>
      <c r="AY409" s="215" t="s">
        <v>163</v>
      </c>
      <c r="BK409" s="217">
        <f>SUM(BK410:BK483)</f>
        <v>0</v>
      </c>
    </row>
    <row r="410" spans="1:65" s="2" customFormat="1" ht="44.25" customHeight="1">
      <c r="A410" s="40"/>
      <c r="B410" s="41"/>
      <c r="C410" s="220" t="s">
        <v>605</v>
      </c>
      <c r="D410" s="220" t="s">
        <v>166</v>
      </c>
      <c r="E410" s="221" t="s">
        <v>1491</v>
      </c>
      <c r="F410" s="222" t="s">
        <v>1492</v>
      </c>
      <c r="G410" s="223" t="s">
        <v>178</v>
      </c>
      <c r="H410" s="224">
        <v>142.731</v>
      </c>
      <c r="I410" s="225"/>
      <c r="J410" s="226">
        <f>ROUND(I410*H410,2)</f>
        <v>0</v>
      </c>
      <c r="K410" s="222" t="s">
        <v>170</v>
      </c>
      <c r="L410" s="46"/>
      <c r="M410" s="227" t="s">
        <v>19</v>
      </c>
      <c r="N410" s="228" t="s">
        <v>44</v>
      </c>
      <c r="O410" s="86"/>
      <c r="P410" s="229">
        <f>O410*H410</f>
        <v>0</v>
      </c>
      <c r="Q410" s="229">
        <v>2.45343</v>
      </c>
      <c r="R410" s="229">
        <f>Q410*H410</f>
        <v>350.18051733</v>
      </c>
      <c r="S410" s="229">
        <v>0</v>
      </c>
      <c r="T410" s="230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31" t="s">
        <v>171</v>
      </c>
      <c r="AT410" s="231" t="s">
        <v>166</v>
      </c>
      <c r="AU410" s="231" t="s">
        <v>106</v>
      </c>
      <c r="AY410" s="19" t="s">
        <v>163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9" t="s">
        <v>106</v>
      </c>
      <c r="BK410" s="232">
        <f>ROUND(I410*H410,2)</f>
        <v>0</v>
      </c>
      <c r="BL410" s="19" t="s">
        <v>171</v>
      </c>
      <c r="BM410" s="231" t="s">
        <v>1493</v>
      </c>
    </row>
    <row r="411" spans="1:51" s="13" customFormat="1" ht="12">
      <c r="A411" s="13"/>
      <c r="B411" s="233"/>
      <c r="C411" s="234"/>
      <c r="D411" s="235" t="s">
        <v>173</v>
      </c>
      <c r="E411" s="236" t="s">
        <v>19</v>
      </c>
      <c r="F411" s="237" t="s">
        <v>1494</v>
      </c>
      <c r="G411" s="234"/>
      <c r="H411" s="238">
        <v>140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173</v>
      </c>
      <c r="AU411" s="244" t="s">
        <v>106</v>
      </c>
      <c r="AV411" s="13" t="s">
        <v>106</v>
      </c>
      <c r="AW411" s="13" t="s">
        <v>33</v>
      </c>
      <c r="AX411" s="13" t="s">
        <v>72</v>
      </c>
      <c r="AY411" s="244" t="s">
        <v>163</v>
      </c>
    </row>
    <row r="412" spans="1:51" s="13" customFormat="1" ht="12">
      <c r="A412" s="13"/>
      <c r="B412" s="233"/>
      <c r="C412" s="234"/>
      <c r="D412" s="235" t="s">
        <v>173</v>
      </c>
      <c r="E412" s="236" t="s">
        <v>19</v>
      </c>
      <c r="F412" s="237" t="s">
        <v>1495</v>
      </c>
      <c r="G412" s="234"/>
      <c r="H412" s="238">
        <v>0.924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173</v>
      </c>
      <c r="AU412" s="244" t="s">
        <v>106</v>
      </c>
      <c r="AV412" s="13" t="s">
        <v>106</v>
      </c>
      <c r="AW412" s="13" t="s">
        <v>33</v>
      </c>
      <c r="AX412" s="13" t="s">
        <v>72</v>
      </c>
      <c r="AY412" s="244" t="s">
        <v>163</v>
      </c>
    </row>
    <row r="413" spans="1:51" s="13" customFormat="1" ht="12">
      <c r="A413" s="13"/>
      <c r="B413" s="233"/>
      <c r="C413" s="234"/>
      <c r="D413" s="235" t="s">
        <v>173</v>
      </c>
      <c r="E413" s="236" t="s">
        <v>19</v>
      </c>
      <c r="F413" s="237" t="s">
        <v>1496</v>
      </c>
      <c r="G413" s="234"/>
      <c r="H413" s="238">
        <v>1.807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173</v>
      </c>
      <c r="AU413" s="244" t="s">
        <v>106</v>
      </c>
      <c r="AV413" s="13" t="s">
        <v>106</v>
      </c>
      <c r="AW413" s="13" t="s">
        <v>33</v>
      </c>
      <c r="AX413" s="13" t="s">
        <v>72</v>
      </c>
      <c r="AY413" s="244" t="s">
        <v>163</v>
      </c>
    </row>
    <row r="414" spans="1:51" s="14" customFormat="1" ht="12">
      <c r="A414" s="14"/>
      <c r="B414" s="245"/>
      <c r="C414" s="246"/>
      <c r="D414" s="235" t="s">
        <v>173</v>
      </c>
      <c r="E414" s="247" t="s">
        <v>19</v>
      </c>
      <c r="F414" s="248" t="s">
        <v>175</v>
      </c>
      <c r="G414" s="246"/>
      <c r="H414" s="249">
        <v>142.731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173</v>
      </c>
      <c r="AU414" s="255" t="s">
        <v>106</v>
      </c>
      <c r="AV414" s="14" t="s">
        <v>171</v>
      </c>
      <c r="AW414" s="14" t="s">
        <v>33</v>
      </c>
      <c r="AX414" s="14" t="s">
        <v>80</v>
      </c>
      <c r="AY414" s="255" t="s">
        <v>163</v>
      </c>
    </row>
    <row r="415" spans="1:65" s="2" customFormat="1" ht="33" customHeight="1">
      <c r="A415" s="40"/>
      <c r="B415" s="41"/>
      <c r="C415" s="220" t="s">
        <v>611</v>
      </c>
      <c r="D415" s="220" t="s">
        <v>166</v>
      </c>
      <c r="E415" s="221" t="s">
        <v>1497</v>
      </c>
      <c r="F415" s="222" t="s">
        <v>1498</v>
      </c>
      <c r="G415" s="223" t="s">
        <v>169</v>
      </c>
      <c r="H415" s="224">
        <v>2403.657</v>
      </c>
      <c r="I415" s="225"/>
      <c r="J415" s="226">
        <f>ROUND(I415*H415,2)</f>
        <v>0</v>
      </c>
      <c r="K415" s="222" t="s">
        <v>170</v>
      </c>
      <c r="L415" s="46"/>
      <c r="M415" s="227" t="s">
        <v>19</v>
      </c>
      <c r="N415" s="228" t="s">
        <v>44</v>
      </c>
      <c r="O415" s="86"/>
      <c r="P415" s="229">
        <f>O415*H415</f>
        <v>0</v>
      </c>
      <c r="Q415" s="229">
        <v>0.00533</v>
      </c>
      <c r="R415" s="229">
        <f>Q415*H415</f>
        <v>12.81149181</v>
      </c>
      <c r="S415" s="229">
        <v>0</v>
      </c>
      <c r="T415" s="230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1" t="s">
        <v>171</v>
      </c>
      <c r="AT415" s="231" t="s">
        <v>166</v>
      </c>
      <c r="AU415" s="231" t="s">
        <v>106</v>
      </c>
      <c r="AY415" s="19" t="s">
        <v>163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9" t="s">
        <v>106</v>
      </c>
      <c r="BK415" s="232">
        <f>ROUND(I415*H415,2)</f>
        <v>0</v>
      </c>
      <c r="BL415" s="19" t="s">
        <v>171</v>
      </c>
      <c r="BM415" s="231" t="s">
        <v>1499</v>
      </c>
    </row>
    <row r="416" spans="1:51" s="13" customFormat="1" ht="12">
      <c r="A416" s="13"/>
      <c r="B416" s="233"/>
      <c r="C416" s="234"/>
      <c r="D416" s="235" t="s">
        <v>173</v>
      </c>
      <c r="E416" s="236" t="s">
        <v>19</v>
      </c>
      <c r="F416" s="237" t="s">
        <v>1500</v>
      </c>
      <c r="G416" s="234"/>
      <c r="H416" s="238">
        <v>700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173</v>
      </c>
      <c r="AU416" s="244" t="s">
        <v>106</v>
      </c>
      <c r="AV416" s="13" t="s">
        <v>106</v>
      </c>
      <c r="AW416" s="13" t="s">
        <v>33</v>
      </c>
      <c r="AX416" s="13" t="s">
        <v>72</v>
      </c>
      <c r="AY416" s="244" t="s">
        <v>163</v>
      </c>
    </row>
    <row r="417" spans="1:51" s="13" customFormat="1" ht="12">
      <c r="A417" s="13"/>
      <c r="B417" s="233"/>
      <c r="C417" s="234"/>
      <c r="D417" s="235" t="s">
        <v>173</v>
      </c>
      <c r="E417" s="236" t="s">
        <v>19</v>
      </c>
      <c r="F417" s="237" t="s">
        <v>1501</v>
      </c>
      <c r="G417" s="234"/>
      <c r="H417" s="238">
        <v>4.62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173</v>
      </c>
      <c r="AU417" s="244" t="s">
        <v>106</v>
      </c>
      <c r="AV417" s="13" t="s">
        <v>106</v>
      </c>
      <c r="AW417" s="13" t="s">
        <v>33</v>
      </c>
      <c r="AX417" s="13" t="s">
        <v>72</v>
      </c>
      <c r="AY417" s="244" t="s">
        <v>163</v>
      </c>
    </row>
    <row r="418" spans="1:51" s="13" customFormat="1" ht="12">
      <c r="A418" s="13"/>
      <c r="B418" s="233"/>
      <c r="C418" s="234"/>
      <c r="D418" s="235" t="s">
        <v>173</v>
      </c>
      <c r="E418" s="236" t="s">
        <v>19</v>
      </c>
      <c r="F418" s="237" t="s">
        <v>1502</v>
      </c>
      <c r="G418" s="234"/>
      <c r="H418" s="238">
        <v>9.037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173</v>
      </c>
      <c r="AU418" s="244" t="s">
        <v>106</v>
      </c>
      <c r="AV418" s="13" t="s">
        <v>106</v>
      </c>
      <c r="AW418" s="13" t="s">
        <v>33</v>
      </c>
      <c r="AX418" s="13" t="s">
        <v>72</v>
      </c>
      <c r="AY418" s="244" t="s">
        <v>163</v>
      </c>
    </row>
    <row r="419" spans="1:51" s="13" customFormat="1" ht="12">
      <c r="A419" s="13"/>
      <c r="B419" s="233"/>
      <c r="C419" s="234"/>
      <c r="D419" s="235" t="s">
        <v>173</v>
      </c>
      <c r="E419" s="236" t="s">
        <v>19</v>
      </c>
      <c r="F419" s="237" t="s">
        <v>1503</v>
      </c>
      <c r="G419" s="234"/>
      <c r="H419" s="238">
        <v>1690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173</v>
      </c>
      <c r="AU419" s="244" t="s">
        <v>106</v>
      </c>
      <c r="AV419" s="13" t="s">
        <v>106</v>
      </c>
      <c r="AW419" s="13" t="s">
        <v>33</v>
      </c>
      <c r="AX419" s="13" t="s">
        <v>72</v>
      </c>
      <c r="AY419" s="244" t="s">
        <v>163</v>
      </c>
    </row>
    <row r="420" spans="1:51" s="14" customFormat="1" ht="12">
      <c r="A420" s="14"/>
      <c r="B420" s="245"/>
      <c r="C420" s="246"/>
      <c r="D420" s="235" t="s">
        <v>173</v>
      </c>
      <c r="E420" s="247" t="s">
        <v>19</v>
      </c>
      <c r="F420" s="248" t="s">
        <v>175</v>
      </c>
      <c r="G420" s="246"/>
      <c r="H420" s="249">
        <v>2403.657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173</v>
      </c>
      <c r="AU420" s="255" t="s">
        <v>106</v>
      </c>
      <c r="AV420" s="14" t="s">
        <v>171</v>
      </c>
      <c r="AW420" s="14" t="s">
        <v>33</v>
      </c>
      <c r="AX420" s="14" t="s">
        <v>80</v>
      </c>
      <c r="AY420" s="255" t="s">
        <v>163</v>
      </c>
    </row>
    <row r="421" spans="1:65" s="2" customFormat="1" ht="33" customHeight="1">
      <c r="A421" s="40"/>
      <c r="B421" s="41"/>
      <c r="C421" s="220" t="s">
        <v>619</v>
      </c>
      <c r="D421" s="220" t="s">
        <v>166</v>
      </c>
      <c r="E421" s="221" t="s">
        <v>1504</v>
      </c>
      <c r="F421" s="222" t="s">
        <v>1505</v>
      </c>
      <c r="G421" s="223" t="s">
        <v>169</v>
      </c>
      <c r="H421" s="224">
        <v>2403.657</v>
      </c>
      <c r="I421" s="225"/>
      <c r="J421" s="226">
        <f>ROUND(I421*H421,2)</f>
        <v>0</v>
      </c>
      <c r="K421" s="222" t="s">
        <v>170</v>
      </c>
      <c r="L421" s="46"/>
      <c r="M421" s="227" t="s">
        <v>19</v>
      </c>
      <c r="N421" s="228" t="s">
        <v>44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171</v>
      </c>
      <c r="AT421" s="231" t="s">
        <v>166</v>
      </c>
      <c r="AU421" s="231" t="s">
        <v>106</v>
      </c>
      <c r="AY421" s="19" t="s">
        <v>163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106</v>
      </c>
      <c r="BK421" s="232">
        <f>ROUND(I421*H421,2)</f>
        <v>0</v>
      </c>
      <c r="BL421" s="19" t="s">
        <v>171</v>
      </c>
      <c r="BM421" s="231" t="s">
        <v>1506</v>
      </c>
    </row>
    <row r="422" spans="1:65" s="2" customFormat="1" ht="33" customHeight="1">
      <c r="A422" s="40"/>
      <c r="B422" s="41"/>
      <c r="C422" s="220" t="s">
        <v>626</v>
      </c>
      <c r="D422" s="220" t="s">
        <v>166</v>
      </c>
      <c r="E422" s="221" t="s">
        <v>1507</v>
      </c>
      <c r="F422" s="222" t="s">
        <v>1508</v>
      </c>
      <c r="G422" s="223" t="s">
        <v>169</v>
      </c>
      <c r="H422" s="224">
        <v>2403.657</v>
      </c>
      <c r="I422" s="225"/>
      <c r="J422" s="226">
        <f>ROUND(I422*H422,2)</f>
        <v>0</v>
      </c>
      <c r="K422" s="222" t="s">
        <v>170</v>
      </c>
      <c r="L422" s="46"/>
      <c r="M422" s="227" t="s">
        <v>19</v>
      </c>
      <c r="N422" s="228" t="s">
        <v>44</v>
      </c>
      <c r="O422" s="86"/>
      <c r="P422" s="229">
        <f>O422*H422</f>
        <v>0</v>
      </c>
      <c r="Q422" s="229">
        <v>0.00088</v>
      </c>
      <c r="R422" s="229">
        <f>Q422*H422</f>
        <v>2.1152181600000004</v>
      </c>
      <c r="S422" s="229">
        <v>0</v>
      </c>
      <c r="T422" s="230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31" t="s">
        <v>171</v>
      </c>
      <c r="AT422" s="231" t="s">
        <v>166</v>
      </c>
      <c r="AU422" s="231" t="s">
        <v>106</v>
      </c>
      <c r="AY422" s="19" t="s">
        <v>163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9" t="s">
        <v>106</v>
      </c>
      <c r="BK422" s="232">
        <f>ROUND(I422*H422,2)</f>
        <v>0</v>
      </c>
      <c r="BL422" s="19" t="s">
        <v>171</v>
      </c>
      <c r="BM422" s="231" t="s">
        <v>1509</v>
      </c>
    </row>
    <row r="423" spans="1:65" s="2" customFormat="1" ht="33" customHeight="1">
      <c r="A423" s="40"/>
      <c r="B423" s="41"/>
      <c r="C423" s="220" t="s">
        <v>632</v>
      </c>
      <c r="D423" s="220" t="s">
        <v>166</v>
      </c>
      <c r="E423" s="221" t="s">
        <v>1510</v>
      </c>
      <c r="F423" s="222" t="s">
        <v>1511</v>
      </c>
      <c r="G423" s="223" t="s">
        <v>169</v>
      </c>
      <c r="H423" s="224">
        <v>2403.657</v>
      </c>
      <c r="I423" s="225"/>
      <c r="J423" s="226">
        <f>ROUND(I423*H423,2)</f>
        <v>0</v>
      </c>
      <c r="K423" s="222" t="s">
        <v>170</v>
      </c>
      <c r="L423" s="46"/>
      <c r="M423" s="227" t="s">
        <v>19</v>
      </c>
      <c r="N423" s="228" t="s">
        <v>44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171</v>
      </c>
      <c r="AT423" s="231" t="s">
        <v>166</v>
      </c>
      <c r="AU423" s="231" t="s">
        <v>106</v>
      </c>
      <c r="AY423" s="19" t="s">
        <v>163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106</v>
      </c>
      <c r="BK423" s="232">
        <f>ROUND(I423*H423,2)</f>
        <v>0</v>
      </c>
      <c r="BL423" s="19" t="s">
        <v>171</v>
      </c>
      <c r="BM423" s="231" t="s">
        <v>1512</v>
      </c>
    </row>
    <row r="424" spans="1:65" s="2" customFormat="1" ht="66.75" customHeight="1">
      <c r="A424" s="40"/>
      <c r="B424" s="41"/>
      <c r="C424" s="220" t="s">
        <v>638</v>
      </c>
      <c r="D424" s="220" t="s">
        <v>166</v>
      </c>
      <c r="E424" s="221" t="s">
        <v>1513</v>
      </c>
      <c r="F424" s="222" t="s">
        <v>1514</v>
      </c>
      <c r="G424" s="223" t="s">
        <v>262</v>
      </c>
      <c r="H424" s="224">
        <v>4.509</v>
      </c>
      <c r="I424" s="225"/>
      <c r="J424" s="226">
        <f>ROUND(I424*H424,2)</f>
        <v>0</v>
      </c>
      <c r="K424" s="222" t="s">
        <v>170</v>
      </c>
      <c r="L424" s="46"/>
      <c r="M424" s="227" t="s">
        <v>19</v>
      </c>
      <c r="N424" s="228" t="s">
        <v>44</v>
      </c>
      <c r="O424" s="86"/>
      <c r="P424" s="229">
        <f>O424*H424</f>
        <v>0</v>
      </c>
      <c r="Q424" s="229">
        <v>1.05516</v>
      </c>
      <c r="R424" s="229">
        <f>Q424*H424</f>
        <v>4.757716440000001</v>
      </c>
      <c r="S424" s="229">
        <v>0</v>
      </c>
      <c r="T424" s="230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31" t="s">
        <v>171</v>
      </c>
      <c r="AT424" s="231" t="s">
        <v>166</v>
      </c>
      <c r="AU424" s="231" t="s">
        <v>106</v>
      </c>
      <c r="AY424" s="19" t="s">
        <v>163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9" t="s">
        <v>106</v>
      </c>
      <c r="BK424" s="232">
        <f>ROUND(I424*H424,2)</f>
        <v>0</v>
      </c>
      <c r="BL424" s="19" t="s">
        <v>171</v>
      </c>
      <c r="BM424" s="231" t="s">
        <v>1515</v>
      </c>
    </row>
    <row r="425" spans="1:51" s="15" customFormat="1" ht="12">
      <c r="A425" s="15"/>
      <c r="B425" s="256"/>
      <c r="C425" s="257"/>
      <c r="D425" s="235" t="s">
        <v>173</v>
      </c>
      <c r="E425" s="258" t="s">
        <v>19</v>
      </c>
      <c r="F425" s="259" t="s">
        <v>1158</v>
      </c>
      <c r="G425" s="257"/>
      <c r="H425" s="258" t="s">
        <v>19</v>
      </c>
      <c r="I425" s="260"/>
      <c r="J425" s="257"/>
      <c r="K425" s="257"/>
      <c r="L425" s="261"/>
      <c r="M425" s="262"/>
      <c r="N425" s="263"/>
      <c r="O425" s="263"/>
      <c r="P425" s="263"/>
      <c r="Q425" s="263"/>
      <c r="R425" s="263"/>
      <c r="S425" s="263"/>
      <c r="T425" s="26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5" t="s">
        <v>173</v>
      </c>
      <c r="AU425" s="265" t="s">
        <v>106</v>
      </c>
      <c r="AV425" s="15" t="s">
        <v>80</v>
      </c>
      <c r="AW425" s="15" t="s">
        <v>33</v>
      </c>
      <c r="AX425" s="15" t="s">
        <v>72</v>
      </c>
      <c r="AY425" s="265" t="s">
        <v>163</v>
      </c>
    </row>
    <row r="426" spans="1:51" s="13" customFormat="1" ht="12">
      <c r="A426" s="13"/>
      <c r="B426" s="233"/>
      <c r="C426" s="234"/>
      <c r="D426" s="235" t="s">
        <v>173</v>
      </c>
      <c r="E426" s="236" t="s">
        <v>19</v>
      </c>
      <c r="F426" s="237" t="s">
        <v>1516</v>
      </c>
      <c r="G426" s="234"/>
      <c r="H426" s="238">
        <v>4.509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173</v>
      </c>
      <c r="AU426" s="244" t="s">
        <v>106</v>
      </c>
      <c r="AV426" s="13" t="s">
        <v>106</v>
      </c>
      <c r="AW426" s="13" t="s">
        <v>33</v>
      </c>
      <c r="AX426" s="13" t="s">
        <v>72</v>
      </c>
      <c r="AY426" s="244" t="s">
        <v>163</v>
      </c>
    </row>
    <row r="427" spans="1:51" s="14" customFormat="1" ht="12">
      <c r="A427" s="14"/>
      <c r="B427" s="245"/>
      <c r="C427" s="246"/>
      <c r="D427" s="235" t="s">
        <v>173</v>
      </c>
      <c r="E427" s="247" t="s">
        <v>19</v>
      </c>
      <c r="F427" s="248" t="s">
        <v>175</v>
      </c>
      <c r="G427" s="246"/>
      <c r="H427" s="249">
        <v>4.509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173</v>
      </c>
      <c r="AU427" s="255" t="s">
        <v>106</v>
      </c>
      <c r="AV427" s="14" t="s">
        <v>171</v>
      </c>
      <c r="AW427" s="14" t="s">
        <v>33</v>
      </c>
      <c r="AX427" s="14" t="s">
        <v>80</v>
      </c>
      <c r="AY427" s="255" t="s">
        <v>163</v>
      </c>
    </row>
    <row r="428" spans="1:65" s="2" customFormat="1" ht="66.75" customHeight="1">
      <c r="A428" s="40"/>
      <c r="B428" s="41"/>
      <c r="C428" s="220" t="s">
        <v>645</v>
      </c>
      <c r="D428" s="220" t="s">
        <v>166</v>
      </c>
      <c r="E428" s="221" t="s">
        <v>1517</v>
      </c>
      <c r="F428" s="222" t="s">
        <v>1518</v>
      </c>
      <c r="G428" s="223" t="s">
        <v>262</v>
      </c>
      <c r="H428" s="224">
        <v>12.112</v>
      </c>
      <c r="I428" s="225"/>
      <c r="J428" s="226">
        <f>ROUND(I428*H428,2)</f>
        <v>0</v>
      </c>
      <c r="K428" s="222" t="s">
        <v>170</v>
      </c>
      <c r="L428" s="46"/>
      <c r="M428" s="227" t="s">
        <v>19</v>
      </c>
      <c r="N428" s="228" t="s">
        <v>44</v>
      </c>
      <c r="O428" s="86"/>
      <c r="P428" s="229">
        <f>O428*H428</f>
        <v>0</v>
      </c>
      <c r="Q428" s="229">
        <v>1.06277</v>
      </c>
      <c r="R428" s="229">
        <f>Q428*H428</f>
        <v>12.87227024</v>
      </c>
      <c r="S428" s="229">
        <v>0</v>
      </c>
      <c r="T428" s="230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31" t="s">
        <v>171</v>
      </c>
      <c r="AT428" s="231" t="s">
        <v>166</v>
      </c>
      <c r="AU428" s="231" t="s">
        <v>106</v>
      </c>
      <c r="AY428" s="19" t="s">
        <v>163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9" t="s">
        <v>106</v>
      </c>
      <c r="BK428" s="232">
        <f>ROUND(I428*H428,2)</f>
        <v>0</v>
      </c>
      <c r="BL428" s="19" t="s">
        <v>171</v>
      </c>
      <c r="BM428" s="231" t="s">
        <v>1519</v>
      </c>
    </row>
    <row r="429" spans="1:51" s="13" customFormat="1" ht="12">
      <c r="A429" s="13"/>
      <c r="B429" s="233"/>
      <c r="C429" s="234"/>
      <c r="D429" s="235" t="s">
        <v>173</v>
      </c>
      <c r="E429" s="236" t="s">
        <v>19</v>
      </c>
      <c r="F429" s="237" t="s">
        <v>1520</v>
      </c>
      <c r="G429" s="234"/>
      <c r="H429" s="238">
        <v>12.112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173</v>
      </c>
      <c r="AU429" s="244" t="s">
        <v>106</v>
      </c>
      <c r="AV429" s="13" t="s">
        <v>106</v>
      </c>
      <c r="AW429" s="13" t="s">
        <v>33</v>
      </c>
      <c r="AX429" s="13" t="s">
        <v>72</v>
      </c>
      <c r="AY429" s="244" t="s">
        <v>163</v>
      </c>
    </row>
    <row r="430" spans="1:51" s="14" customFormat="1" ht="12">
      <c r="A430" s="14"/>
      <c r="B430" s="245"/>
      <c r="C430" s="246"/>
      <c r="D430" s="235" t="s">
        <v>173</v>
      </c>
      <c r="E430" s="247" t="s">
        <v>19</v>
      </c>
      <c r="F430" s="248" t="s">
        <v>175</v>
      </c>
      <c r="G430" s="246"/>
      <c r="H430" s="249">
        <v>12.112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173</v>
      </c>
      <c r="AU430" s="255" t="s">
        <v>106</v>
      </c>
      <c r="AV430" s="14" t="s">
        <v>171</v>
      </c>
      <c r="AW430" s="14" t="s">
        <v>33</v>
      </c>
      <c r="AX430" s="14" t="s">
        <v>80</v>
      </c>
      <c r="AY430" s="255" t="s">
        <v>163</v>
      </c>
    </row>
    <row r="431" spans="1:65" s="2" customFormat="1" ht="21.75" customHeight="1">
      <c r="A431" s="40"/>
      <c r="B431" s="41"/>
      <c r="C431" s="220" t="s">
        <v>650</v>
      </c>
      <c r="D431" s="220" t="s">
        <v>166</v>
      </c>
      <c r="E431" s="221" t="s">
        <v>1521</v>
      </c>
      <c r="F431" s="222" t="s">
        <v>1522</v>
      </c>
      <c r="G431" s="223" t="s">
        <v>279</v>
      </c>
      <c r="H431" s="224">
        <v>1300</v>
      </c>
      <c r="I431" s="225"/>
      <c r="J431" s="226">
        <f>ROUND(I431*H431,2)</f>
        <v>0</v>
      </c>
      <c r="K431" s="222" t="s">
        <v>19</v>
      </c>
      <c r="L431" s="46"/>
      <c r="M431" s="227" t="s">
        <v>19</v>
      </c>
      <c r="N431" s="228" t="s">
        <v>44</v>
      </c>
      <c r="O431" s="86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1" t="s">
        <v>171</v>
      </c>
      <c r="AT431" s="231" t="s">
        <v>166</v>
      </c>
      <c r="AU431" s="231" t="s">
        <v>106</v>
      </c>
      <c r="AY431" s="19" t="s">
        <v>163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9" t="s">
        <v>106</v>
      </c>
      <c r="BK431" s="232">
        <f>ROUND(I431*H431,2)</f>
        <v>0</v>
      </c>
      <c r="BL431" s="19" t="s">
        <v>171</v>
      </c>
      <c r="BM431" s="231" t="s">
        <v>1523</v>
      </c>
    </row>
    <row r="432" spans="1:51" s="13" customFormat="1" ht="12">
      <c r="A432" s="13"/>
      <c r="B432" s="233"/>
      <c r="C432" s="234"/>
      <c r="D432" s="235" t="s">
        <v>173</v>
      </c>
      <c r="E432" s="236" t="s">
        <v>19</v>
      </c>
      <c r="F432" s="237" t="s">
        <v>1524</v>
      </c>
      <c r="G432" s="234"/>
      <c r="H432" s="238">
        <v>1300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173</v>
      </c>
      <c r="AU432" s="244" t="s">
        <v>106</v>
      </c>
      <c r="AV432" s="13" t="s">
        <v>106</v>
      </c>
      <c r="AW432" s="13" t="s">
        <v>33</v>
      </c>
      <c r="AX432" s="13" t="s">
        <v>72</v>
      </c>
      <c r="AY432" s="244" t="s">
        <v>163</v>
      </c>
    </row>
    <row r="433" spans="1:51" s="14" customFormat="1" ht="12">
      <c r="A433" s="14"/>
      <c r="B433" s="245"/>
      <c r="C433" s="246"/>
      <c r="D433" s="235" t="s">
        <v>173</v>
      </c>
      <c r="E433" s="247" t="s">
        <v>19</v>
      </c>
      <c r="F433" s="248" t="s">
        <v>175</v>
      </c>
      <c r="G433" s="246"/>
      <c r="H433" s="249">
        <v>1300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173</v>
      </c>
      <c r="AU433" s="255" t="s">
        <v>106</v>
      </c>
      <c r="AV433" s="14" t="s">
        <v>171</v>
      </c>
      <c r="AW433" s="14" t="s">
        <v>33</v>
      </c>
      <c r="AX433" s="14" t="s">
        <v>80</v>
      </c>
      <c r="AY433" s="255" t="s">
        <v>163</v>
      </c>
    </row>
    <row r="434" spans="1:65" s="2" customFormat="1" ht="21.75" customHeight="1">
      <c r="A434" s="40"/>
      <c r="B434" s="41"/>
      <c r="C434" s="220" t="s">
        <v>657</v>
      </c>
      <c r="D434" s="220" t="s">
        <v>166</v>
      </c>
      <c r="E434" s="221" t="s">
        <v>1525</v>
      </c>
      <c r="F434" s="222" t="s">
        <v>1526</v>
      </c>
      <c r="G434" s="223" t="s">
        <v>178</v>
      </c>
      <c r="H434" s="224">
        <v>69.757</v>
      </c>
      <c r="I434" s="225"/>
      <c r="J434" s="226">
        <f>ROUND(I434*H434,2)</f>
        <v>0</v>
      </c>
      <c r="K434" s="222" t="s">
        <v>170</v>
      </c>
      <c r="L434" s="46"/>
      <c r="M434" s="227" t="s">
        <v>19</v>
      </c>
      <c r="N434" s="228" t="s">
        <v>44</v>
      </c>
      <c r="O434" s="86"/>
      <c r="P434" s="229">
        <f>O434*H434</f>
        <v>0</v>
      </c>
      <c r="Q434" s="229">
        <v>2.4534</v>
      </c>
      <c r="R434" s="229">
        <f>Q434*H434</f>
        <v>171.1418238</v>
      </c>
      <c r="S434" s="229">
        <v>0</v>
      </c>
      <c r="T434" s="230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1" t="s">
        <v>171</v>
      </c>
      <c r="AT434" s="231" t="s">
        <v>166</v>
      </c>
      <c r="AU434" s="231" t="s">
        <v>106</v>
      </c>
      <c r="AY434" s="19" t="s">
        <v>163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9" t="s">
        <v>106</v>
      </c>
      <c r="BK434" s="232">
        <f>ROUND(I434*H434,2)</f>
        <v>0</v>
      </c>
      <c r="BL434" s="19" t="s">
        <v>171</v>
      </c>
      <c r="BM434" s="231" t="s">
        <v>1527</v>
      </c>
    </row>
    <row r="435" spans="1:51" s="13" customFormat="1" ht="12">
      <c r="A435" s="13"/>
      <c r="B435" s="233"/>
      <c r="C435" s="234"/>
      <c r="D435" s="235" t="s">
        <v>173</v>
      </c>
      <c r="E435" s="236" t="s">
        <v>19</v>
      </c>
      <c r="F435" s="237" t="s">
        <v>1528</v>
      </c>
      <c r="G435" s="234"/>
      <c r="H435" s="238">
        <v>57.446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173</v>
      </c>
      <c r="AU435" s="244" t="s">
        <v>106</v>
      </c>
      <c r="AV435" s="13" t="s">
        <v>106</v>
      </c>
      <c r="AW435" s="13" t="s">
        <v>33</v>
      </c>
      <c r="AX435" s="13" t="s">
        <v>72</v>
      </c>
      <c r="AY435" s="244" t="s">
        <v>163</v>
      </c>
    </row>
    <row r="436" spans="1:51" s="13" customFormat="1" ht="12">
      <c r="A436" s="13"/>
      <c r="B436" s="233"/>
      <c r="C436" s="234"/>
      <c r="D436" s="235" t="s">
        <v>173</v>
      </c>
      <c r="E436" s="236" t="s">
        <v>19</v>
      </c>
      <c r="F436" s="237" t="s">
        <v>1529</v>
      </c>
      <c r="G436" s="234"/>
      <c r="H436" s="238">
        <v>10.875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173</v>
      </c>
      <c r="AU436" s="244" t="s">
        <v>106</v>
      </c>
      <c r="AV436" s="13" t="s">
        <v>106</v>
      </c>
      <c r="AW436" s="13" t="s">
        <v>33</v>
      </c>
      <c r="AX436" s="13" t="s">
        <v>72</v>
      </c>
      <c r="AY436" s="244" t="s">
        <v>163</v>
      </c>
    </row>
    <row r="437" spans="1:51" s="13" customFormat="1" ht="12">
      <c r="A437" s="13"/>
      <c r="B437" s="233"/>
      <c r="C437" s="234"/>
      <c r="D437" s="235" t="s">
        <v>173</v>
      </c>
      <c r="E437" s="236" t="s">
        <v>19</v>
      </c>
      <c r="F437" s="237" t="s">
        <v>1530</v>
      </c>
      <c r="G437" s="234"/>
      <c r="H437" s="238">
        <v>0.203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173</v>
      </c>
      <c r="AU437" s="244" t="s">
        <v>106</v>
      </c>
      <c r="AV437" s="13" t="s">
        <v>106</v>
      </c>
      <c r="AW437" s="13" t="s">
        <v>33</v>
      </c>
      <c r="AX437" s="13" t="s">
        <v>72</v>
      </c>
      <c r="AY437" s="244" t="s">
        <v>163</v>
      </c>
    </row>
    <row r="438" spans="1:51" s="13" customFormat="1" ht="12">
      <c r="A438" s="13"/>
      <c r="B438" s="233"/>
      <c r="C438" s="234"/>
      <c r="D438" s="235" t="s">
        <v>173</v>
      </c>
      <c r="E438" s="236" t="s">
        <v>19</v>
      </c>
      <c r="F438" s="237" t="s">
        <v>1531</v>
      </c>
      <c r="G438" s="234"/>
      <c r="H438" s="238">
        <v>0.357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173</v>
      </c>
      <c r="AU438" s="244" t="s">
        <v>106</v>
      </c>
      <c r="AV438" s="13" t="s">
        <v>106</v>
      </c>
      <c r="AW438" s="13" t="s">
        <v>33</v>
      </c>
      <c r="AX438" s="13" t="s">
        <v>72</v>
      </c>
      <c r="AY438" s="244" t="s">
        <v>163</v>
      </c>
    </row>
    <row r="439" spans="1:51" s="13" customFormat="1" ht="12">
      <c r="A439" s="13"/>
      <c r="B439" s="233"/>
      <c r="C439" s="234"/>
      <c r="D439" s="235" t="s">
        <v>173</v>
      </c>
      <c r="E439" s="236" t="s">
        <v>19</v>
      </c>
      <c r="F439" s="237" t="s">
        <v>1532</v>
      </c>
      <c r="G439" s="234"/>
      <c r="H439" s="238">
        <v>0.495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173</v>
      </c>
      <c r="AU439" s="244" t="s">
        <v>106</v>
      </c>
      <c r="AV439" s="13" t="s">
        <v>106</v>
      </c>
      <c r="AW439" s="13" t="s">
        <v>33</v>
      </c>
      <c r="AX439" s="13" t="s">
        <v>72</v>
      </c>
      <c r="AY439" s="244" t="s">
        <v>163</v>
      </c>
    </row>
    <row r="440" spans="1:51" s="13" customFormat="1" ht="12">
      <c r="A440" s="13"/>
      <c r="B440" s="233"/>
      <c r="C440" s="234"/>
      <c r="D440" s="235" t="s">
        <v>173</v>
      </c>
      <c r="E440" s="236" t="s">
        <v>19</v>
      </c>
      <c r="F440" s="237" t="s">
        <v>1533</v>
      </c>
      <c r="G440" s="234"/>
      <c r="H440" s="238">
        <v>0.381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173</v>
      </c>
      <c r="AU440" s="244" t="s">
        <v>106</v>
      </c>
      <c r="AV440" s="13" t="s">
        <v>106</v>
      </c>
      <c r="AW440" s="13" t="s">
        <v>33</v>
      </c>
      <c r="AX440" s="13" t="s">
        <v>72</v>
      </c>
      <c r="AY440" s="244" t="s">
        <v>163</v>
      </c>
    </row>
    <row r="441" spans="1:51" s="14" customFormat="1" ht="12">
      <c r="A441" s="14"/>
      <c r="B441" s="245"/>
      <c r="C441" s="246"/>
      <c r="D441" s="235" t="s">
        <v>173</v>
      </c>
      <c r="E441" s="247" t="s">
        <v>19</v>
      </c>
      <c r="F441" s="248" t="s">
        <v>175</v>
      </c>
      <c r="G441" s="246"/>
      <c r="H441" s="249">
        <v>69.757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173</v>
      </c>
      <c r="AU441" s="255" t="s">
        <v>106</v>
      </c>
      <c r="AV441" s="14" t="s">
        <v>171</v>
      </c>
      <c r="AW441" s="14" t="s">
        <v>33</v>
      </c>
      <c r="AX441" s="14" t="s">
        <v>80</v>
      </c>
      <c r="AY441" s="255" t="s">
        <v>163</v>
      </c>
    </row>
    <row r="442" spans="1:65" s="2" customFormat="1" ht="21.75" customHeight="1">
      <c r="A442" s="40"/>
      <c r="B442" s="41"/>
      <c r="C442" s="220" t="s">
        <v>661</v>
      </c>
      <c r="D442" s="220" t="s">
        <v>166</v>
      </c>
      <c r="E442" s="221" t="s">
        <v>1534</v>
      </c>
      <c r="F442" s="222" t="s">
        <v>1535</v>
      </c>
      <c r="G442" s="223" t="s">
        <v>169</v>
      </c>
      <c r="H442" s="224">
        <v>326.206</v>
      </c>
      <c r="I442" s="225"/>
      <c r="J442" s="226">
        <f>ROUND(I442*H442,2)</f>
        <v>0</v>
      </c>
      <c r="K442" s="222" t="s">
        <v>170</v>
      </c>
      <c r="L442" s="46"/>
      <c r="M442" s="227" t="s">
        <v>19</v>
      </c>
      <c r="N442" s="228" t="s">
        <v>44</v>
      </c>
      <c r="O442" s="86"/>
      <c r="P442" s="229">
        <f>O442*H442</f>
        <v>0</v>
      </c>
      <c r="Q442" s="229">
        <v>0.00519</v>
      </c>
      <c r="R442" s="229">
        <f>Q442*H442</f>
        <v>1.6930091400000002</v>
      </c>
      <c r="S442" s="229">
        <v>0</v>
      </c>
      <c r="T442" s="230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171</v>
      </c>
      <c r="AT442" s="231" t="s">
        <v>166</v>
      </c>
      <c r="AU442" s="231" t="s">
        <v>106</v>
      </c>
      <c r="AY442" s="19" t="s">
        <v>163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106</v>
      </c>
      <c r="BK442" s="232">
        <f>ROUND(I442*H442,2)</f>
        <v>0</v>
      </c>
      <c r="BL442" s="19" t="s">
        <v>171</v>
      </c>
      <c r="BM442" s="231" t="s">
        <v>1536</v>
      </c>
    </row>
    <row r="443" spans="1:51" s="13" customFormat="1" ht="12">
      <c r="A443" s="13"/>
      <c r="B443" s="233"/>
      <c r="C443" s="234"/>
      <c r="D443" s="235" t="s">
        <v>173</v>
      </c>
      <c r="E443" s="236" t="s">
        <v>19</v>
      </c>
      <c r="F443" s="237" t="s">
        <v>1537</v>
      </c>
      <c r="G443" s="234"/>
      <c r="H443" s="238">
        <v>211.2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173</v>
      </c>
      <c r="AU443" s="244" t="s">
        <v>106</v>
      </c>
      <c r="AV443" s="13" t="s">
        <v>106</v>
      </c>
      <c r="AW443" s="13" t="s">
        <v>33</v>
      </c>
      <c r="AX443" s="13" t="s">
        <v>72</v>
      </c>
      <c r="AY443" s="244" t="s">
        <v>163</v>
      </c>
    </row>
    <row r="444" spans="1:51" s="13" customFormat="1" ht="12">
      <c r="A444" s="13"/>
      <c r="B444" s="233"/>
      <c r="C444" s="234"/>
      <c r="D444" s="235" t="s">
        <v>173</v>
      </c>
      <c r="E444" s="236" t="s">
        <v>19</v>
      </c>
      <c r="F444" s="237" t="s">
        <v>1538</v>
      </c>
      <c r="G444" s="234"/>
      <c r="H444" s="238">
        <v>101.5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173</v>
      </c>
      <c r="AU444" s="244" t="s">
        <v>106</v>
      </c>
      <c r="AV444" s="13" t="s">
        <v>106</v>
      </c>
      <c r="AW444" s="13" t="s">
        <v>33</v>
      </c>
      <c r="AX444" s="13" t="s">
        <v>72</v>
      </c>
      <c r="AY444" s="244" t="s">
        <v>163</v>
      </c>
    </row>
    <row r="445" spans="1:51" s="13" customFormat="1" ht="12">
      <c r="A445" s="13"/>
      <c r="B445" s="233"/>
      <c r="C445" s="234"/>
      <c r="D445" s="235" t="s">
        <v>173</v>
      </c>
      <c r="E445" s="236" t="s">
        <v>19</v>
      </c>
      <c r="F445" s="237" t="s">
        <v>1539</v>
      </c>
      <c r="G445" s="234"/>
      <c r="H445" s="238">
        <v>2.25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173</v>
      </c>
      <c r="AU445" s="244" t="s">
        <v>106</v>
      </c>
      <c r="AV445" s="13" t="s">
        <v>106</v>
      </c>
      <c r="AW445" s="13" t="s">
        <v>33</v>
      </c>
      <c r="AX445" s="13" t="s">
        <v>72</v>
      </c>
      <c r="AY445" s="244" t="s">
        <v>163</v>
      </c>
    </row>
    <row r="446" spans="1:51" s="13" customFormat="1" ht="12">
      <c r="A446" s="13"/>
      <c r="B446" s="233"/>
      <c r="C446" s="234"/>
      <c r="D446" s="235" t="s">
        <v>173</v>
      </c>
      <c r="E446" s="236" t="s">
        <v>19</v>
      </c>
      <c r="F446" s="237" t="s">
        <v>1540</v>
      </c>
      <c r="G446" s="234"/>
      <c r="H446" s="238">
        <v>3.336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173</v>
      </c>
      <c r="AU446" s="244" t="s">
        <v>106</v>
      </c>
      <c r="AV446" s="13" t="s">
        <v>106</v>
      </c>
      <c r="AW446" s="13" t="s">
        <v>33</v>
      </c>
      <c r="AX446" s="13" t="s">
        <v>72</v>
      </c>
      <c r="AY446" s="244" t="s">
        <v>163</v>
      </c>
    </row>
    <row r="447" spans="1:51" s="13" customFormat="1" ht="12">
      <c r="A447" s="13"/>
      <c r="B447" s="233"/>
      <c r="C447" s="234"/>
      <c r="D447" s="235" t="s">
        <v>173</v>
      </c>
      <c r="E447" s="236" t="s">
        <v>19</v>
      </c>
      <c r="F447" s="237" t="s">
        <v>1541</v>
      </c>
      <c r="G447" s="234"/>
      <c r="H447" s="238">
        <v>4.62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173</v>
      </c>
      <c r="AU447" s="244" t="s">
        <v>106</v>
      </c>
      <c r="AV447" s="13" t="s">
        <v>106</v>
      </c>
      <c r="AW447" s="13" t="s">
        <v>33</v>
      </c>
      <c r="AX447" s="13" t="s">
        <v>72</v>
      </c>
      <c r="AY447" s="244" t="s">
        <v>163</v>
      </c>
    </row>
    <row r="448" spans="1:51" s="13" customFormat="1" ht="12">
      <c r="A448" s="13"/>
      <c r="B448" s="233"/>
      <c r="C448" s="234"/>
      <c r="D448" s="235" t="s">
        <v>173</v>
      </c>
      <c r="E448" s="236" t="s">
        <v>19</v>
      </c>
      <c r="F448" s="237" t="s">
        <v>1542</v>
      </c>
      <c r="G448" s="234"/>
      <c r="H448" s="238">
        <v>3.3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173</v>
      </c>
      <c r="AU448" s="244" t="s">
        <v>106</v>
      </c>
      <c r="AV448" s="13" t="s">
        <v>106</v>
      </c>
      <c r="AW448" s="13" t="s">
        <v>33</v>
      </c>
      <c r="AX448" s="13" t="s">
        <v>72</v>
      </c>
      <c r="AY448" s="244" t="s">
        <v>163</v>
      </c>
    </row>
    <row r="449" spans="1:51" s="14" customFormat="1" ht="12">
      <c r="A449" s="14"/>
      <c r="B449" s="245"/>
      <c r="C449" s="246"/>
      <c r="D449" s="235" t="s">
        <v>173</v>
      </c>
      <c r="E449" s="247" t="s">
        <v>19</v>
      </c>
      <c r="F449" s="248" t="s">
        <v>175</v>
      </c>
      <c r="G449" s="246"/>
      <c r="H449" s="249">
        <v>326.206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173</v>
      </c>
      <c r="AU449" s="255" t="s">
        <v>106</v>
      </c>
      <c r="AV449" s="14" t="s">
        <v>171</v>
      </c>
      <c r="AW449" s="14" t="s">
        <v>33</v>
      </c>
      <c r="AX449" s="14" t="s">
        <v>80</v>
      </c>
      <c r="AY449" s="255" t="s">
        <v>163</v>
      </c>
    </row>
    <row r="450" spans="1:65" s="2" customFormat="1" ht="21.75" customHeight="1">
      <c r="A450" s="40"/>
      <c r="B450" s="41"/>
      <c r="C450" s="220" t="s">
        <v>665</v>
      </c>
      <c r="D450" s="220" t="s">
        <v>166</v>
      </c>
      <c r="E450" s="221" t="s">
        <v>1543</v>
      </c>
      <c r="F450" s="222" t="s">
        <v>1544</v>
      </c>
      <c r="G450" s="223" t="s">
        <v>169</v>
      </c>
      <c r="H450" s="224">
        <v>326.206</v>
      </c>
      <c r="I450" s="225"/>
      <c r="J450" s="226">
        <f>ROUND(I450*H450,2)</f>
        <v>0</v>
      </c>
      <c r="K450" s="222" t="s">
        <v>170</v>
      </c>
      <c r="L450" s="46"/>
      <c r="M450" s="227" t="s">
        <v>19</v>
      </c>
      <c r="N450" s="228" t="s">
        <v>44</v>
      </c>
      <c r="O450" s="86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1" t="s">
        <v>171</v>
      </c>
      <c r="AT450" s="231" t="s">
        <v>166</v>
      </c>
      <c r="AU450" s="231" t="s">
        <v>106</v>
      </c>
      <c r="AY450" s="19" t="s">
        <v>163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9" t="s">
        <v>106</v>
      </c>
      <c r="BK450" s="232">
        <f>ROUND(I450*H450,2)</f>
        <v>0</v>
      </c>
      <c r="BL450" s="19" t="s">
        <v>171</v>
      </c>
      <c r="BM450" s="231" t="s">
        <v>1545</v>
      </c>
    </row>
    <row r="451" spans="1:65" s="2" customFormat="1" ht="21.75" customHeight="1">
      <c r="A451" s="40"/>
      <c r="B451" s="41"/>
      <c r="C451" s="220" t="s">
        <v>671</v>
      </c>
      <c r="D451" s="220" t="s">
        <v>166</v>
      </c>
      <c r="E451" s="221" t="s">
        <v>1546</v>
      </c>
      <c r="F451" s="222" t="s">
        <v>1547</v>
      </c>
      <c r="G451" s="223" t="s">
        <v>262</v>
      </c>
      <c r="H451" s="224">
        <v>5.231</v>
      </c>
      <c r="I451" s="225"/>
      <c r="J451" s="226">
        <f>ROUND(I451*H451,2)</f>
        <v>0</v>
      </c>
      <c r="K451" s="222" t="s">
        <v>170</v>
      </c>
      <c r="L451" s="46"/>
      <c r="M451" s="227" t="s">
        <v>19</v>
      </c>
      <c r="N451" s="228" t="s">
        <v>44</v>
      </c>
      <c r="O451" s="86"/>
      <c r="P451" s="229">
        <f>O451*H451</f>
        <v>0</v>
      </c>
      <c r="Q451" s="229">
        <v>1.05256</v>
      </c>
      <c r="R451" s="229">
        <f>Q451*H451</f>
        <v>5.50594136</v>
      </c>
      <c r="S451" s="229">
        <v>0</v>
      </c>
      <c r="T451" s="230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31" t="s">
        <v>171</v>
      </c>
      <c r="AT451" s="231" t="s">
        <v>166</v>
      </c>
      <c r="AU451" s="231" t="s">
        <v>106</v>
      </c>
      <c r="AY451" s="19" t="s">
        <v>163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9" t="s">
        <v>106</v>
      </c>
      <c r="BK451" s="232">
        <f>ROUND(I451*H451,2)</f>
        <v>0</v>
      </c>
      <c r="BL451" s="19" t="s">
        <v>171</v>
      </c>
      <c r="BM451" s="231" t="s">
        <v>1548</v>
      </c>
    </row>
    <row r="452" spans="1:51" s="13" customFormat="1" ht="12">
      <c r="A452" s="13"/>
      <c r="B452" s="233"/>
      <c r="C452" s="234"/>
      <c r="D452" s="235" t="s">
        <v>173</v>
      </c>
      <c r="E452" s="236" t="s">
        <v>19</v>
      </c>
      <c r="F452" s="237" t="s">
        <v>1549</v>
      </c>
      <c r="G452" s="234"/>
      <c r="H452" s="238">
        <v>5.231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173</v>
      </c>
      <c r="AU452" s="244" t="s">
        <v>106</v>
      </c>
      <c r="AV452" s="13" t="s">
        <v>106</v>
      </c>
      <c r="AW452" s="13" t="s">
        <v>33</v>
      </c>
      <c r="AX452" s="13" t="s">
        <v>72</v>
      </c>
      <c r="AY452" s="244" t="s">
        <v>163</v>
      </c>
    </row>
    <row r="453" spans="1:51" s="14" customFormat="1" ht="12">
      <c r="A453" s="14"/>
      <c r="B453" s="245"/>
      <c r="C453" s="246"/>
      <c r="D453" s="235" t="s">
        <v>173</v>
      </c>
      <c r="E453" s="247" t="s">
        <v>19</v>
      </c>
      <c r="F453" s="248" t="s">
        <v>175</v>
      </c>
      <c r="G453" s="246"/>
      <c r="H453" s="249">
        <v>5.231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173</v>
      </c>
      <c r="AU453" s="255" t="s">
        <v>106</v>
      </c>
      <c r="AV453" s="14" t="s">
        <v>171</v>
      </c>
      <c r="AW453" s="14" t="s">
        <v>33</v>
      </c>
      <c r="AX453" s="14" t="s">
        <v>80</v>
      </c>
      <c r="AY453" s="255" t="s">
        <v>163</v>
      </c>
    </row>
    <row r="454" spans="1:65" s="2" customFormat="1" ht="33" customHeight="1">
      <c r="A454" s="40"/>
      <c r="B454" s="41"/>
      <c r="C454" s="220" t="s">
        <v>677</v>
      </c>
      <c r="D454" s="220" t="s">
        <v>166</v>
      </c>
      <c r="E454" s="221" t="s">
        <v>1550</v>
      </c>
      <c r="F454" s="222" t="s">
        <v>1551</v>
      </c>
      <c r="G454" s="223" t="s">
        <v>178</v>
      </c>
      <c r="H454" s="224">
        <v>15.019</v>
      </c>
      <c r="I454" s="225"/>
      <c r="J454" s="226">
        <f>ROUND(I454*H454,2)</f>
        <v>0</v>
      </c>
      <c r="K454" s="222" t="s">
        <v>170</v>
      </c>
      <c r="L454" s="46"/>
      <c r="M454" s="227" t="s">
        <v>19</v>
      </c>
      <c r="N454" s="228" t="s">
        <v>44</v>
      </c>
      <c r="O454" s="86"/>
      <c r="P454" s="229">
        <f>O454*H454</f>
        <v>0</v>
      </c>
      <c r="Q454" s="229">
        <v>2.45337</v>
      </c>
      <c r="R454" s="229">
        <f>Q454*H454</f>
        <v>36.84716403</v>
      </c>
      <c r="S454" s="229">
        <v>0</v>
      </c>
      <c r="T454" s="230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31" t="s">
        <v>171</v>
      </c>
      <c r="AT454" s="231" t="s">
        <v>166</v>
      </c>
      <c r="AU454" s="231" t="s">
        <v>106</v>
      </c>
      <c r="AY454" s="19" t="s">
        <v>163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9" t="s">
        <v>106</v>
      </c>
      <c r="BK454" s="232">
        <f>ROUND(I454*H454,2)</f>
        <v>0</v>
      </c>
      <c r="BL454" s="19" t="s">
        <v>171</v>
      </c>
      <c r="BM454" s="231" t="s">
        <v>1552</v>
      </c>
    </row>
    <row r="455" spans="1:51" s="13" customFormat="1" ht="12">
      <c r="A455" s="13"/>
      <c r="B455" s="233"/>
      <c r="C455" s="234"/>
      <c r="D455" s="235" t="s">
        <v>173</v>
      </c>
      <c r="E455" s="236" t="s">
        <v>19</v>
      </c>
      <c r="F455" s="237" t="s">
        <v>1553</v>
      </c>
      <c r="G455" s="234"/>
      <c r="H455" s="238">
        <v>3.077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173</v>
      </c>
      <c r="AU455" s="244" t="s">
        <v>106</v>
      </c>
      <c r="AV455" s="13" t="s">
        <v>106</v>
      </c>
      <c r="AW455" s="13" t="s">
        <v>33</v>
      </c>
      <c r="AX455" s="13" t="s">
        <v>72</v>
      </c>
      <c r="AY455" s="244" t="s">
        <v>163</v>
      </c>
    </row>
    <row r="456" spans="1:51" s="13" customFormat="1" ht="12">
      <c r="A456" s="13"/>
      <c r="B456" s="233"/>
      <c r="C456" s="234"/>
      <c r="D456" s="235" t="s">
        <v>173</v>
      </c>
      <c r="E456" s="236" t="s">
        <v>19</v>
      </c>
      <c r="F456" s="237" t="s">
        <v>1554</v>
      </c>
      <c r="G456" s="234"/>
      <c r="H456" s="238">
        <v>1.03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173</v>
      </c>
      <c r="AU456" s="244" t="s">
        <v>106</v>
      </c>
      <c r="AV456" s="13" t="s">
        <v>106</v>
      </c>
      <c r="AW456" s="13" t="s">
        <v>33</v>
      </c>
      <c r="AX456" s="13" t="s">
        <v>72</v>
      </c>
      <c r="AY456" s="244" t="s">
        <v>163</v>
      </c>
    </row>
    <row r="457" spans="1:51" s="13" customFormat="1" ht="12">
      <c r="A457" s="13"/>
      <c r="B457" s="233"/>
      <c r="C457" s="234"/>
      <c r="D457" s="235" t="s">
        <v>173</v>
      </c>
      <c r="E457" s="236" t="s">
        <v>19</v>
      </c>
      <c r="F457" s="237" t="s">
        <v>1555</v>
      </c>
      <c r="G457" s="234"/>
      <c r="H457" s="238">
        <v>3.769</v>
      </c>
      <c r="I457" s="239"/>
      <c r="J457" s="234"/>
      <c r="K457" s="234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173</v>
      </c>
      <c r="AU457" s="244" t="s">
        <v>106</v>
      </c>
      <c r="AV457" s="13" t="s">
        <v>106</v>
      </c>
      <c r="AW457" s="13" t="s">
        <v>33</v>
      </c>
      <c r="AX457" s="13" t="s">
        <v>72</v>
      </c>
      <c r="AY457" s="244" t="s">
        <v>163</v>
      </c>
    </row>
    <row r="458" spans="1:51" s="13" customFormat="1" ht="12">
      <c r="A458" s="13"/>
      <c r="B458" s="233"/>
      <c r="C458" s="234"/>
      <c r="D458" s="235" t="s">
        <v>173</v>
      </c>
      <c r="E458" s="236" t="s">
        <v>19</v>
      </c>
      <c r="F458" s="237" t="s">
        <v>1556</v>
      </c>
      <c r="G458" s="234"/>
      <c r="H458" s="238">
        <v>1.094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173</v>
      </c>
      <c r="AU458" s="244" t="s">
        <v>106</v>
      </c>
      <c r="AV458" s="13" t="s">
        <v>106</v>
      </c>
      <c r="AW458" s="13" t="s">
        <v>33</v>
      </c>
      <c r="AX458" s="13" t="s">
        <v>72</v>
      </c>
      <c r="AY458" s="244" t="s">
        <v>163</v>
      </c>
    </row>
    <row r="459" spans="1:51" s="13" customFormat="1" ht="12">
      <c r="A459" s="13"/>
      <c r="B459" s="233"/>
      <c r="C459" s="234"/>
      <c r="D459" s="235" t="s">
        <v>173</v>
      </c>
      <c r="E459" s="236" t="s">
        <v>19</v>
      </c>
      <c r="F459" s="237" t="s">
        <v>1557</v>
      </c>
      <c r="G459" s="234"/>
      <c r="H459" s="238">
        <v>3.73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173</v>
      </c>
      <c r="AU459" s="244" t="s">
        <v>106</v>
      </c>
      <c r="AV459" s="13" t="s">
        <v>106</v>
      </c>
      <c r="AW459" s="13" t="s">
        <v>33</v>
      </c>
      <c r="AX459" s="13" t="s">
        <v>72</v>
      </c>
      <c r="AY459" s="244" t="s">
        <v>163</v>
      </c>
    </row>
    <row r="460" spans="1:51" s="13" customFormat="1" ht="12">
      <c r="A460" s="13"/>
      <c r="B460" s="233"/>
      <c r="C460" s="234"/>
      <c r="D460" s="235" t="s">
        <v>173</v>
      </c>
      <c r="E460" s="236" t="s">
        <v>19</v>
      </c>
      <c r="F460" s="237" t="s">
        <v>1558</v>
      </c>
      <c r="G460" s="234"/>
      <c r="H460" s="238">
        <v>0.954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173</v>
      </c>
      <c r="AU460" s="244" t="s">
        <v>106</v>
      </c>
      <c r="AV460" s="13" t="s">
        <v>106</v>
      </c>
      <c r="AW460" s="13" t="s">
        <v>33</v>
      </c>
      <c r="AX460" s="13" t="s">
        <v>72</v>
      </c>
      <c r="AY460" s="244" t="s">
        <v>163</v>
      </c>
    </row>
    <row r="461" spans="1:51" s="14" customFormat="1" ht="12">
      <c r="A461" s="14"/>
      <c r="B461" s="245"/>
      <c r="C461" s="246"/>
      <c r="D461" s="235" t="s">
        <v>173</v>
      </c>
      <c r="E461" s="247" t="s">
        <v>19</v>
      </c>
      <c r="F461" s="248" t="s">
        <v>175</v>
      </c>
      <c r="G461" s="246"/>
      <c r="H461" s="249">
        <v>13.654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173</v>
      </c>
      <c r="AU461" s="255" t="s">
        <v>106</v>
      </c>
      <c r="AV461" s="14" t="s">
        <v>171</v>
      </c>
      <c r="AW461" s="14" t="s">
        <v>33</v>
      </c>
      <c r="AX461" s="14" t="s">
        <v>80</v>
      </c>
      <c r="AY461" s="255" t="s">
        <v>163</v>
      </c>
    </row>
    <row r="462" spans="1:51" s="13" customFormat="1" ht="12">
      <c r="A462" s="13"/>
      <c r="B462" s="233"/>
      <c r="C462" s="234"/>
      <c r="D462" s="235" t="s">
        <v>173</v>
      </c>
      <c r="E462" s="234"/>
      <c r="F462" s="237" t="s">
        <v>1559</v>
      </c>
      <c r="G462" s="234"/>
      <c r="H462" s="238">
        <v>15.019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173</v>
      </c>
      <c r="AU462" s="244" t="s">
        <v>106</v>
      </c>
      <c r="AV462" s="13" t="s">
        <v>106</v>
      </c>
      <c r="AW462" s="13" t="s">
        <v>4</v>
      </c>
      <c r="AX462" s="13" t="s">
        <v>80</v>
      </c>
      <c r="AY462" s="244" t="s">
        <v>163</v>
      </c>
    </row>
    <row r="463" spans="1:65" s="2" customFormat="1" ht="33" customHeight="1">
      <c r="A463" s="40"/>
      <c r="B463" s="41"/>
      <c r="C463" s="220" t="s">
        <v>683</v>
      </c>
      <c r="D463" s="220" t="s">
        <v>166</v>
      </c>
      <c r="E463" s="221" t="s">
        <v>1560</v>
      </c>
      <c r="F463" s="222" t="s">
        <v>1561</v>
      </c>
      <c r="G463" s="223" t="s">
        <v>262</v>
      </c>
      <c r="H463" s="224">
        <v>1.96</v>
      </c>
      <c r="I463" s="225"/>
      <c r="J463" s="226">
        <f>ROUND(I463*H463,2)</f>
        <v>0</v>
      </c>
      <c r="K463" s="222" t="s">
        <v>170</v>
      </c>
      <c r="L463" s="46"/>
      <c r="M463" s="227" t="s">
        <v>19</v>
      </c>
      <c r="N463" s="228" t="s">
        <v>44</v>
      </c>
      <c r="O463" s="86"/>
      <c r="P463" s="229">
        <f>O463*H463</f>
        <v>0</v>
      </c>
      <c r="Q463" s="229">
        <v>1.04887</v>
      </c>
      <c r="R463" s="229">
        <f>Q463*H463</f>
        <v>2.0557852</v>
      </c>
      <c r="S463" s="229">
        <v>0</v>
      </c>
      <c r="T463" s="230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31" t="s">
        <v>171</v>
      </c>
      <c r="AT463" s="231" t="s">
        <v>166</v>
      </c>
      <c r="AU463" s="231" t="s">
        <v>106</v>
      </c>
      <c r="AY463" s="19" t="s">
        <v>163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19" t="s">
        <v>106</v>
      </c>
      <c r="BK463" s="232">
        <f>ROUND(I463*H463,2)</f>
        <v>0</v>
      </c>
      <c r="BL463" s="19" t="s">
        <v>171</v>
      </c>
      <c r="BM463" s="231" t="s">
        <v>1562</v>
      </c>
    </row>
    <row r="464" spans="1:51" s="13" customFormat="1" ht="12">
      <c r="A464" s="13"/>
      <c r="B464" s="233"/>
      <c r="C464" s="234"/>
      <c r="D464" s="235" t="s">
        <v>173</v>
      </c>
      <c r="E464" s="236" t="s">
        <v>19</v>
      </c>
      <c r="F464" s="237" t="s">
        <v>1563</v>
      </c>
      <c r="G464" s="234"/>
      <c r="H464" s="238">
        <v>1.96</v>
      </c>
      <c r="I464" s="239"/>
      <c r="J464" s="234"/>
      <c r="K464" s="234"/>
      <c r="L464" s="240"/>
      <c r="M464" s="241"/>
      <c r="N464" s="242"/>
      <c r="O464" s="242"/>
      <c r="P464" s="242"/>
      <c r="Q464" s="242"/>
      <c r="R464" s="242"/>
      <c r="S464" s="242"/>
      <c r="T464" s="24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4" t="s">
        <v>173</v>
      </c>
      <c r="AU464" s="244" t="s">
        <v>106</v>
      </c>
      <c r="AV464" s="13" t="s">
        <v>106</v>
      </c>
      <c r="AW464" s="13" t="s">
        <v>33</v>
      </c>
      <c r="AX464" s="13" t="s">
        <v>72</v>
      </c>
      <c r="AY464" s="244" t="s">
        <v>163</v>
      </c>
    </row>
    <row r="465" spans="1:51" s="14" customFormat="1" ht="12">
      <c r="A465" s="14"/>
      <c r="B465" s="245"/>
      <c r="C465" s="246"/>
      <c r="D465" s="235" t="s">
        <v>173</v>
      </c>
      <c r="E465" s="247" t="s">
        <v>19</v>
      </c>
      <c r="F465" s="248" t="s">
        <v>175</v>
      </c>
      <c r="G465" s="246"/>
      <c r="H465" s="249">
        <v>1.96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173</v>
      </c>
      <c r="AU465" s="255" t="s">
        <v>106</v>
      </c>
      <c r="AV465" s="14" t="s">
        <v>171</v>
      </c>
      <c r="AW465" s="14" t="s">
        <v>33</v>
      </c>
      <c r="AX465" s="14" t="s">
        <v>80</v>
      </c>
      <c r="AY465" s="255" t="s">
        <v>163</v>
      </c>
    </row>
    <row r="466" spans="1:65" s="2" customFormat="1" ht="33" customHeight="1">
      <c r="A466" s="40"/>
      <c r="B466" s="41"/>
      <c r="C466" s="220" t="s">
        <v>689</v>
      </c>
      <c r="D466" s="220" t="s">
        <v>166</v>
      </c>
      <c r="E466" s="221" t="s">
        <v>1564</v>
      </c>
      <c r="F466" s="222" t="s">
        <v>1565</v>
      </c>
      <c r="G466" s="223" t="s">
        <v>169</v>
      </c>
      <c r="H466" s="224">
        <v>55.701</v>
      </c>
      <c r="I466" s="225"/>
      <c r="J466" s="226">
        <f>ROUND(I466*H466,2)</f>
        <v>0</v>
      </c>
      <c r="K466" s="222" t="s">
        <v>170</v>
      </c>
      <c r="L466" s="46"/>
      <c r="M466" s="227" t="s">
        <v>19</v>
      </c>
      <c r="N466" s="228" t="s">
        <v>44</v>
      </c>
      <c r="O466" s="86"/>
      <c r="P466" s="229">
        <f>O466*H466</f>
        <v>0</v>
      </c>
      <c r="Q466" s="229">
        <v>0.01282</v>
      </c>
      <c r="R466" s="229">
        <f>Q466*H466</f>
        <v>0.71408682</v>
      </c>
      <c r="S466" s="229">
        <v>0</v>
      </c>
      <c r="T466" s="230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31" t="s">
        <v>171</v>
      </c>
      <c r="AT466" s="231" t="s">
        <v>166</v>
      </c>
      <c r="AU466" s="231" t="s">
        <v>106</v>
      </c>
      <c r="AY466" s="19" t="s">
        <v>163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9" t="s">
        <v>106</v>
      </c>
      <c r="BK466" s="232">
        <f>ROUND(I466*H466,2)</f>
        <v>0</v>
      </c>
      <c r="BL466" s="19" t="s">
        <v>171</v>
      </c>
      <c r="BM466" s="231" t="s">
        <v>1566</v>
      </c>
    </row>
    <row r="467" spans="1:51" s="13" customFormat="1" ht="12">
      <c r="A467" s="13"/>
      <c r="B467" s="233"/>
      <c r="C467" s="234"/>
      <c r="D467" s="235" t="s">
        <v>173</v>
      </c>
      <c r="E467" s="236" t="s">
        <v>19</v>
      </c>
      <c r="F467" s="237" t="s">
        <v>1567</v>
      </c>
      <c r="G467" s="234"/>
      <c r="H467" s="238">
        <v>10.256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173</v>
      </c>
      <c r="AU467" s="244" t="s">
        <v>106</v>
      </c>
      <c r="AV467" s="13" t="s">
        <v>106</v>
      </c>
      <c r="AW467" s="13" t="s">
        <v>33</v>
      </c>
      <c r="AX467" s="13" t="s">
        <v>72</v>
      </c>
      <c r="AY467" s="244" t="s">
        <v>163</v>
      </c>
    </row>
    <row r="468" spans="1:51" s="13" customFormat="1" ht="12">
      <c r="A468" s="13"/>
      <c r="B468" s="233"/>
      <c r="C468" s="234"/>
      <c r="D468" s="235" t="s">
        <v>173</v>
      </c>
      <c r="E468" s="236" t="s">
        <v>19</v>
      </c>
      <c r="F468" s="237" t="s">
        <v>1568</v>
      </c>
      <c r="G468" s="234"/>
      <c r="H468" s="238">
        <v>5.148</v>
      </c>
      <c r="I468" s="239"/>
      <c r="J468" s="234"/>
      <c r="K468" s="234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173</v>
      </c>
      <c r="AU468" s="244" t="s">
        <v>106</v>
      </c>
      <c r="AV468" s="13" t="s">
        <v>106</v>
      </c>
      <c r="AW468" s="13" t="s">
        <v>33</v>
      </c>
      <c r="AX468" s="13" t="s">
        <v>72</v>
      </c>
      <c r="AY468" s="244" t="s">
        <v>163</v>
      </c>
    </row>
    <row r="469" spans="1:51" s="13" customFormat="1" ht="12">
      <c r="A469" s="13"/>
      <c r="B469" s="233"/>
      <c r="C469" s="234"/>
      <c r="D469" s="235" t="s">
        <v>173</v>
      </c>
      <c r="E469" s="236" t="s">
        <v>19</v>
      </c>
      <c r="F469" s="237" t="s">
        <v>1569</v>
      </c>
      <c r="G469" s="234"/>
      <c r="H469" s="238">
        <v>12.563</v>
      </c>
      <c r="I469" s="239"/>
      <c r="J469" s="234"/>
      <c r="K469" s="234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173</v>
      </c>
      <c r="AU469" s="244" t="s">
        <v>106</v>
      </c>
      <c r="AV469" s="13" t="s">
        <v>106</v>
      </c>
      <c r="AW469" s="13" t="s">
        <v>33</v>
      </c>
      <c r="AX469" s="13" t="s">
        <v>72</v>
      </c>
      <c r="AY469" s="244" t="s">
        <v>163</v>
      </c>
    </row>
    <row r="470" spans="1:51" s="13" customFormat="1" ht="12">
      <c r="A470" s="13"/>
      <c r="B470" s="233"/>
      <c r="C470" s="234"/>
      <c r="D470" s="235" t="s">
        <v>173</v>
      </c>
      <c r="E470" s="236" t="s">
        <v>19</v>
      </c>
      <c r="F470" s="237" t="s">
        <v>1570</v>
      </c>
      <c r="G470" s="234"/>
      <c r="H470" s="238">
        <v>5.468</v>
      </c>
      <c r="I470" s="239"/>
      <c r="J470" s="234"/>
      <c r="K470" s="234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173</v>
      </c>
      <c r="AU470" s="244" t="s">
        <v>106</v>
      </c>
      <c r="AV470" s="13" t="s">
        <v>106</v>
      </c>
      <c r="AW470" s="13" t="s">
        <v>33</v>
      </c>
      <c r="AX470" s="13" t="s">
        <v>72</v>
      </c>
      <c r="AY470" s="244" t="s">
        <v>163</v>
      </c>
    </row>
    <row r="471" spans="1:51" s="13" customFormat="1" ht="12">
      <c r="A471" s="13"/>
      <c r="B471" s="233"/>
      <c r="C471" s="234"/>
      <c r="D471" s="235" t="s">
        <v>173</v>
      </c>
      <c r="E471" s="236" t="s">
        <v>19</v>
      </c>
      <c r="F471" s="237" t="s">
        <v>1571</v>
      </c>
      <c r="G471" s="234"/>
      <c r="H471" s="238">
        <v>12.434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173</v>
      </c>
      <c r="AU471" s="244" t="s">
        <v>106</v>
      </c>
      <c r="AV471" s="13" t="s">
        <v>106</v>
      </c>
      <c r="AW471" s="13" t="s">
        <v>33</v>
      </c>
      <c r="AX471" s="13" t="s">
        <v>72</v>
      </c>
      <c r="AY471" s="244" t="s">
        <v>163</v>
      </c>
    </row>
    <row r="472" spans="1:51" s="13" customFormat="1" ht="12">
      <c r="A472" s="13"/>
      <c r="B472" s="233"/>
      <c r="C472" s="234"/>
      <c r="D472" s="235" t="s">
        <v>173</v>
      </c>
      <c r="E472" s="236" t="s">
        <v>19</v>
      </c>
      <c r="F472" s="237" t="s">
        <v>1572</v>
      </c>
      <c r="G472" s="234"/>
      <c r="H472" s="238">
        <v>4.768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173</v>
      </c>
      <c r="AU472" s="244" t="s">
        <v>106</v>
      </c>
      <c r="AV472" s="13" t="s">
        <v>106</v>
      </c>
      <c r="AW472" s="13" t="s">
        <v>33</v>
      </c>
      <c r="AX472" s="13" t="s">
        <v>72</v>
      </c>
      <c r="AY472" s="244" t="s">
        <v>163</v>
      </c>
    </row>
    <row r="473" spans="1:51" s="14" customFormat="1" ht="12">
      <c r="A473" s="14"/>
      <c r="B473" s="245"/>
      <c r="C473" s="246"/>
      <c r="D473" s="235" t="s">
        <v>173</v>
      </c>
      <c r="E473" s="247" t="s">
        <v>19</v>
      </c>
      <c r="F473" s="248" t="s">
        <v>175</v>
      </c>
      <c r="G473" s="246"/>
      <c r="H473" s="249">
        <v>50.637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173</v>
      </c>
      <c r="AU473" s="255" t="s">
        <v>106</v>
      </c>
      <c r="AV473" s="14" t="s">
        <v>171</v>
      </c>
      <c r="AW473" s="14" t="s">
        <v>33</v>
      </c>
      <c r="AX473" s="14" t="s">
        <v>80</v>
      </c>
      <c r="AY473" s="255" t="s">
        <v>163</v>
      </c>
    </row>
    <row r="474" spans="1:51" s="13" customFormat="1" ht="12">
      <c r="A474" s="13"/>
      <c r="B474" s="233"/>
      <c r="C474" s="234"/>
      <c r="D474" s="235" t="s">
        <v>173</v>
      </c>
      <c r="E474" s="234"/>
      <c r="F474" s="237" t="s">
        <v>1573</v>
      </c>
      <c r="G474" s="234"/>
      <c r="H474" s="238">
        <v>55.701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173</v>
      </c>
      <c r="AU474" s="244" t="s">
        <v>106</v>
      </c>
      <c r="AV474" s="13" t="s">
        <v>106</v>
      </c>
      <c r="AW474" s="13" t="s">
        <v>4</v>
      </c>
      <c r="AX474" s="13" t="s">
        <v>80</v>
      </c>
      <c r="AY474" s="244" t="s">
        <v>163</v>
      </c>
    </row>
    <row r="475" spans="1:65" s="2" customFormat="1" ht="33" customHeight="1">
      <c r="A475" s="40"/>
      <c r="B475" s="41"/>
      <c r="C475" s="220" t="s">
        <v>693</v>
      </c>
      <c r="D475" s="220" t="s">
        <v>166</v>
      </c>
      <c r="E475" s="221" t="s">
        <v>1574</v>
      </c>
      <c r="F475" s="222" t="s">
        <v>1575</v>
      </c>
      <c r="G475" s="223" t="s">
        <v>169</v>
      </c>
      <c r="H475" s="224">
        <v>55.701</v>
      </c>
      <c r="I475" s="225"/>
      <c r="J475" s="226">
        <f>ROUND(I475*H475,2)</f>
        <v>0</v>
      </c>
      <c r="K475" s="222" t="s">
        <v>170</v>
      </c>
      <c r="L475" s="46"/>
      <c r="M475" s="227" t="s">
        <v>19</v>
      </c>
      <c r="N475" s="228" t="s">
        <v>44</v>
      </c>
      <c r="O475" s="86"/>
      <c r="P475" s="229">
        <f>O475*H475</f>
        <v>0</v>
      </c>
      <c r="Q475" s="229">
        <v>0</v>
      </c>
      <c r="R475" s="229">
        <f>Q475*H475</f>
        <v>0</v>
      </c>
      <c r="S475" s="229">
        <v>0</v>
      </c>
      <c r="T475" s="230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31" t="s">
        <v>171</v>
      </c>
      <c r="AT475" s="231" t="s">
        <v>166</v>
      </c>
      <c r="AU475" s="231" t="s">
        <v>106</v>
      </c>
      <c r="AY475" s="19" t="s">
        <v>163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19" t="s">
        <v>106</v>
      </c>
      <c r="BK475" s="232">
        <f>ROUND(I475*H475,2)</f>
        <v>0</v>
      </c>
      <c r="BL475" s="19" t="s">
        <v>171</v>
      </c>
      <c r="BM475" s="231" t="s">
        <v>1576</v>
      </c>
    </row>
    <row r="476" spans="1:65" s="2" customFormat="1" ht="21.75" customHeight="1">
      <c r="A476" s="40"/>
      <c r="B476" s="41"/>
      <c r="C476" s="220" t="s">
        <v>697</v>
      </c>
      <c r="D476" s="220" t="s">
        <v>166</v>
      </c>
      <c r="E476" s="221" t="s">
        <v>1577</v>
      </c>
      <c r="F476" s="222" t="s">
        <v>1578</v>
      </c>
      <c r="G476" s="223" t="s">
        <v>169</v>
      </c>
      <c r="H476" s="224">
        <v>45.373</v>
      </c>
      <c r="I476" s="225"/>
      <c r="J476" s="226">
        <f>ROUND(I476*H476,2)</f>
        <v>0</v>
      </c>
      <c r="K476" s="222" t="s">
        <v>170</v>
      </c>
      <c r="L476" s="46"/>
      <c r="M476" s="227" t="s">
        <v>19</v>
      </c>
      <c r="N476" s="228" t="s">
        <v>44</v>
      </c>
      <c r="O476" s="86"/>
      <c r="P476" s="229">
        <f>O476*H476</f>
        <v>0</v>
      </c>
      <c r="Q476" s="229">
        <v>0.00658</v>
      </c>
      <c r="R476" s="229">
        <f>Q476*H476</f>
        <v>0.29855434</v>
      </c>
      <c r="S476" s="229">
        <v>0</v>
      </c>
      <c r="T476" s="230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31" t="s">
        <v>171</v>
      </c>
      <c r="AT476" s="231" t="s">
        <v>166</v>
      </c>
      <c r="AU476" s="231" t="s">
        <v>106</v>
      </c>
      <c r="AY476" s="19" t="s">
        <v>163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9" t="s">
        <v>106</v>
      </c>
      <c r="BK476" s="232">
        <f>ROUND(I476*H476,2)</f>
        <v>0</v>
      </c>
      <c r="BL476" s="19" t="s">
        <v>171</v>
      </c>
      <c r="BM476" s="231" t="s">
        <v>1579</v>
      </c>
    </row>
    <row r="477" spans="1:51" s="13" customFormat="1" ht="12">
      <c r="A477" s="13"/>
      <c r="B477" s="233"/>
      <c r="C477" s="234"/>
      <c r="D477" s="235" t="s">
        <v>173</v>
      </c>
      <c r="E477" s="236" t="s">
        <v>19</v>
      </c>
      <c r="F477" s="237" t="s">
        <v>1580</v>
      </c>
      <c r="G477" s="234"/>
      <c r="H477" s="238">
        <v>45.373</v>
      </c>
      <c r="I477" s="239"/>
      <c r="J477" s="234"/>
      <c r="K477" s="234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173</v>
      </c>
      <c r="AU477" s="244" t="s">
        <v>106</v>
      </c>
      <c r="AV477" s="13" t="s">
        <v>106</v>
      </c>
      <c r="AW477" s="13" t="s">
        <v>33</v>
      </c>
      <c r="AX477" s="13" t="s">
        <v>72</v>
      </c>
      <c r="AY477" s="244" t="s">
        <v>163</v>
      </c>
    </row>
    <row r="478" spans="1:51" s="14" customFormat="1" ht="12">
      <c r="A478" s="14"/>
      <c r="B478" s="245"/>
      <c r="C478" s="246"/>
      <c r="D478" s="235" t="s">
        <v>173</v>
      </c>
      <c r="E478" s="247" t="s">
        <v>19</v>
      </c>
      <c r="F478" s="248" t="s">
        <v>175</v>
      </c>
      <c r="G478" s="246"/>
      <c r="H478" s="249">
        <v>45.373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173</v>
      </c>
      <c r="AU478" s="255" t="s">
        <v>106</v>
      </c>
      <c r="AV478" s="14" t="s">
        <v>171</v>
      </c>
      <c r="AW478" s="14" t="s">
        <v>33</v>
      </c>
      <c r="AX478" s="14" t="s">
        <v>80</v>
      </c>
      <c r="AY478" s="255" t="s">
        <v>163</v>
      </c>
    </row>
    <row r="479" spans="1:65" s="2" customFormat="1" ht="21.75" customHeight="1">
      <c r="A479" s="40"/>
      <c r="B479" s="41"/>
      <c r="C479" s="220" t="s">
        <v>701</v>
      </c>
      <c r="D479" s="220" t="s">
        <v>166</v>
      </c>
      <c r="E479" s="221" t="s">
        <v>1581</v>
      </c>
      <c r="F479" s="222" t="s">
        <v>1582</v>
      </c>
      <c r="G479" s="223" t="s">
        <v>169</v>
      </c>
      <c r="H479" s="224">
        <v>45.373</v>
      </c>
      <c r="I479" s="225"/>
      <c r="J479" s="226">
        <f>ROUND(I479*H479,2)</f>
        <v>0</v>
      </c>
      <c r="K479" s="222" t="s">
        <v>170</v>
      </c>
      <c r="L479" s="46"/>
      <c r="M479" s="227" t="s">
        <v>19</v>
      </c>
      <c r="N479" s="228" t="s">
        <v>44</v>
      </c>
      <c r="O479" s="86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31" t="s">
        <v>171</v>
      </c>
      <c r="AT479" s="231" t="s">
        <v>166</v>
      </c>
      <c r="AU479" s="231" t="s">
        <v>106</v>
      </c>
      <c r="AY479" s="19" t="s">
        <v>163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9" t="s">
        <v>106</v>
      </c>
      <c r="BK479" s="232">
        <f>ROUND(I479*H479,2)</f>
        <v>0</v>
      </c>
      <c r="BL479" s="19" t="s">
        <v>171</v>
      </c>
      <c r="BM479" s="231" t="s">
        <v>1583</v>
      </c>
    </row>
    <row r="480" spans="1:65" s="2" customFormat="1" ht="21.75" customHeight="1">
      <c r="A480" s="40"/>
      <c r="B480" s="41"/>
      <c r="C480" s="220" t="s">
        <v>705</v>
      </c>
      <c r="D480" s="220" t="s">
        <v>166</v>
      </c>
      <c r="E480" s="221" t="s">
        <v>1584</v>
      </c>
      <c r="F480" s="222" t="s">
        <v>1585</v>
      </c>
      <c r="G480" s="223" t="s">
        <v>1586</v>
      </c>
      <c r="H480" s="224">
        <v>46</v>
      </c>
      <c r="I480" s="225"/>
      <c r="J480" s="226">
        <f>ROUND(I480*H480,2)</f>
        <v>0</v>
      </c>
      <c r="K480" s="222" t="s">
        <v>19</v>
      </c>
      <c r="L480" s="46"/>
      <c r="M480" s="227" t="s">
        <v>19</v>
      </c>
      <c r="N480" s="228" t="s">
        <v>44</v>
      </c>
      <c r="O480" s="86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31" t="s">
        <v>171</v>
      </c>
      <c r="AT480" s="231" t="s">
        <v>166</v>
      </c>
      <c r="AU480" s="231" t="s">
        <v>106</v>
      </c>
      <c r="AY480" s="19" t="s">
        <v>163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9" t="s">
        <v>106</v>
      </c>
      <c r="BK480" s="232">
        <f>ROUND(I480*H480,2)</f>
        <v>0</v>
      </c>
      <c r="BL480" s="19" t="s">
        <v>171</v>
      </c>
      <c r="BM480" s="231" t="s">
        <v>1587</v>
      </c>
    </row>
    <row r="481" spans="1:65" s="2" customFormat="1" ht="16.5" customHeight="1">
      <c r="A481" s="40"/>
      <c r="B481" s="41"/>
      <c r="C481" s="220" t="s">
        <v>709</v>
      </c>
      <c r="D481" s="220" t="s">
        <v>166</v>
      </c>
      <c r="E481" s="221" t="s">
        <v>1588</v>
      </c>
      <c r="F481" s="222" t="s">
        <v>1589</v>
      </c>
      <c r="G481" s="223" t="s">
        <v>420</v>
      </c>
      <c r="H481" s="224">
        <v>12</v>
      </c>
      <c r="I481" s="225"/>
      <c r="J481" s="226">
        <f>ROUND(I481*H481,2)</f>
        <v>0</v>
      </c>
      <c r="K481" s="222" t="s">
        <v>19</v>
      </c>
      <c r="L481" s="46"/>
      <c r="M481" s="227" t="s">
        <v>19</v>
      </c>
      <c r="N481" s="228" t="s">
        <v>44</v>
      </c>
      <c r="O481" s="86"/>
      <c r="P481" s="229">
        <f>O481*H481</f>
        <v>0</v>
      </c>
      <c r="Q481" s="229">
        <v>0</v>
      </c>
      <c r="R481" s="229">
        <f>Q481*H481</f>
        <v>0</v>
      </c>
      <c r="S481" s="229">
        <v>0</v>
      </c>
      <c r="T481" s="230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31" t="s">
        <v>171</v>
      </c>
      <c r="AT481" s="231" t="s">
        <v>166</v>
      </c>
      <c r="AU481" s="231" t="s">
        <v>106</v>
      </c>
      <c r="AY481" s="19" t="s">
        <v>163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9" t="s">
        <v>106</v>
      </c>
      <c r="BK481" s="232">
        <f>ROUND(I481*H481,2)</f>
        <v>0</v>
      </c>
      <c r="BL481" s="19" t="s">
        <v>171</v>
      </c>
      <c r="BM481" s="231" t="s">
        <v>1590</v>
      </c>
    </row>
    <row r="482" spans="1:65" s="2" customFormat="1" ht="16.5" customHeight="1">
      <c r="A482" s="40"/>
      <c r="B482" s="41"/>
      <c r="C482" s="220" t="s">
        <v>713</v>
      </c>
      <c r="D482" s="220" t="s">
        <v>166</v>
      </c>
      <c r="E482" s="221" t="s">
        <v>1591</v>
      </c>
      <c r="F482" s="222" t="s">
        <v>1592</v>
      </c>
      <c r="G482" s="223" t="s">
        <v>1586</v>
      </c>
      <c r="H482" s="224">
        <v>1.5</v>
      </c>
      <c r="I482" s="225"/>
      <c r="J482" s="226">
        <f>ROUND(I482*H482,2)</f>
        <v>0</v>
      </c>
      <c r="K482" s="222" t="s">
        <v>19</v>
      </c>
      <c r="L482" s="46"/>
      <c r="M482" s="227" t="s">
        <v>19</v>
      </c>
      <c r="N482" s="228" t="s">
        <v>44</v>
      </c>
      <c r="O482" s="86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31" t="s">
        <v>171</v>
      </c>
      <c r="AT482" s="231" t="s">
        <v>166</v>
      </c>
      <c r="AU482" s="231" t="s">
        <v>106</v>
      </c>
      <c r="AY482" s="19" t="s">
        <v>163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9" t="s">
        <v>106</v>
      </c>
      <c r="BK482" s="232">
        <f>ROUND(I482*H482,2)</f>
        <v>0</v>
      </c>
      <c r="BL482" s="19" t="s">
        <v>171</v>
      </c>
      <c r="BM482" s="231" t="s">
        <v>1593</v>
      </c>
    </row>
    <row r="483" spans="1:65" s="2" customFormat="1" ht="16.5" customHeight="1">
      <c r="A483" s="40"/>
      <c r="B483" s="41"/>
      <c r="C483" s="220" t="s">
        <v>719</v>
      </c>
      <c r="D483" s="220" t="s">
        <v>166</v>
      </c>
      <c r="E483" s="221" t="s">
        <v>1594</v>
      </c>
      <c r="F483" s="222" t="s">
        <v>1595</v>
      </c>
      <c r="G483" s="223" t="s">
        <v>1586</v>
      </c>
      <c r="H483" s="224">
        <v>6</v>
      </c>
      <c r="I483" s="225"/>
      <c r="J483" s="226">
        <f>ROUND(I483*H483,2)</f>
        <v>0</v>
      </c>
      <c r="K483" s="222" t="s">
        <v>19</v>
      </c>
      <c r="L483" s="46"/>
      <c r="M483" s="227" t="s">
        <v>19</v>
      </c>
      <c r="N483" s="228" t="s">
        <v>44</v>
      </c>
      <c r="O483" s="8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31" t="s">
        <v>171</v>
      </c>
      <c r="AT483" s="231" t="s">
        <v>166</v>
      </c>
      <c r="AU483" s="231" t="s">
        <v>106</v>
      </c>
      <c r="AY483" s="19" t="s">
        <v>163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9" t="s">
        <v>106</v>
      </c>
      <c r="BK483" s="232">
        <f>ROUND(I483*H483,2)</f>
        <v>0</v>
      </c>
      <c r="BL483" s="19" t="s">
        <v>171</v>
      </c>
      <c r="BM483" s="231" t="s">
        <v>1596</v>
      </c>
    </row>
    <row r="484" spans="1:63" s="12" customFormat="1" ht="22.8" customHeight="1">
      <c r="A484" s="12"/>
      <c r="B484" s="204"/>
      <c r="C484" s="205"/>
      <c r="D484" s="206" t="s">
        <v>71</v>
      </c>
      <c r="E484" s="218" t="s">
        <v>196</v>
      </c>
      <c r="F484" s="218" t="s">
        <v>1597</v>
      </c>
      <c r="G484" s="205"/>
      <c r="H484" s="205"/>
      <c r="I484" s="208"/>
      <c r="J484" s="219">
        <f>BK484</f>
        <v>0</v>
      </c>
      <c r="K484" s="205"/>
      <c r="L484" s="210"/>
      <c r="M484" s="211"/>
      <c r="N484" s="212"/>
      <c r="O484" s="212"/>
      <c r="P484" s="213">
        <f>SUM(P485:P707)</f>
        <v>0</v>
      </c>
      <c r="Q484" s="212"/>
      <c r="R484" s="213">
        <f>SUM(R485:R707)</f>
        <v>1626.87138757</v>
      </c>
      <c r="S484" s="212"/>
      <c r="T484" s="214">
        <f>SUM(T485:T707)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15" t="s">
        <v>80</v>
      </c>
      <c r="AT484" s="216" t="s">
        <v>71</v>
      </c>
      <c r="AU484" s="216" t="s">
        <v>80</v>
      </c>
      <c r="AY484" s="215" t="s">
        <v>163</v>
      </c>
      <c r="BK484" s="217">
        <f>SUM(BK485:BK707)</f>
        <v>0</v>
      </c>
    </row>
    <row r="485" spans="1:65" s="2" customFormat="1" ht="33" customHeight="1">
      <c r="A485" s="40"/>
      <c r="B485" s="41"/>
      <c r="C485" s="220" t="s">
        <v>723</v>
      </c>
      <c r="D485" s="220" t="s">
        <v>166</v>
      </c>
      <c r="E485" s="221" t="s">
        <v>1598</v>
      </c>
      <c r="F485" s="222" t="s">
        <v>1599</v>
      </c>
      <c r="G485" s="223" t="s">
        <v>169</v>
      </c>
      <c r="H485" s="224">
        <v>7210</v>
      </c>
      <c r="I485" s="225"/>
      <c r="J485" s="226">
        <f>ROUND(I485*H485,2)</f>
        <v>0</v>
      </c>
      <c r="K485" s="222" t="s">
        <v>170</v>
      </c>
      <c r="L485" s="46"/>
      <c r="M485" s="227" t="s">
        <v>19</v>
      </c>
      <c r="N485" s="228" t="s">
        <v>44</v>
      </c>
      <c r="O485" s="86"/>
      <c r="P485" s="229">
        <f>O485*H485</f>
        <v>0</v>
      </c>
      <c r="Q485" s="229">
        <v>0.02048</v>
      </c>
      <c r="R485" s="229">
        <f>Q485*H485</f>
        <v>147.66080000000002</v>
      </c>
      <c r="S485" s="229">
        <v>0</v>
      </c>
      <c r="T485" s="230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31" t="s">
        <v>171</v>
      </c>
      <c r="AT485" s="231" t="s">
        <v>166</v>
      </c>
      <c r="AU485" s="231" t="s">
        <v>106</v>
      </c>
      <c r="AY485" s="19" t="s">
        <v>163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19" t="s">
        <v>106</v>
      </c>
      <c r="BK485" s="232">
        <f>ROUND(I485*H485,2)</f>
        <v>0</v>
      </c>
      <c r="BL485" s="19" t="s">
        <v>171</v>
      </c>
      <c r="BM485" s="231" t="s">
        <v>1600</v>
      </c>
    </row>
    <row r="486" spans="1:51" s="13" customFormat="1" ht="12">
      <c r="A486" s="13"/>
      <c r="B486" s="233"/>
      <c r="C486" s="234"/>
      <c r="D486" s="235" t="s">
        <v>173</v>
      </c>
      <c r="E486" s="236" t="s">
        <v>19</v>
      </c>
      <c r="F486" s="237" t="s">
        <v>1001</v>
      </c>
      <c r="G486" s="234"/>
      <c r="H486" s="238">
        <v>7210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173</v>
      </c>
      <c r="AU486" s="244" t="s">
        <v>106</v>
      </c>
      <c r="AV486" s="13" t="s">
        <v>106</v>
      </c>
      <c r="AW486" s="13" t="s">
        <v>33</v>
      </c>
      <c r="AX486" s="13" t="s">
        <v>80</v>
      </c>
      <c r="AY486" s="244" t="s">
        <v>163</v>
      </c>
    </row>
    <row r="487" spans="1:65" s="2" customFormat="1" ht="44.25" customHeight="1">
      <c r="A487" s="40"/>
      <c r="B487" s="41"/>
      <c r="C487" s="220" t="s">
        <v>729</v>
      </c>
      <c r="D487" s="220" t="s">
        <v>166</v>
      </c>
      <c r="E487" s="221" t="s">
        <v>1601</v>
      </c>
      <c r="F487" s="222" t="s">
        <v>1602</v>
      </c>
      <c r="G487" s="223" t="s">
        <v>169</v>
      </c>
      <c r="H487" s="224">
        <v>21630</v>
      </c>
      <c r="I487" s="225"/>
      <c r="J487" s="226">
        <f>ROUND(I487*H487,2)</f>
        <v>0</v>
      </c>
      <c r="K487" s="222" t="s">
        <v>170</v>
      </c>
      <c r="L487" s="46"/>
      <c r="M487" s="227" t="s">
        <v>19</v>
      </c>
      <c r="N487" s="228" t="s">
        <v>44</v>
      </c>
      <c r="O487" s="86"/>
      <c r="P487" s="229">
        <f>O487*H487</f>
        <v>0</v>
      </c>
      <c r="Q487" s="229">
        <v>0.0079</v>
      </c>
      <c r="R487" s="229">
        <f>Q487*H487</f>
        <v>170.877</v>
      </c>
      <c r="S487" s="229">
        <v>0</v>
      </c>
      <c r="T487" s="230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31" t="s">
        <v>171</v>
      </c>
      <c r="AT487" s="231" t="s">
        <v>166</v>
      </c>
      <c r="AU487" s="231" t="s">
        <v>106</v>
      </c>
      <c r="AY487" s="19" t="s">
        <v>163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19" t="s">
        <v>106</v>
      </c>
      <c r="BK487" s="232">
        <f>ROUND(I487*H487,2)</f>
        <v>0</v>
      </c>
      <c r="BL487" s="19" t="s">
        <v>171</v>
      </c>
      <c r="BM487" s="231" t="s">
        <v>1603</v>
      </c>
    </row>
    <row r="488" spans="1:51" s="13" customFormat="1" ht="12">
      <c r="A488" s="13"/>
      <c r="B488" s="233"/>
      <c r="C488" s="234"/>
      <c r="D488" s="235" t="s">
        <v>173</v>
      </c>
      <c r="E488" s="236" t="s">
        <v>19</v>
      </c>
      <c r="F488" s="237" t="s">
        <v>1604</v>
      </c>
      <c r="G488" s="234"/>
      <c r="H488" s="238">
        <v>21630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4" t="s">
        <v>173</v>
      </c>
      <c r="AU488" s="244" t="s">
        <v>106</v>
      </c>
      <c r="AV488" s="13" t="s">
        <v>106</v>
      </c>
      <c r="AW488" s="13" t="s">
        <v>33</v>
      </c>
      <c r="AX488" s="13" t="s">
        <v>80</v>
      </c>
      <c r="AY488" s="244" t="s">
        <v>163</v>
      </c>
    </row>
    <row r="489" spans="1:65" s="2" customFormat="1" ht="44.25" customHeight="1">
      <c r="A489" s="40"/>
      <c r="B489" s="41"/>
      <c r="C489" s="220" t="s">
        <v>733</v>
      </c>
      <c r="D489" s="220" t="s">
        <v>166</v>
      </c>
      <c r="E489" s="221" t="s">
        <v>1605</v>
      </c>
      <c r="F489" s="222" t="s">
        <v>1606</v>
      </c>
      <c r="G489" s="223" t="s">
        <v>169</v>
      </c>
      <c r="H489" s="224">
        <v>2300</v>
      </c>
      <c r="I489" s="225"/>
      <c r="J489" s="226">
        <f>ROUND(I489*H489,2)</f>
        <v>0</v>
      </c>
      <c r="K489" s="222" t="s">
        <v>170</v>
      </c>
      <c r="L489" s="46"/>
      <c r="M489" s="227" t="s">
        <v>19</v>
      </c>
      <c r="N489" s="228" t="s">
        <v>44</v>
      </c>
      <c r="O489" s="86"/>
      <c r="P489" s="229">
        <f>O489*H489</f>
        <v>0</v>
      </c>
      <c r="Q489" s="229">
        <v>0.017</v>
      </c>
      <c r="R489" s="229">
        <f>Q489*H489</f>
        <v>39.1</v>
      </c>
      <c r="S489" s="229">
        <v>0</v>
      </c>
      <c r="T489" s="230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31" t="s">
        <v>171</v>
      </c>
      <c r="AT489" s="231" t="s">
        <v>166</v>
      </c>
      <c r="AU489" s="231" t="s">
        <v>106</v>
      </c>
      <c r="AY489" s="19" t="s">
        <v>163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9" t="s">
        <v>106</v>
      </c>
      <c r="BK489" s="232">
        <f>ROUND(I489*H489,2)</f>
        <v>0</v>
      </c>
      <c r="BL489" s="19" t="s">
        <v>171</v>
      </c>
      <c r="BM489" s="231" t="s">
        <v>1607</v>
      </c>
    </row>
    <row r="490" spans="1:65" s="2" customFormat="1" ht="21.75" customHeight="1">
      <c r="A490" s="40"/>
      <c r="B490" s="41"/>
      <c r="C490" s="220" t="s">
        <v>737</v>
      </c>
      <c r="D490" s="220" t="s">
        <v>166</v>
      </c>
      <c r="E490" s="221" t="s">
        <v>1608</v>
      </c>
      <c r="F490" s="222" t="s">
        <v>1609</v>
      </c>
      <c r="G490" s="223" t="s">
        <v>169</v>
      </c>
      <c r="H490" s="224">
        <v>890</v>
      </c>
      <c r="I490" s="225"/>
      <c r="J490" s="226">
        <f>ROUND(I490*H490,2)</f>
        <v>0</v>
      </c>
      <c r="K490" s="222" t="s">
        <v>170</v>
      </c>
      <c r="L490" s="46"/>
      <c r="M490" s="227" t="s">
        <v>19</v>
      </c>
      <c r="N490" s="228" t="s">
        <v>44</v>
      </c>
      <c r="O490" s="86"/>
      <c r="P490" s="229">
        <f>O490*H490</f>
        <v>0</v>
      </c>
      <c r="Q490" s="229">
        <v>0.00735</v>
      </c>
      <c r="R490" s="229">
        <f>Q490*H490</f>
        <v>6.5415</v>
      </c>
      <c r="S490" s="229">
        <v>0</v>
      </c>
      <c r="T490" s="230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31" t="s">
        <v>171</v>
      </c>
      <c r="AT490" s="231" t="s">
        <v>166</v>
      </c>
      <c r="AU490" s="231" t="s">
        <v>106</v>
      </c>
      <c r="AY490" s="19" t="s">
        <v>163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9" t="s">
        <v>106</v>
      </c>
      <c r="BK490" s="232">
        <f>ROUND(I490*H490,2)</f>
        <v>0</v>
      </c>
      <c r="BL490" s="19" t="s">
        <v>171</v>
      </c>
      <c r="BM490" s="231" t="s">
        <v>1610</v>
      </c>
    </row>
    <row r="491" spans="1:51" s="13" customFormat="1" ht="12">
      <c r="A491" s="13"/>
      <c r="B491" s="233"/>
      <c r="C491" s="234"/>
      <c r="D491" s="235" t="s">
        <v>173</v>
      </c>
      <c r="E491" s="236" t="s">
        <v>19</v>
      </c>
      <c r="F491" s="237" t="s">
        <v>1004</v>
      </c>
      <c r="G491" s="234"/>
      <c r="H491" s="238">
        <v>890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173</v>
      </c>
      <c r="AU491" s="244" t="s">
        <v>106</v>
      </c>
      <c r="AV491" s="13" t="s">
        <v>106</v>
      </c>
      <c r="AW491" s="13" t="s">
        <v>33</v>
      </c>
      <c r="AX491" s="13" t="s">
        <v>80</v>
      </c>
      <c r="AY491" s="244" t="s">
        <v>163</v>
      </c>
    </row>
    <row r="492" spans="1:65" s="2" customFormat="1" ht="33" customHeight="1">
      <c r="A492" s="40"/>
      <c r="B492" s="41"/>
      <c r="C492" s="220" t="s">
        <v>743</v>
      </c>
      <c r="D492" s="220" t="s">
        <v>166</v>
      </c>
      <c r="E492" s="221" t="s">
        <v>1611</v>
      </c>
      <c r="F492" s="222" t="s">
        <v>1612</v>
      </c>
      <c r="G492" s="223" t="s">
        <v>169</v>
      </c>
      <c r="H492" s="224">
        <v>890</v>
      </c>
      <c r="I492" s="225"/>
      <c r="J492" s="226">
        <f>ROUND(I492*H492,2)</f>
        <v>0</v>
      </c>
      <c r="K492" s="222" t="s">
        <v>170</v>
      </c>
      <c r="L492" s="46"/>
      <c r="M492" s="227" t="s">
        <v>19</v>
      </c>
      <c r="N492" s="228" t="s">
        <v>44</v>
      </c>
      <c r="O492" s="86"/>
      <c r="P492" s="229">
        <f>O492*H492</f>
        <v>0</v>
      </c>
      <c r="Q492" s="229">
        <v>0.00438</v>
      </c>
      <c r="R492" s="229">
        <f>Q492*H492</f>
        <v>3.8982</v>
      </c>
      <c r="S492" s="229">
        <v>0</v>
      </c>
      <c r="T492" s="230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31" t="s">
        <v>171</v>
      </c>
      <c r="AT492" s="231" t="s">
        <v>166</v>
      </c>
      <c r="AU492" s="231" t="s">
        <v>106</v>
      </c>
      <c r="AY492" s="19" t="s">
        <v>163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9" t="s">
        <v>106</v>
      </c>
      <c r="BK492" s="232">
        <f>ROUND(I492*H492,2)</f>
        <v>0</v>
      </c>
      <c r="BL492" s="19" t="s">
        <v>171</v>
      </c>
      <c r="BM492" s="231" t="s">
        <v>1613</v>
      </c>
    </row>
    <row r="493" spans="1:51" s="13" customFormat="1" ht="12">
      <c r="A493" s="13"/>
      <c r="B493" s="233"/>
      <c r="C493" s="234"/>
      <c r="D493" s="235" t="s">
        <v>173</v>
      </c>
      <c r="E493" s="236" t="s">
        <v>19</v>
      </c>
      <c r="F493" s="237" t="s">
        <v>1004</v>
      </c>
      <c r="G493" s="234"/>
      <c r="H493" s="238">
        <v>890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173</v>
      </c>
      <c r="AU493" s="244" t="s">
        <v>106</v>
      </c>
      <c r="AV493" s="13" t="s">
        <v>106</v>
      </c>
      <c r="AW493" s="13" t="s">
        <v>33</v>
      </c>
      <c r="AX493" s="13" t="s">
        <v>80</v>
      </c>
      <c r="AY493" s="244" t="s">
        <v>163</v>
      </c>
    </row>
    <row r="494" spans="1:65" s="2" customFormat="1" ht="44.25" customHeight="1">
      <c r="A494" s="40"/>
      <c r="B494" s="41"/>
      <c r="C494" s="220" t="s">
        <v>747</v>
      </c>
      <c r="D494" s="220" t="s">
        <v>166</v>
      </c>
      <c r="E494" s="221" t="s">
        <v>1614</v>
      </c>
      <c r="F494" s="222" t="s">
        <v>1615</v>
      </c>
      <c r="G494" s="223" t="s">
        <v>169</v>
      </c>
      <c r="H494" s="224">
        <v>890</v>
      </c>
      <c r="I494" s="225"/>
      <c r="J494" s="226">
        <f>ROUND(I494*H494,2)</f>
        <v>0</v>
      </c>
      <c r="K494" s="222" t="s">
        <v>170</v>
      </c>
      <c r="L494" s="46"/>
      <c r="M494" s="227" t="s">
        <v>19</v>
      </c>
      <c r="N494" s="228" t="s">
        <v>44</v>
      </c>
      <c r="O494" s="86"/>
      <c r="P494" s="229">
        <f>O494*H494</f>
        <v>0</v>
      </c>
      <c r="Q494" s="229">
        <v>0.01628</v>
      </c>
      <c r="R494" s="229">
        <f>Q494*H494</f>
        <v>14.489199999999999</v>
      </c>
      <c r="S494" s="229">
        <v>0</v>
      </c>
      <c r="T494" s="230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31" t="s">
        <v>171</v>
      </c>
      <c r="AT494" s="231" t="s">
        <v>166</v>
      </c>
      <c r="AU494" s="231" t="s">
        <v>106</v>
      </c>
      <c r="AY494" s="19" t="s">
        <v>163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9" t="s">
        <v>106</v>
      </c>
      <c r="BK494" s="232">
        <f>ROUND(I494*H494,2)</f>
        <v>0</v>
      </c>
      <c r="BL494" s="19" t="s">
        <v>171</v>
      </c>
      <c r="BM494" s="231" t="s">
        <v>1616</v>
      </c>
    </row>
    <row r="495" spans="1:51" s="13" customFormat="1" ht="12">
      <c r="A495" s="13"/>
      <c r="B495" s="233"/>
      <c r="C495" s="234"/>
      <c r="D495" s="235" t="s">
        <v>173</v>
      </c>
      <c r="E495" s="236" t="s">
        <v>19</v>
      </c>
      <c r="F495" s="237" t="s">
        <v>1617</v>
      </c>
      <c r="G495" s="234"/>
      <c r="H495" s="238">
        <v>230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173</v>
      </c>
      <c r="AU495" s="244" t="s">
        <v>106</v>
      </c>
      <c r="AV495" s="13" t="s">
        <v>106</v>
      </c>
      <c r="AW495" s="13" t="s">
        <v>33</v>
      </c>
      <c r="AX495" s="13" t="s">
        <v>72</v>
      </c>
      <c r="AY495" s="244" t="s">
        <v>163</v>
      </c>
    </row>
    <row r="496" spans="1:51" s="13" customFormat="1" ht="12">
      <c r="A496" s="13"/>
      <c r="B496" s="233"/>
      <c r="C496" s="234"/>
      <c r="D496" s="235" t="s">
        <v>173</v>
      </c>
      <c r="E496" s="236" t="s">
        <v>19</v>
      </c>
      <c r="F496" s="237" t="s">
        <v>1618</v>
      </c>
      <c r="G496" s="234"/>
      <c r="H496" s="238">
        <v>160</v>
      </c>
      <c r="I496" s="239"/>
      <c r="J496" s="234"/>
      <c r="K496" s="234"/>
      <c r="L496" s="240"/>
      <c r="M496" s="241"/>
      <c r="N496" s="242"/>
      <c r="O496" s="242"/>
      <c r="P496" s="242"/>
      <c r="Q496" s="242"/>
      <c r="R496" s="242"/>
      <c r="S496" s="242"/>
      <c r="T496" s="24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4" t="s">
        <v>173</v>
      </c>
      <c r="AU496" s="244" t="s">
        <v>106</v>
      </c>
      <c r="AV496" s="13" t="s">
        <v>106</v>
      </c>
      <c r="AW496" s="13" t="s">
        <v>33</v>
      </c>
      <c r="AX496" s="13" t="s">
        <v>72</v>
      </c>
      <c r="AY496" s="244" t="s">
        <v>163</v>
      </c>
    </row>
    <row r="497" spans="1:51" s="13" customFormat="1" ht="12">
      <c r="A497" s="13"/>
      <c r="B497" s="233"/>
      <c r="C497" s="234"/>
      <c r="D497" s="235" t="s">
        <v>173</v>
      </c>
      <c r="E497" s="236" t="s">
        <v>19</v>
      </c>
      <c r="F497" s="237" t="s">
        <v>1619</v>
      </c>
      <c r="G497" s="234"/>
      <c r="H497" s="238">
        <v>150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173</v>
      </c>
      <c r="AU497" s="244" t="s">
        <v>106</v>
      </c>
      <c r="AV497" s="13" t="s">
        <v>106</v>
      </c>
      <c r="AW497" s="13" t="s">
        <v>33</v>
      </c>
      <c r="AX497" s="13" t="s">
        <v>72</v>
      </c>
      <c r="AY497" s="244" t="s">
        <v>163</v>
      </c>
    </row>
    <row r="498" spans="1:51" s="13" customFormat="1" ht="12">
      <c r="A498" s="13"/>
      <c r="B498" s="233"/>
      <c r="C498" s="234"/>
      <c r="D498" s="235" t="s">
        <v>173</v>
      </c>
      <c r="E498" s="236" t="s">
        <v>19</v>
      </c>
      <c r="F498" s="237" t="s">
        <v>1620</v>
      </c>
      <c r="G498" s="234"/>
      <c r="H498" s="238">
        <v>350</v>
      </c>
      <c r="I498" s="239"/>
      <c r="J498" s="234"/>
      <c r="K498" s="234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173</v>
      </c>
      <c r="AU498" s="244" t="s">
        <v>106</v>
      </c>
      <c r="AV498" s="13" t="s">
        <v>106</v>
      </c>
      <c r="AW498" s="13" t="s">
        <v>33</v>
      </c>
      <c r="AX498" s="13" t="s">
        <v>72</v>
      </c>
      <c r="AY498" s="244" t="s">
        <v>163</v>
      </c>
    </row>
    <row r="499" spans="1:51" s="14" customFormat="1" ht="12">
      <c r="A499" s="14"/>
      <c r="B499" s="245"/>
      <c r="C499" s="246"/>
      <c r="D499" s="235" t="s">
        <v>173</v>
      </c>
      <c r="E499" s="247" t="s">
        <v>1004</v>
      </c>
      <c r="F499" s="248" t="s">
        <v>175</v>
      </c>
      <c r="G499" s="246"/>
      <c r="H499" s="249">
        <v>890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173</v>
      </c>
      <c r="AU499" s="255" t="s">
        <v>106</v>
      </c>
      <c r="AV499" s="14" t="s">
        <v>171</v>
      </c>
      <c r="AW499" s="14" t="s">
        <v>33</v>
      </c>
      <c r="AX499" s="14" t="s">
        <v>80</v>
      </c>
      <c r="AY499" s="255" t="s">
        <v>163</v>
      </c>
    </row>
    <row r="500" spans="1:65" s="2" customFormat="1" ht="33" customHeight="1">
      <c r="A500" s="40"/>
      <c r="B500" s="41"/>
      <c r="C500" s="220" t="s">
        <v>751</v>
      </c>
      <c r="D500" s="220" t="s">
        <v>166</v>
      </c>
      <c r="E500" s="221" t="s">
        <v>1621</v>
      </c>
      <c r="F500" s="222" t="s">
        <v>1622</v>
      </c>
      <c r="G500" s="223" t="s">
        <v>169</v>
      </c>
      <c r="H500" s="224">
        <v>2670</v>
      </c>
      <c r="I500" s="225"/>
      <c r="J500" s="226">
        <f>ROUND(I500*H500,2)</f>
        <v>0</v>
      </c>
      <c r="K500" s="222" t="s">
        <v>170</v>
      </c>
      <c r="L500" s="46"/>
      <c r="M500" s="227" t="s">
        <v>19</v>
      </c>
      <c r="N500" s="228" t="s">
        <v>44</v>
      </c>
      <c r="O500" s="86"/>
      <c r="P500" s="229">
        <f>O500*H500</f>
        <v>0</v>
      </c>
      <c r="Q500" s="229">
        <v>0.0068</v>
      </c>
      <c r="R500" s="229">
        <f>Q500*H500</f>
        <v>18.156</v>
      </c>
      <c r="S500" s="229">
        <v>0</v>
      </c>
      <c r="T500" s="230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31" t="s">
        <v>171</v>
      </c>
      <c r="AT500" s="231" t="s">
        <v>166</v>
      </c>
      <c r="AU500" s="231" t="s">
        <v>106</v>
      </c>
      <c r="AY500" s="19" t="s">
        <v>163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9" t="s">
        <v>106</v>
      </c>
      <c r="BK500" s="232">
        <f>ROUND(I500*H500,2)</f>
        <v>0</v>
      </c>
      <c r="BL500" s="19" t="s">
        <v>171</v>
      </c>
      <c r="BM500" s="231" t="s">
        <v>1623</v>
      </c>
    </row>
    <row r="501" spans="1:51" s="13" customFormat="1" ht="12">
      <c r="A501" s="13"/>
      <c r="B501" s="233"/>
      <c r="C501" s="234"/>
      <c r="D501" s="235" t="s">
        <v>173</v>
      </c>
      <c r="E501" s="236" t="s">
        <v>19</v>
      </c>
      <c r="F501" s="237" t="s">
        <v>1624</v>
      </c>
      <c r="G501" s="234"/>
      <c r="H501" s="238">
        <v>2670</v>
      </c>
      <c r="I501" s="239"/>
      <c r="J501" s="234"/>
      <c r="K501" s="234"/>
      <c r="L501" s="240"/>
      <c r="M501" s="241"/>
      <c r="N501" s="242"/>
      <c r="O501" s="242"/>
      <c r="P501" s="242"/>
      <c r="Q501" s="242"/>
      <c r="R501" s="242"/>
      <c r="S501" s="242"/>
      <c r="T501" s="24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4" t="s">
        <v>173</v>
      </c>
      <c r="AU501" s="244" t="s">
        <v>106</v>
      </c>
      <c r="AV501" s="13" t="s">
        <v>106</v>
      </c>
      <c r="AW501" s="13" t="s">
        <v>33</v>
      </c>
      <c r="AX501" s="13" t="s">
        <v>80</v>
      </c>
      <c r="AY501" s="244" t="s">
        <v>163</v>
      </c>
    </row>
    <row r="502" spans="1:65" s="2" customFormat="1" ht="33" customHeight="1">
      <c r="A502" s="40"/>
      <c r="B502" s="41"/>
      <c r="C502" s="220" t="s">
        <v>757</v>
      </c>
      <c r="D502" s="220" t="s">
        <v>166</v>
      </c>
      <c r="E502" s="221" t="s">
        <v>1625</v>
      </c>
      <c r="F502" s="222" t="s">
        <v>1626</v>
      </c>
      <c r="G502" s="223" t="s">
        <v>169</v>
      </c>
      <c r="H502" s="224">
        <v>1218.9</v>
      </c>
      <c r="I502" s="225"/>
      <c r="J502" s="226">
        <f>ROUND(I502*H502,2)</f>
        <v>0</v>
      </c>
      <c r="K502" s="222" t="s">
        <v>170</v>
      </c>
      <c r="L502" s="46"/>
      <c r="M502" s="227" t="s">
        <v>19</v>
      </c>
      <c r="N502" s="228" t="s">
        <v>44</v>
      </c>
      <c r="O502" s="86"/>
      <c r="P502" s="229">
        <f>O502*H502</f>
        <v>0</v>
      </c>
      <c r="Q502" s="229">
        <v>0.0136</v>
      </c>
      <c r="R502" s="229">
        <f>Q502*H502</f>
        <v>16.57704</v>
      </c>
      <c r="S502" s="229">
        <v>0</v>
      </c>
      <c r="T502" s="230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31" t="s">
        <v>171</v>
      </c>
      <c r="AT502" s="231" t="s">
        <v>166</v>
      </c>
      <c r="AU502" s="231" t="s">
        <v>106</v>
      </c>
      <c r="AY502" s="19" t="s">
        <v>163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9" t="s">
        <v>106</v>
      </c>
      <c r="BK502" s="232">
        <f>ROUND(I502*H502,2)</f>
        <v>0</v>
      </c>
      <c r="BL502" s="19" t="s">
        <v>171</v>
      </c>
      <c r="BM502" s="231" t="s">
        <v>1627</v>
      </c>
    </row>
    <row r="503" spans="1:51" s="13" customFormat="1" ht="12">
      <c r="A503" s="13"/>
      <c r="B503" s="233"/>
      <c r="C503" s="234"/>
      <c r="D503" s="235" t="s">
        <v>173</v>
      </c>
      <c r="E503" s="236" t="s">
        <v>19</v>
      </c>
      <c r="F503" s="237" t="s">
        <v>993</v>
      </c>
      <c r="G503" s="234"/>
      <c r="H503" s="238">
        <v>1218.9</v>
      </c>
      <c r="I503" s="239"/>
      <c r="J503" s="234"/>
      <c r="K503" s="234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173</v>
      </c>
      <c r="AU503" s="244" t="s">
        <v>106</v>
      </c>
      <c r="AV503" s="13" t="s">
        <v>106</v>
      </c>
      <c r="AW503" s="13" t="s">
        <v>33</v>
      </c>
      <c r="AX503" s="13" t="s">
        <v>72</v>
      </c>
      <c r="AY503" s="244" t="s">
        <v>163</v>
      </c>
    </row>
    <row r="504" spans="1:51" s="14" customFormat="1" ht="12">
      <c r="A504" s="14"/>
      <c r="B504" s="245"/>
      <c r="C504" s="246"/>
      <c r="D504" s="235" t="s">
        <v>173</v>
      </c>
      <c r="E504" s="247" t="s">
        <v>19</v>
      </c>
      <c r="F504" s="248" t="s">
        <v>175</v>
      </c>
      <c r="G504" s="246"/>
      <c r="H504" s="249">
        <v>1218.9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5" t="s">
        <v>173</v>
      </c>
      <c r="AU504" s="255" t="s">
        <v>106</v>
      </c>
      <c r="AV504" s="14" t="s">
        <v>171</v>
      </c>
      <c r="AW504" s="14" t="s">
        <v>33</v>
      </c>
      <c r="AX504" s="14" t="s">
        <v>80</v>
      </c>
      <c r="AY504" s="255" t="s">
        <v>163</v>
      </c>
    </row>
    <row r="505" spans="1:65" s="2" customFormat="1" ht="33" customHeight="1">
      <c r="A505" s="40"/>
      <c r="B505" s="41"/>
      <c r="C505" s="220" t="s">
        <v>761</v>
      </c>
      <c r="D505" s="220" t="s">
        <v>166</v>
      </c>
      <c r="E505" s="221" t="s">
        <v>1628</v>
      </c>
      <c r="F505" s="222" t="s">
        <v>1629</v>
      </c>
      <c r="G505" s="223" t="s">
        <v>169</v>
      </c>
      <c r="H505" s="224">
        <v>7210</v>
      </c>
      <c r="I505" s="225"/>
      <c r="J505" s="226">
        <f>ROUND(I505*H505,2)</f>
        <v>0</v>
      </c>
      <c r="K505" s="222" t="s">
        <v>170</v>
      </c>
      <c r="L505" s="46"/>
      <c r="M505" s="227" t="s">
        <v>19</v>
      </c>
      <c r="N505" s="228" t="s">
        <v>44</v>
      </c>
      <c r="O505" s="86"/>
      <c r="P505" s="229">
        <f>O505*H505</f>
        <v>0</v>
      </c>
      <c r="Q505" s="229">
        <v>0.00438</v>
      </c>
      <c r="R505" s="229">
        <f>Q505*H505</f>
        <v>31.579800000000002</v>
      </c>
      <c r="S505" s="229">
        <v>0</v>
      </c>
      <c r="T505" s="230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31" t="s">
        <v>171</v>
      </c>
      <c r="AT505" s="231" t="s">
        <v>166</v>
      </c>
      <c r="AU505" s="231" t="s">
        <v>106</v>
      </c>
      <c r="AY505" s="19" t="s">
        <v>163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9" t="s">
        <v>106</v>
      </c>
      <c r="BK505" s="232">
        <f>ROUND(I505*H505,2)</f>
        <v>0</v>
      </c>
      <c r="BL505" s="19" t="s">
        <v>171</v>
      </c>
      <c r="BM505" s="231" t="s">
        <v>1630</v>
      </c>
    </row>
    <row r="506" spans="1:51" s="13" customFormat="1" ht="12">
      <c r="A506" s="13"/>
      <c r="B506" s="233"/>
      <c r="C506" s="234"/>
      <c r="D506" s="235" t="s">
        <v>173</v>
      </c>
      <c r="E506" s="236" t="s">
        <v>19</v>
      </c>
      <c r="F506" s="237" t="s">
        <v>1001</v>
      </c>
      <c r="G506" s="234"/>
      <c r="H506" s="238">
        <v>7210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173</v>
      </c>
      <c r="AU506" s="244" t="s">
        <v>106</v>
      </c>
      <c r="AV506" s="13" t="s">
        <v>106</v>
      </c>
      <c r="AW506" s="13" t="s">
        <v>33</v>
      </c>
      <c r="AX506" s="13" t="s">
        <v>72</v>
      </c>
      <c r="AY506" s="244" t="s">
        <v>163</v>
      </c>
    </row>
    <row r="507" spans="1:51" s="14" customFormat="1" ht="12">
      <c r="A507" s="14"/>
      <c r="B507" s="245"/>
      <c r="C507" s="246"/>
      <c r="D507" s="235" t="s">
        <v>173</v>
      </c>
      <c r="E507" s="247" t="s">
        <v>19</v>
      </c>
      <c r="F507" s="248" t="s">
        <v>175</v>
      </c>
      <c r="G507" s="246"/>
      <c r="H507" s="249">
        <v>7210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173</v>
      </c>
      <c r="AU507" s="255" t="s">
        <v>106</v>
      </c>
      <c r="AV507" s="14" t="s">
        <v>171</v>
      </c>
      <c r="AW507" s="14" t="s">
        <v>33</v>
      </c>
      <c r="AX507" s="14" t="s">
        <v>80</v>
      </c>
      <c r="AY507" s="255" t="s">
        <v>163</v>
      </c>
    </row>
    <row r="508" spans="1:65" s="2" customFormat="1" ht="21.75" customHeight="1">
      <c r="A508" s="40"/>
      <c r="B508" s="41"/>
      <c r="C508" s="220" t="s">
        <v>765</v>
      </c>
      <c r="D508" s="220" t="s">
        <v>166</v>
      </c>
      <c r="E508" s="221" t="s">
        <v>1631</v>
      </c>
      <c r="F508" s="222" t="s">
        <v>1632</v>
      </c>
      <c r="G508" s="223" t="s">
        <v>169</v>
      </c>
      <c r="H508" s="224">
        <v>7210</v>
      </c>
      <c r="I508" s="225"/>
      <c r="J508" s="226">
        <f>ROUND(I508*H508,2)</f>
        <v>0</v>
      </c>
      <c r="K508" s="222" t="s">
        <v>170</v>
      </c>
      <c r="L508" s="46"/>
      <c r="M508" s="227" t="s">
        <v>19</v>
      </c>
      <c r="N508" s="228" t="s">
        <v>44</v>
      </c>
      <c r="O508" s="86"/>
      <c r="P508" s="229">
        <f>O508*H508</f>
        <v>0</v>
      </c>
      <c r="Q508" s="229">
        <v>0.00735</v>
      </c>
      <c r="R508" s="229">
        <f>Q508*H508</f>
        <v>52.9935</v>
      </c>
      <c r="S508" s="229">
        <v>0</v>
      </c>
      <c r="T508" s="230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31" t="s">
        <v>171</v>
      </c>
      <c r="AT508" s="231" t="s">
        <v>166</v>
      </c>
      <c r="AU508" s="231" t="s">
        <v>106</v>
      </c>
      <c r="AY508" s="19" t="s">
        <v>163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9" t="s">
        <v>106</v>
      </c>
      <c r="BK508" s="232">
        <f>ROUND(I508*H508,2)</f>
        <v>0</v>
      </c>
      <c r="BL508" s="19" t="s">
        <v>171</v>
      </c>
      <c r="BM508" s="231" t="s">
        <v>1633</v>
      </c>
    </row>
    <row r="509" spans="1:51" s="13" customFormat="1" ht="12">
      <c r="A509" s="13"/>
      <c r="B509" s="233"/>
      <c r="C509" s="234"/>
      <c r="D509" s="235" t="s">
        <v>173</v>
      </c>
      <c r="E509" s="236" t="s">
        <v>19</v>
      </c>
      <c r="F509" s="237" t="s">
        <v>1001</v>
      </c>
      <c r="G509" s="234"/>
      <c r="H509" s="238">
        <v>7210</v>
      </c>
      <c r="I509" s="239"/>
      <c r="J509" s="234"/>
      <c r="K509" s="234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173</v>
      </c>
      <c r="AU509" s="244" t="s">
        <v>106</v>
      </c>
      <c r="AV509" s="13" t="s">
        <v>106</v>
      </c>
      <c r="AW509" s="13" t="s">
        <v>33</v>
      </c>
      <c r="AX509" s="13" t="s">
        <v>72</v>
      </c>
      <c r="AY509" s="244" t="s">
        <v>163</v>
      </c>
    </row>
    <row r="510" spans="1:51" s="14" customFormat="1" ht="12">
      <c r="A510" s="14"/>
      <c r="B510" s="245"/>
      <c r="C510" s="246"/>
      <c r="D510" s="235" t="s">
        <v>173</v>
      </c>
      <c r="E510" s="247" t="s">
        <v>19</v>
      </c>
      <c r="F510" s="248" t="s">
        <v>175</v>
      </c>
      <c r="G510" s="246"/>
      <c r="H510" s="249">
        <v>7210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173</v>
      </c>
      <c r="AU510" s="255" t="s">
        <v>106</v>
      </c>
      <c r="AV510" s="14" t="s">
        <v>171</v>
      </c>
      <c r="AW510" s="14" t="s">
        <v>33</v>
      </c>
      <c r="AX510" s="14" t="s">
        <v>80</v>
      </c>
      <c r="AY510" s="255" t="s">
        <v>163</v>
      </c>
    </row>
    <row r="511" spans="1:65" s="2" customFormat="1" ht="33" customHeight="1">
      <c r="A511" s="40"/>
      <c r="B511" s="41"/>
      <c r="C511" s="220" t="s">
        <v>771</v>
      </c>
      <c r="D511" s="220" t="s">
        <v>166</v>
      </c>
      <c r="E511" s="221" t="s">
        <v>1634</v>
      </c>
      <c r="F511" s="222" t="s">
        <v>1635</v>
      </c>
      <c r="G511" s="223" t="s">
        <v>169</v>
      </c>
      <c r="H511" s="224">
        <v>7210</v>
      </c>
      <c r="I511" s="225"/>
      <c r="J511" s="226">
        <f>ROUND(I511*H511,2)</f>
        <v>0</v>
      </c>
      <c r="K511" s="222" t="s">
        <v>170</v>
      </c>
      <c r="L511" s="46"/>
      <c r="M511" s="227" t="s">
        <v>19</v>
      </c>
      <c r="N511" s="228" t="s">
        <v>44</v>
      </c>
      <c r="O511" s="86"/>
      <c r="P511" s="229">
        <f>O511*H511</f>
        <v>0</v>
      </c>
      <c r="Q511" s="229">
        <v>0.01628</v>
      </c>
      <c r="R511" s="229">
        <f>Q511*H511</f>
        <v>117.3788</v>
      </c>
      <c r="S511" s="229">
        <v>0</v>
      </c>
      <c r="T511" s="230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31" t="s">
        <v>171</v>
      </c>
      <c r="AT511" s="231" t="s">
        <v>166</v>
      </c>
      <c r="AU511" s="231" t="s">
        <v>106</v>
      </c>
      <c r="AY511" s="19" t="s">
        <v>163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9" t="s">
        <v>106</v>
      </c>
      <c r="BK511" s="232">
        <f>ROUND(I511*H511,2)</f>
        <v>0</v>
      </c>
      <c r="BL511" s="19" t="s">
        <v>171</v>
      </c>
      <c r="BM511" s="231" t="s">
        <v>1636</v>
      </c>
    </row>
    <row r="512" spans="1:51" s="13" customFormat="1" ht="12">
      <c r="A512" s="13"/>
      <c r="B512" s="233"/>
      <c r="C512" s="234"/>
      <c r="D512" s="235" t="s">
        <v>173</v>
      </c>
      <c r="E512" s="236" t="s">
        <v>19</v>
      </c>
      <c r="F512" s="237" t="s">
        <v>1637</v>
      </c>
      <c r="G512" s="234"/>
      <c r="H512" s="238">
        <v>1700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173</v>
      </c>
      <c r="AU512" s="244" t="s">
        <v>106</v>
      </c>
      <c r="AV512" s="13" t="s">
        <v>106</v>
      </c>
      <c r="AW512" s="13" t="s">
        <v>33</v>
      </c>
      <c r="AX512" s="13" t="s">
        <v>72</v>
      </c>
      <c r="AY512" s="244" t="s">
        <v>163</v>
      </c>
    </row>
    <row r="513" spans="1:51" s="13" customFormat="1" ht="12">
      <c r="A513" s="13"/>
      <c r="B513" s="233"/>
      <c r="C513" s="234"/>
      <c r="D513" s="235" t="s">
        <v>173</v>
      </c>
      <c r="E513" s="236" t="s">
        <v>19</v>
      </c>
      <c r="F513" s="237" t="s">
        <v>1638</v>
      </c>
      <c r="G513" s="234"/>
      <c r="H513" s="238">
        <v>1930</v>
      </c>
      <c r="I513" s="239"/>
      <c r="J513" s="234"/>
      <c r="K513" s="234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173</v>
      </c>
      <c r="AU513" s="244" t="s">
        <v>106</v>
      </c>
      <c r="AV513" s="13" t="s">
        <v>106</v>
      </c>
      <c r="AW513" s="13" t="s">
        <v>33</v>
      </c>
      <c r="AX513" s="13" t="s">
        <v>72</v>
      </c>
      <c r="AY513" s="244" t="s">
        <v>163</v>
      </c>
    </row>
    <row r="514" spans="1:51" s="13" customFormat="1" ht="12">
      <c r="A514" s="13"/>
      <c r="B514" s="233"/>
      <c r="C514" s="234"/>
      <c r="D514" s="235" t="s">
        <v>173</v>
      </c>
      <c r="E514" s="236" t="s">
        <v>19</v>
      </c>
      <c r="F514" s="237" t="s">
        <v>1639</v>
      </c>
      <c r="G514" s="234"/>
      <c r="H514" s="238">
        <v>1930</v>
      </c>
      <c r="I514" s="239"/>
      <c r="J514" s="234"/>
      <c r="K514" s="234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173</v>
      </c>
      <c r="AU514" s="244" t="s">
        <v>106</v>
      </c>
      <c r="AV514" s="13" t="s">
        <v>106</v>
      </c>
      <c r="AW514" s="13" t="s">
        <v>33</v>
      </c>
      <c r="AX514" s="13" t="s">
        <v>72</v>
      </c>
      <c r="AY514" s="244" t="s">
        <v>163</v>
      </c>
    </row>
    <row r="515" spans="1:51" s="13" customFormat="1" ht="12">
      <c r="A515" s="13"/>
      <c r="B515" s="233"/>
      <c r="C515" s="234"/>
      <c r="D515" s="235" t="s">
        <v>173</v>
      </c>
      <c r="E515" s="236" t="s">
        <v>19</v>
      </c>
      <c r="F515" s="237" t="s">
        <v>1640</v>
      </c>
      <c r="G515" s="234"/>
      <c r="H515" s="238">
        <v>1650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173</v>
      </c>
      <c r="AU515" s="244" t="s">
        <v>106</v>
      </c>
      <c r="AV515" s="13" t="s">
        <v>106</v>
      </c>
      <c r="AW515" s="13" t="s">
        <v>33</v>
      </c>
      <c r="AX515" s="13" t="s">
        <v>72</v>
      </c>
      <c r="AY515" s="244" t="s">
        <v>163</v>
      </c>
    </row>
    <row r="516" spans="1:51" s="14" customFormat="1" ht="12">
      <c r="A516" s="14"/>
      <c r="B516" s="245"/>
      <c r="C516" s="246"/>
      <c r="D516" s="235" t="s">
        <v>173</v>
      </c>
      <c r="E516" s="247" t="s">
        <v>1001</v>
      </c>
      <c r="F516" s="248" t="s">
        <v>175</v>
      </c>
      <c r="G516" s="246"/>
      <c r="H516" s="249">
        <v>7210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173</v>
      </c>
      <c r="AU516" s="255" t="s">
        <v>106</v>
      </c>
      <c r="AV516" s="14" t="s">
        <v>171</v>
      </c>
      <c r="AW516" s="14" t="s">
        <v>33</v>
      </c>
      <c r="AX516" s="14" t="s">
        <v>80</v>
      </c>
      <c r="AY516" s="255" t="s">
        <v>163</v>
      </c>
    </row>
    <row r="517" spans="1:65" s="2" customFormat="1" ht="33" customHeight="1">
      <c r="A517" s="40"/>
      <c r="B517" s="41"/>
      <c r="C517" s="220" t="s">
        <v>775</v>
      </c>
      <c r="D517" s="220" t="s">
        <v>166</v>
      </c>
      <c r="E517" s="221" t="s">
        <v>1641</v>
      </c>
      <c r="F517" s="222" t="s">
        <v>1642</v>
      </c>
      <c r="G517" s="223" t="s">
        <v>169</v>
      </c>
      <c r="H517" s="224">
        <v>21630</v>
      </c>
      <c r="I517" s="225"/>
      <c r="J517" s="226">
        <f>ROUND(I517*H517,2)</f>
        <v>0</v>
      </c>
      <c r="K517" s="222" t="s">
        <v>170</v>
      </c>
      <c r="L517" s="46"/>
      <c r="M517" s="227" t="s">
        <v>19</v>
      </c>
      <c r="N517" s="228" t="s">
        <v>44</v>
      </c>
      <c r="O517" s="86"/>
      <c r="P517" s="229">
        <f>O517*H517</f>
        <v>0</v>
      </c>
      <c r="Q517" s="229">
        <v>0.0068</v>
      </c>
      <c r="R517" s="229">
        <f>Q517*H517</f>
        <v>147.084</v>
      </c>
      <c r="S517" s="229">
        <v>0</v>
      </c>
      <c r="T517" s="230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31" t="s">
        <v>171</v>
      </c>
      <c r="AT517" s="231" t="s">
        <v>166</v>
      </c>
      <c r="AU517" s="231" t="s">
        <v>106</v>
      </c>
      <c r="AY517" s="19" t="s">
        <v>163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19" t="s">
        <v>106</v>
      </c>
      <c r="BK517" s="232">
        <f>ROUND(I517*H517,2)</f>
        <v>0</v>
      </c>
      <c r="BL517" s="19" t="s">
        <v>171</v>
      </c>
      <c r="BM517" s="231" t="s">
        <v>1643</v>
      </c>
    </row>
    <row r="518" spans="1:51" s="13" customFormat="1" ht="12">
      <c r="A518" s="13"/>
      <c r="B518" s="233"/>
      <c r="C518" s="234"/>
      <c r="D518" s="235" t="s">
        <v>173</v>
      </c>
      <c r="E518" s="236" t="s">
        <v>19</v>
      </c>
      <c r="F518" s="237" t="s">
        <v>1604</v>
      </c>
      <c r="G518" s="234"/>
      <c r="H518" s="238">
        <v>21630</v>
      </c>
      <c r="I518" s="239"/>
      <c r="J518" s="234"/>
      <c r="K518" s="234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173</v>
      </c>
      <c r="AU518" s="244" t="s">
        <v>106</v>
      </c>
      <c r="AV518" s="13" t="s">
        <v>106</v>
      </c>
      <c r="AW518" s="13" t="s">
        <v>33</v>
      </c>
      <c r="AX518" s="13" t="s">
        <v>80</v>
      </c>
      <c r="AY518" s="244" t="s">
        <v>163</v>
      </c>
    </row>
    <row r="519" spans="1:65" s="2" customFormat="1" ht="33" customHeight="1">
      <c r="A519" s="40"/>
      <c r="B519" s="41"/>
      <c r="C519" s="220" t="s">
        <v>779</v>
      </c>
      <c r="D519" s="220" t="s">
        <v>166</v>
      </c>
      <c r="E519" s="221" t="s">
        <v>1644</v>
      </c>
      <c r="F519" s="222" t="s">
        <v>1645</v>
      </c>
      <c r="G519" s="223" t="s">
        <v>169</v>
      </c>
      <c r="H519" s="224">
        <v>300</v>
      </c>
      <c r="I519" s="225"/>
      <c r="J519" s="226">
        <f>ROUND(I519*H519,2)</f>
        <v>0</v>
      </c>
      <c r="K519" s="222" t="s">
        <v>170</v>
      </c>
      <c r="L519" s="46"/>
      <c r="M519" s="227" t="s">
        <v>19</v>
      </c>
      <c r="N519" s="228" t="s">
        <v>44</v>
      </c>
      <c r="O519" s="86"/>
      <c r="P519" s="229">
        <f>O519*H519</f>
        <v>0</v>
      </c>
      <c r="Q519" s="229">
        <v>0.00735</v>
      </c>
      <c r="R519" s="229">
        <f>Q519*H519</f>
        <v>2.205</v>
      </c>
      <c r="S519" s="229">
        <v>0</v>
      </c>
      <c r="T519" s="230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31" t="s">
        <v>171</v>
      </c>
      <c r="AT519" s="231" t="s">
        <v>166</v>
      </c>
      <c r="AU519" s="231" t="s">
        <v>106</v>
      </c>
      <c r="AY519" s="19" t="s">
        <v>163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9" t="s">
        <v>106</v>
      </c>
      <c r="BK519" s="232">
        <f>ROUND(I519*H519,2)</f>
        <v>0</v>
      </c>
      <c r="BL519" s="19" t="s">
        <v>171</v>
      </c>
      <c r="BM519" s="231" t="s">
        <v>1646</v>
      </c>
    </row>
    <row r="520" spans="1:51" s="13" customFormat="1" ht="12">
      <c r="A520" s="13"/>
      <c r="B520" s="233"/>
      <c r="C520" s="234"/>
      <c r="D520" s="235" t="s">
        <v>173</v>
      </c>
      <c r="E520" s="236" t="s">
        <v>19</v>
      </c>
      <c r="F520" s="237" t="s">
        <v>998</v>
      </c>
      <c r="G520" s="234"/>
      <c r="H520" s="238">
        <v>300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173</v>
      </c>
      <c r="AU520" s="244" t="s">
        <v>106</v>
      </c>
      <c r="AV520" s="13" t="s">
        <v>106</v>
      </c>
      <c r="AW520" s="13" t="s">
        <v>33</v>
      </c>
      <c r="AX520" s="13" t="s">
        <v>80</v>
      </c>
      <c r="AY520" s="244" t="s">
        <v>163</v>
      </c>
    </row>
    <row r="521" spans="1:65" s="2" customFormat="1" ht="44.25" customHeight="1">
      <c r="A521" s="40"/>
      <c r="B521" s="41"/>
      <c r="C521" s="220" t="s">
        <v>783</v>
      </c>
      <c r="D521" s="220" t="s">
        <v>166</v>
      </c>
      <c r="E521" s="221" t="s">
        <v>1647</v>
      </c>
      <c r="F521" s="222" t="s">
        <v>1648</v>
      </c>
      <c r="G521" s="223" t="s">
        <v>169</v>
      </c>
      <c r="H521" s="224">
        <v>300</v>
      </c>
      <c r="I521" s="225"/>
      <c r="J521" s="226">
        <f>ROUND(I521*H521,2)</f>
        <v>0</v>
      </c>
      <c r="K521" s="222" t="s">
        <v>170</v>
      </c>
      <c r="L521" s="46"/>
      <c r="M521" s="227" t="s">
        <v>19</v>
      </c>
      <c r="N521" s="228" t="s">
        <v>44</v>
      </c>
      <c r="O521" s="86"/>
      <c r="P521" s="229">
        <f>O521*H521</f>
        <v>0</v>
      </c>
      <c r="Q521" s="229">
        <v>0.01628</v>
      </c>
      <c r="R521" s="229">
        <f>Q521*H521</f>
        <v>4.8839999999999995</v>
      </c>
      <c r="S521" s="229">
        <v>0</v>
      </c>
      <c r="T521" s="230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31" t="s">
        <v>171</v>
      </c>
      <c r="AT521" s="231" t="s">
        <v>166</v>
      </c>
      <c r="AU521" s="231" t="s">
        <v>106</v>
      </c>
      <c r="AY521" s="19" t="s">
        <v>163</v>
      </c>
      <c r="BE521" s="232">
        <f>IF(N521="základní",J521,0)</f>
        <v>0</v>
      </c>
      <c r="BF521" s="232">
        <f>IF(N521="snížená",J521,0)</f>
        <v>0</v>
      </c>
      <c r="BG521" s="232">
        <f>IF(N521="zákl. přenesená",J521,0)</f>
        <v>0</v>
      </c>
      <c r="BH521" s="232">
        <f>IF(N521="sníž. přenesená",J521,0)</f>
        <v>0</v>
      </c>
      <c r="BI521" s="232">
        <f>IF(N521="nulová",J521,0)</f>
        <v>0</v>
      </c>
      <c r="BJ521" s="19" t="s">
        <v>106</v>
      </c>
      <c r="BK521" s="232">
        <f>ROUND(I521*H521,2)</f>
        <v>0</v>
      </c>
      <c r="BL521" s="19" t="s">
        <v>171</v>
      </c>
      <c r="BM521" s="231" t="s">
        <v>1649</v>
      </c>
    </row>
    <row r="522" spans="1:51" s="13" customFormat="1" ht="12">
      <c r="A522" s="13"/>
      <c r="B522" s="233"/>
      <c r="C522" s="234"/>
      <c r="D522" s="235" t="s">
        <v>173</v>
      </c>
      <c r="E522" s="236" t="s">
        <v>19</v>
      </c>
      <c r="F522" s="237" t="s">
        <v>1000</v>
      </c>
      <c r="G522" s="234"/>
      <c r="H522" s="238">
        <v>300</v>
      </c>
      <c r="I522" s="239"/>
      <c r="J522" s="234"/>
      <c r="K522" s="234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173</v>
      </c>
      <c r="AU522" s="244" t="s">
        <v>106</v>
      </c>
      <c r="AV522" s="13" t="s">
        <v>106</v>
      </c>
      <c r="AW522" s="13" t="s">
        <v>33</v>
      </c>
      <c r="AX522" s="13" t="s">
        <v>72</v>
      </c>
      <c r="AY522" s="244" t="s">
        <v>163</v>
      </c>
    </row>
    <row r="523" spans="1:51" s="14" customFormat="1" ht="12">
      <c r="A523" s="14"/>
      <c r="B523" s="245"/>
      <c r="C523" s="246"/>
      <c r="D523" s="235" t="s">
        <v>173</v>
      </c>
      <c r="E523" s="247" t="s">
        <v>998</v>
      </c>
      <c r="F523" s="248" t="s">
        <v>175</v>
      </c>
      <c r="G523" s="246"/>
      <c r="H523" s="249">
        <v>300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5" t="s">
        <v>173</v>
      </c>
      <c r="AU523" s="255" t="s">
        <v>106</v>
      </c>
      <c r="AV523" s="14" t="s">
        <v>171</v>
      </c>
      <c r="AW523" s="14" t="s">
        <v>33</v>
      </c>
      <c r="AX523" s="14" t="s">
        <v>80</v>
      </c>
      <c r="AY523" s="255" t="s">
        <v>163</v>
      </c>
    </row>
    <row r="524" spans="1:65" s="2" customFormat="1" ht="44.25" customHeight="1">
      <c r="A524" s="40"/>
      <c r="B524" s="41"/>
      <c r="C524" s="220" t="s">
        <v>789</v>
      </c>
      <c r="D524" s="220" t="s">
        <v>166</v>
      </c>
      <c r="E524" s="221" t="s">
        <v>1650</v>
      </c>
      <c r="F524" s="222" t="s">
        <v>1651</v>
      </c>
      <c r="G524" s="223" t="s">
        <v>169</v>
      </c>
      <c r="H524" s="224">
        <v>900</v>
      </c>
      <c r="I524" s="225"/>
      <c r="J524" s="226">
        <f>ROUND(I524*H524,2)</f>
        <v>0</v>
      </c>
      <c r="K524" s="222" t="s">
        <v>170</v>
      </c>
      <c r="L524" s="46"/>
      <c r="M524" s="227" t="s">
        <v>19</v>
      </c>
      <c r="N524" s="228" t="s">
        <v>44</v>
      </c>
      <c r="O524" s="86"/>
      <c r="P524" s="229">
        <f>O524*H524</f>
        <v>0</v>
      </c>
      <c r="Q524" s="229">
        <v>0.0068</v>
      </c>
      <c r="R524" s="229">
        <f>Q524*H524</f>
        <v>6.119999999999999</v>
      </c>
      <c r="S524" s="229">
        <v>0</v>
      </c>
      <c r="T524" s="230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31" t="s">
        <v>171</v>
      </c>
      <c r="AT524" s="231" t="s">
        <v>166</v>
      </c>
      <c r="AU524" s="231" t="s">
        <v>106</v>
      </c>
      <c r="AY524" s="19" t="s">
        <v>163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9" t="s">
        <v>106</v>
      </c>
      <c r="BK524" s="232">
        <f>ROUND(I524*H524,2)</f>
        <v>0</v>
      </c>
      <c r="BL524" s="19" t="s">
        <v>171</v>
      </c>
      <c r="BM524" s="231" t="s">
        <v>1652</v>
      </c>
    </row>
    <row r="525" spans="1:51" s="13" customFormat="1" ht="12">
      <c r="A525" s="13"/>
      <c r="B525" s="233"/>
      <c r="C525" s="234"/>
      <c r="D525" s="235" t="s">
        <v>173</v>
      </c>
      <c r="E525" s="236" t="s">
        <v>19</v>
      </c>
      <c r="F525" s="237" t="s">
        <v>1653</v>
      </c>
      <c r="G525" s="234"/>
      <c r="H525" s="238">
        <v>900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173</v>
      </c>
      <c r="AU525" s="244" t="s">
        <v>106</v>
      </c>
      <c r="AV525" s="13" t="s">
        <v>106</v>
      </c>
      <c r="AW525" s="13" t="s">
        <v>33</v>
      </c>
      <c r="AX525" s="13" t="s">
        <v>80</v>
      </c>
      <c r="AY525" s="244" t="s">
        <v>163</v>
      </c>
    </row>
    <row r="526" spans="1:65" s="2" customFormat="1" ht="44.25" customHeight="1">
      <c r="A526" s="40"/>
      <c r="B526" s="41"/>
      <c r="C526" s="220" t="s">
        <v>794</v>
      </c>
      <c r="D526" s="220" t="s">
        <v>166</v>
      </c>
      <c r="E526" s="221" t="s">
        <v>1654</v>
      </c>
      <c r="F526" s="222" t="s">
        <v>1655</v>
      </c>
      <c r="G526" s="223" t="s">
        <v>169</v>
      </c>
      <c r="H526" s="224">
        <v>290</v>
      </c>
      <c r="I526" s="225"/>
      <c r="J526" s="226">
        <f>ROUND(I526*H526,2)</f>
        <v>0</v>
      </c>
      <c r="K526" s="222" t="s">
        <v>170</v>
      </c>
      <c r="L526" s="46"/>
      <c r="M526" s="227" t="s">
        <v>19</v>
      </c>
      <c r="N526" s="228" t="s">
        <v>44</v>
      </c>
      <c r="O526" s="86"/>
      <c r="P526" s="229">
        <f>O526*H526</f>
        <v>0</v>
      </c>
      <c r="Q526" s="229">
        <v>0.01838</v>
      </c>
      <c r="R526" s="229">
        <f>Q526*H526</f>
        <v>5.3302000000000005</v>
      </c>
      <c r="S526" s="229">
        <v>0</v>
      </c>
      <c r="T526" s="230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31" t="s">
        <v>171</v>
      </c>
      <c r="AT526" s="231" t="s">
        <v>166</v>
      </c>
      <c r="AU526" s="231" t="s">
        <v>106</v>
      </c>
      <c r="AY526" s="19" t="s">
        <v>163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9" t="s">
        <v>106</v>
      </c>
      <c r="BK526" s="232">
        <f>ROUND(I526*H526,2)</f>
        <v>0</v>
      </c>
      <c r="BL526" s="19" t="s">
        <v>171</v>
      </c>
      <c r="BM526" s="231" t="s">
        <v>1656</v>
      </c>
    </row>
    <row r="527" spans="1:51" s="13" customFormat="1" ht="12">
      <c r="A527" s="13"/>
      <c r="B527" s="233"/>
      <c r="C527" s="234"/>
      <c r="D527" s="235" t="s">
        <v>173</v>
      </c>
      <c r="E527" s="236" t="s">
        <v>19</v>
      </c>
      <c r="F527" s="237" t="s">
        <v>1657</v>
      </c>
      <c r="G527" s="234"/>
      <c r="H527" s="238">
        <v>120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173</v>
      </c>
      <c r="AU527" s="244" t="s">
        <v>106</v>
      </c>
      <c r="AV527" s="13" t="s">
        <v>106</v>
      </c>
      <c r="AW527" s="13" t="s">
        <v>33</v>
      </c>
      <c r="AX527" s="13" t="s">
        <v>72</v>
      </c>
      <c r="AY527" s="244" t="s">
        <v>163</v>
      </c>
    </row>
    <row r="528" spans="1:51" s="13" customFormat="1" ht="12">
      <c r="A528" s="13"/>
      <c r="B528" s="233"/>
      <c r="C528" s="234"/>
      <c r="D528" s="235" t="s">
        <v>173</v>
      </c>
      <c r="E528" s="236" t="s">
        <v>19</v>
      </c>
      <c r="F528" s="237" t="s">
        <v>1658</v>
      </c>
      <c r="G528" s="234"/>
      <c r="H528" s="238">
        <v>170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173</v>
      </c>
      <c r="AU528" s="244" t="s">
        <v>106</v>
      </c>
      <c r="AV528" s="13" t="s">
        <v>106</v>
      </c>
      <c r="AW528" s="13" t="s">
        <v>33</v>
      </c>
      <c r="AX528" s="13" t="s">
        <v>72</v>
      </c>
      <c r="AY528" s="244" t="s">
        <v>163</v>
      </c>
    </row>
    <row r="529" spans="1:51" s="14" customFormat="1" ht="12">
      <c r="A529" s="14"/>
      <c r="B529" s="245"/>
      <c r="C529" s="246"/>
      <c r="D529" s="235" t="s">
        <v>173</v>
      </c>
      <c r="E529" s="247" t="s">
        <v>19</v>
      </c>
      <c r="F529" s="248" t="s">
        <v>175</v>
      </c>
      <c r="G529" s="246"/>
      <c r="H529" s="249">
        <v>290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5" t="s">
        <v>173</v>
      </c>
      <c r="AU529" s="255" t="s">
        <v>106</v>
      </c>
      <c r="AV529" s="14" t="s">
        <v>171</v>
      </c>
      <c r="AW529" s="14" t="s">
        <v>33</v>
      </c>
      <c r="AX529" s="14" t="s">
        <v>80</v>
      </c>
      <c r="AY529" s="255" t="s">
        <v>163</v>
      </c>
    </row>
    <row r="530" spans="1:65" s="2" customFormat="1" ht="21.75" customHeight="1">
      <c r="A530" s="40"/>
      <c r="B530" s="41"/>
      <c r="C530" s="220" t="s">
        <v>799</v>
      </c>
      <c r="D530" s="220" t="s">
        <v>166</v>
      </c>
      <c r="E530" s="221" t="s">
        <v>1659</v>
      </c>
      <c r="F530" s="222" t="s">
        <v>1660</v>
      </c>
      <c r="G530" s="223" t="s">
        <v>169</v>
      </c>
      <c r="H530" s="224">
        <v>350</v>
      </c>
      <c r="I530" s="225"/>
      <c r="J530" s="226">
        <f>ROUND(I530*H530,2)</f>
        <v>0</v>
      </c>
      <c r="K530" s="222" t="s">
        <v>170</v>
      </c>
      <c r="L530" s="46"/>
      <c r="M530" s="227" t="s">
        <v>19</v>
      </c>
      <c r="N530" s="228" t="s">
        <v>44</v>
      </c>
      <c r="O530" s="86"/>
      <c r="P530" s="229">
        <f>O530*H530</f>
        <v>0</v>
      </c>
      <c r="Q530" s="229">
        <v>0.03358</v>
      </c>
      <c r="R530" s="229">
        <f>Q530*H530</f>
        <v>11.753</v>
      </c>
      <c r="S530" s="229">
        <v>0</v>
      </c>
      <c r="T530" s="230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31" t="s">
        <v>171</v>
      </c>
      <c r="AT530" s="231" t="s">
        <v>166</v>
      </c>
      <c r="AU530" s="231" t="s">
        <v>106</v>
      </c>
      <c r="AY530" s="19" t="s">
        <v>163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9" t="s">
        <v>106</v>
      </c>
      <c r="BK530" s="232">
        <f>ROUND(I530*H530,2)</f>
        <v>0</v>
      </c>
      <c r="BL530" s="19" t="s">
        <v>171</v>
      </c>
      <c r="BM530" s="231" t="s">
        <v>1661</v>
      </c>
    </row>
    <row r="531" spans="1:51" s="13" customFormat="1" ht="12">
      <c r="A531" s="13"/>
      <c r="B531" s="233"/>
      <c r="C531" s="234"/>
      <c r="D531" s="235" t="s">
        <v>173</v>
      </c>
      <c r="E531" s="236" t="s">
        <v>19</v>
      </c>
      <c r="F531" s="237" t="s">
        <v>1662</v>
      </c>
      <c r="G531" s="234"/>
      <c r="H531" s="238">
        <v>350</v>
      </c>
      <c r="I531" s="239"/>
      <c r="J531" s="234"/>
      <c r="K531" s="234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173</v>
      </c>
      <c r="AU531" s="244" t="s">
        <v>106</v>
      </c>
      <c r="AV531" s="13" t="s">
        <v>106</v>
      </c>
      <c r="AW531" s="13" t="s">
        <v>33</v>
      </c>
      <c r="AX531" s="13" t="s">
        <v>72</v>
      </c>
      <c r="AY531" s="244" t="s">
        <v>163</v>
      </c>
    </row>
    <row r="532" spans="1:51" s="14" customFormat="1" ht="12">
      <c r="A532" s="14"/>
      <c r="B532" s="245"/>
      <c r="C532" s="246"/>
      <c r="D532" s="235" t="s">
        <v>173</v>
      </c>
      <c r="E532" s="247" t="s">
        <v>19</v>
      </c>
      <c r="F532" s="248" t="s">
        <v>175</v>
      </c>
      <c r="G532" s="246"/>
      <c r="H532" s="249">
        <v>350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5" t="s">
        <v>173</v>
      </c>
      <c r="AU532" s="255" t="s">
        <v>106</v>
      </c>
      <c r="AV532" s="14" t="s">
        <v>171</v>
      </c>
      <c r="AW532" s="14" t="s">
        <v>33</v>
      </c>
      <c r="AX532" s="14" t="s">
        <v>80</v>
      </c>
      <c r="AY532" s="255" t="s">
        <v>163</v>
      </c>
    </row>
    <row r="533" spans="1:65" s="2" customFormat="1" ht="21.75" customHeight="1">
      <c r="A533" s="40"/>
      <c r="B533" s="41"/>
      <c r="C533" s="220" t="s">
        <v>804</v>
      </c>
      <c r="D533" s="220" t="s">
        <v>166</v>
      </c>
      <c r="E533" s="221" t="s">
        <v>1663</v>
      </c>
      <c r="F533" s="222" t="s">
        <v>1664</v>
      </c>
      <c r="G533" s="223" t="s">
        <v>169</v>
      </c>
      <c r="H533" s="224">
        <v>70</v>
      </c>
      <c r="I533" s="225"/>
      <c r="J533" s="226">
        <f>ROUND(I533*H533,2)</f>
        <v>0</v>
      </c>
      <c r="K533" s="222" t="s">
        <v>170</v>
      </c>
      <c r="L533" s="46"/>
      <c r="M533" s="227" t="s">
        <v>19</v>
      </c>
      <c r="N533" s="228" t="s">
        <v>44</v>
      </c>
      <c r="O533" s="86"/>
      <c r="P533" s="229">
        <f>O533*H533</f>
        <v>0</v>
      </c>
      <c r="Q533" s="229">
        <v>0.042</v>
      </c>
      <c r="R533" s="229">
        <f>Q533*H533</f>
        <v>2.9400000000000004</v>
      </c>
      <c r="S533" s="229">
        <v>0</v>
      </c>
      <c r="T533" s="230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31" t="s">
        <v>171</v>
      </c>
      <c r="AT533" s="231" t="s">
        <v>166</v>
      </c>
      <c r="AU533" s="231" t="s">
        <v>106</v>
      </c>
      <c r="AY533" s="19" t="s">
        <v>163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19" t="s">
        <v>106</v>
      </c>
      <c r="BK533" s="232">
        <f>ROUND(I533*H533,2)</f>
        <v>0</v>
      </c>
      <c r="BL533" s="19" t="s">
        <v>171</v>
      </c>
      <c r="BM533" s="231" t="s">
        <v>1665</v>
      </c>
    </row>
    <row r="534" spans="1:51" s="13" customFormat="1" ht="12">
      <c r="A534" s="13"/>
      <c r="B534" s="233"/>
      <c r="C534" s="234"/>
      <c r="D534" s="235" t="s">
        <v>173</v>
      </c>
      <c r="E534" s="236" t="s">
        <v>19</v>
      </c>
      <c r="F534" s="237" t="s">
        <v>1666</v>
      </c>
      <c r="G534" s="234"/>
      <c r="H534" s="238">
        <v>70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173</v>
      </c>
      <c r="AU534" s="244" t="s">
        <v>106</v>
      </c>
      <c r="AV534" s="13" t="s">
        <v>106</v>
      </c>
      <c r="AW534" s="13" t="s">
        <v>33</v>
      </c>
      <c r="AX534" s="13" t="s">
        <v>72</v>
      </c>
      <c r="AY534" s="244" t="s">
        <v>163</v>
      </c>
    </row>
    <row r="535" spans="1:51" s="14" customFormat="1" ht="12">
      <c r="A535" s="14"/>
      <c r="B535" s="245"/>
      <c r="C535" s="246"/>
      <c r="D535" s="235" t="s">
        <v>173</v>
      </c>
      <c r="E535" s="247" t="s">
        <v>19</v>
      </c>
      <c r="F535" s="248" t="s">
        <v>175</v>
      </c>
      <c r="G535" s="246"/>
      <c r="H535" s="249">
        <v>70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173</v>
      </c>
      <c r="AU535" s="255" t="s">
        <v>106</v>
      </c>
      <c r="AV535" s="14" t="s">
        <v>171</v>
      </c>
      <c r="AW535" s="14" t="s">
        <v>33</v>
      </c>
      <c r="AX535" s="14" t="s">
        <v>80</v>
      </c>
      <c r="AY535" s="255" t="s">
        <v>163</v>
      </c>
    </row>
    <row r="536" spans="1:65" s="2" customFormat="1" ht="44.25" customHeight="1">
      <c r="A536" s="40"/>
      <c r="B536" s="41"/>
      <c r="C536" s="220" t="s">
        <v>811</v>
      </c>
      <c r="D536" s="220" t="s">
        <v>166</v>
      </c>
      <c r="E536" s="221" t="s">
        <v>1667</v>
      </c>
      <c r="F536" s="222" t="s">
        <v>1668</v>
      </c>
      <c r="G536" s="223" t="s">
        <v>169</v>
      </c>
      <c r="H536" s="224">
        <v>70</v>
      </c>
      <c r="I536" s="225"/>
      <c r="J536" s="226">
        <f>ROUND(I536*H536,2)</f>
        <v>0</v>
      </c>
      <c r="K536" s="222" t="s">
        <v>170</v>
      </c>
      <c r="L536" s="46"/>
      <c r="M536" s="227" t="s">
        <v>19</v>
      </c>
      <c r="N536" s="228" t="s">
        <v>44</v>
      </c>
      <c r="O536" s="86"/>
      <c r="P536" s="229">
        <f>O536*H536</f>
        <v>0</v>
      </c>
      <c r="Q536" s="229">
        <v>0.0009</v>
      </c>
      <c r="R536" s="229">
        <f>Q536*H536</f>
        <v>0.063</v>
      </c>
      <c r="S536" s="229">
        <v>0</v>
      </c>
      <c r="T536" s="230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31" t="s">
        <v>171</v>
      </c>
      <c r="AT536" s="231" t="s">
        <v>166</v>
      </c>
      <c r="AU536" s="231" t="s">
        <v>106</v>
      </c>
      <c r="AY536" s="19" t="s">
        <v>163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9" t="s">
        <v>106</v>
      </c>
      <c r="BK536" s="232">
        <f>ROUND(I536*H536,2)</f>
        <v>0</v>
      </c>
      <c r="BL536" s="19" t="s">
        <v>171</v>
      </c>
      <c r="BM536" s="231" t="s">
        <v>1669</v>
      </c>
    </row>
    <row r="537" spans="1:65" s="2" customFormat="1" ht="33" customHeight="1">
      <c r="A537" s="40"/>
      <c r="B537" s="41"/>
      <c r="C537" s="220" t="s">
        <v>816</v>
      </c>
      <c r="D537" s="220" t="s">
        <v>166</v>
      </c>
      <c r="E537" s="221" t="s">
        <v>1670</v>
      </c>
      <c r="F537" s="222" t="s">
        <v>1671</v>
      </c>
      <c r="G537" s="223" t="s">
        <v>279</v>
      </c>
      <c r="H537" s="224">
        <v>45</v>
      </c>
      <c r="I537" s="225"/>
      <c r="J537" s="226">
        <f>ROUND(I537*H537,2)</f>
        <v>0</v>
      </c>
      <c r="K537" s="222" t="s">
        <v>170</v>
      </c>
      <c r="L537" s="46"/>
      <c r="M537" s="227" t="s">
        <v>19</v>
      </c>
      <c r="N537" s="228" t="s">
        <v>44</v>
      </c>
      <c r="O537" s="86"/>
      <c r="P537" s="229">
        <f>O537*H537</f>
        <v>0</v>
      </c>
      <c r="Q537" s="229">
        <v>2E-05</v>
      </c>
      <c r="R537" s="229">
        <f>Q537*H537</f>
        <v>0.0009000000000000001</v>
      </c>
      <c r="S537" s="229">
        <v>0</v>
      </c>
      <c r="T537" s="230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31" t="s">
        <v>171</v>
      </c>
      <c r="AT537" s="231" t="s">
        <v>166</v>
      </c>
      <c r="AU537" s="231" t="s">
        <v>106</v>
      </c>
      <c r="AY537" s="19" t="s">
        <v>163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19" t="s">
        <v>106</v>
      </c>
      <c r="BK537" s="232">
        <f>ROUND(I537*H537,2)</f>
        <v>0</v>
      </c>
      <c r="BL537" s="19" t="s">
        <v>171</v>
      </c>
      <c r="BM537" s="231" t="s">
        <v>1672</v>
      </c>
    </row>
    <row r="538" spans="1:65" s="2" customFormat="1" ht="16.5" customHeight="1">
      <c r="A538" s="40"/>
      <c r="B538" s="41"/>
      <c r="C538" s="283" t="s">
        <v>825</v>
      </c>
      <c r="D538" s="283" t="s">
        <v>1115</v>
      </c>
      <c r="E538" s="284" t="s">
        <v>1673</v>
      </c>
      <c r="F538" s="285" t="s">
        <v>1674</v>
      </c>
      <c r="G538" s="286" t="s">
        <v>279</v>
      </c>
      <c r="H538" s="287">
        <v>47.25</v>
      </c>
      <c r="I538" s="288"/>
      <c r="J538" s="289">
        <f>ROUND(I538*H538,2)</f>
        <v>0</v>
      </c>
      <c r="K538" s="285" t="s">
        <v>170</v>
      </c>
      <c r="L538" s="290"/>
      <c r="M538" s="291" t="s">
        <v>19</v>
      </c>
      <c r="N538" s="292" t="s">
        <v>44</v>
      </c>
      <c r="O538" s="86"/>
      <c r="P538" s="229">
        <f>O538*H538</f>
        <v>0</v>
      </c>
      <c r="Q538" s="229">
        <v>0.0001</v>
      </c>
      <c r="R538" s="229">
        <f>Q538*H538</f>
        <v>0.004725</v>
      </c>
      <c r="S538" s="229">
        <v>0</v>
      </c>
      <c r="T538" s="230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31" t="s">
        <v>206</v>
      </c>
      <c r="AT538" s="231" t="s">
        <v>1115</v>
      </c>
      <c r="AU538" s="231" t="s">
        <v>106</v>
      </c>
      <c r="AY538" s="19" t="s">
        <v>163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9" t="s">
        <v>106</v>
      </c>
      <c r="BK538" s="232">
        <f>ROUND(I538*H538,2)</f>
        <v>0</v>
      </c>
      <c r="BL538" s="19" t="s">
        <v>171</v>
      </c>
      <c r="BM538" s="231" t="s">
        <v>1675</v>
      </c>
    </row>
    <row r="539" spans="1:51" s="13" customFormat="1" ht="12">
      <c r="A539" s="13"/>
      <c r="B539" s="233"/>
      <c r="C539" s="234"/>
      <c r="D539" s="235" t="s">
        <v>173</v>
      </c>
      <c r="E539" s="234"/>
      <c r="F539" s="237" t="s">
        <v>1676</v>
      </c>
      <c r="G539" s="234"/>
      <c r="H539" s="238">
        <v>47.25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173</v>
      </c>
      <c r="AU539" s="244" t="s">
        <v>106</v>
      </c>
      <c r="AV539" s="13" t="s">
        <v>106</v>
      </c>
      <c r="AW539" s="13" t="s">
        <v>4</v>
      </c>
      <c r="AX539" s="13" t="s">
        <v>80</v>
      </c>
      <c r="AY539" s="244" t="s">
        <v>163</v>
      </c>
    </row>
    <row r="540" spans="1:65" s="2" customFormat="1" ht="33" customHeight="1">
      <c r="A540" s="40"/>
      <c r="B540" s="41"/>
      <c r="C540" s="220" t="s">
        <v>830</v>
      </c>
      <c r="D540" s="220" t="s">
        <v>166</v>
      </c>
      <c r="E540" s="221" t="s">
        <v>1677</v>
      </c>
      <c r="F540" s="222" t="s">
        <v>1678</v>
      </c>
      <c r="G540" s="223" t="s">
        <v>279</v>
      </c>
      <c r="H540" s="224">
        <v>189.235</v>
      </c>
      <c r="I540" s="225"/>
      <c r="J540" s="226">
        <f>ROUND(I540*H540,2)</f>
        <v>0</v>
      </c>
      <c r="K540" s="222" t="s">
        <v>170</v>
      </c>
      <c r="L540" s="46"/>
      <c r="M540" s="227" t="s">
        <v>19</v>
      </c>
      <c r="N540" s="228" t="s">
        <v>44</v>
      </c>
      <c r="O540" s="86"/>
      <c r="P540" s="229">
        <f>O540*H540</f>
        <v>0</v>
      </c>
      <c r="Q540" s="229">
        <v>0</v>
      </c>
      <c r="R540" s="229">
        <f>Q540*H540</f>
        <v>0</v>
      </c>
      <c r="S540" s="229">
        <v>0</v>
      </c>
      <c r="T540" s="23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1" t="s">
        <v>171</v>
      </c>
      <c r="AT540" s="231" t="s">
        <v>166</v>
      </c>
      <c r="AU540" s="231" t="s">
        <v>106</v>
      </c>
      <c r="AY540" s="19" t="s">
        <v>163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9" t="s">
        <v>106</v>
      </c>
      <c r="BK540" s="232">
        <f>ROUND(I540*H540,2)</f>
        <v>0</v>
      </c>
      <c r="BL540" s="19" t="s">
        <v>171</v>
      </c>
      <c r="BM540" s="231" t="s">
        <v>1679</v>
      </c>
    </row>
    <row r="541" spans="1:51" s="15" customFormat="1" ht="12">
      <c r="A541" s="15"/>
      <c r="B541" s="256"/>
      <c r="C541" s="257"/>
      <c r="D541" s="235" t="s">
        <v>173</v>
      </c>
      <c r="E541" s="258" t="s">
        <v>19</v>
      </c>
      <c r="F541" s="259" t="s">
        <v>1680</v>
      </c>
      <c r="G541" s="257"/>
      <c r="H541" s="258" t="s">
        <v>19</v>
      </c>
      <c r="I541" s="260"/>
      <c r="J541" s="257"/>
      <c r="K541" s="257"/>
      <c r="L541" s="261"/>
      <c r="M541" s="262"/>
      <c r="N541" s="263"/>
      <c r="O541" s="263"/>
      <c r="P541" s="263"/>
      <c r="Q541" s="263"/>
      <c r="R541" s="263"/>
      <c r="S541" s="263"/>
      <c r="T541" s="264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5" t="s">
        <v>173</v>
      </c>
      <c r="AU541" s="265" t="s">
        <v>106</v>
      </c>
      <c r="AV541" s="15" t="s">
        <v>80</v>
      </c>
      <c r="AW541" s="15" t="s">
        <v>33</v>
      </c>
      <c r="AX541" s="15" t="s">
        <v>72</v>
      </c>
      <c r="AY541" s="265" t="s">
        <v>163</v>
      </c>
    </row>
    <row r="542" spans="1:51" s="13" customFormat="1" ht="12">
      <c r="A542" s="13"/>
      <c r="B542" s="233"/>
      <c r="C542" s="234"/>
      <c r="D542" s="235" t="s">
        <v>173</v>
      </c>
      <c r="E542" s="236" t="s">
        <v>19</v>
      </c>
      <c r="F542" s="237" t="s">
        <v>1681</v>
      </c>
      <c r="G542" s="234"/>
      <c r="H542" s="238">
        <v>27.91</v>
      </c>
      <c r="I542" s="239"/>
      <c r="J542" s="234"/>
      <c r="K542" s="234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173</v>
      </c>
      <c r="AU542" s="244" t="s">
        <v>106</v>
      </c>
      <c r="AV542" s="13" t="s">
        <v>106</v>
      </c>
      <c r="AW542" s="13" t="s">
        <v>33</v>
      </c>
      <c r="AX542" s="13" t="s">
        <v>72</v>
      </c>
      <c r="AY542" s="244" t="s">
        <v>163</v>
      </c>
    </row>
    <row r="543" spans="1:51" s="16" customFormat="1" ht="12">
      <c r="A543" s="16"/>
      <c r="B543" s="272"/>
      <c r="C543" s="273"/>
      <c r="D543" s="235" t="s">
        <v>173</v>
      </c>
      <c r="E543" s="274" t="s">
        <v>19</v>
      </c>
      <c r="F543" s="275" t="s">
        <v>1073</v>
      </c>
      <c r="G543" s="273"/>
      <c r="H543" s="276">
        <v>27.91</v>
      </c>
      <c r="I543" s="277"/>
      <c r="J543" s="273"/>
      <c r="K543" s="273"/>
      <c r="L543" s="278"/>
      <c r="M543" s="279"/>
      <c r="N543" s="280"/>
      <c r="O543" s="280"/>
      <c r="P543" s="280"/>
      <c r="Q543" s="280"/>
      <c r="R543" s="280"/>
      <c r="S543" s="280"/>
      <c r="T543" s="281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82" t="s">
        <v>173</v>
      </c>
      <c r="AU543" s="282" t="s">
        <v>106</v>
      </c>
      <c r="AV543" s="16" t="s">
        <v>181</v>
      </c>
      <c r="AW543" s="16" t="s">
        <v>33</v>
      </c>
      <c r="AX543" s="16" t="s">
        <v>72</v>
      </c>
      <c r="AY543" s="282" t="s">
        <v>163</v>
      </c>
    </row>
    <row r="544" spans="1:51" s="13" customFormat="1" ht="12">
      <c r="A544" s="13"/>
      <c r="B544" s="233"/>
      <c r="C544" s="234"/>
      <c r="D544" s="235" t="s">
        <v>173</v>
      </c>
      <c r="E544" s="236" t="s">
        <v>19</v>
      </c>
      <c r="F544" s="237" t="s">
        <v>1682</v>
      </c>
      <c r="G544" s="234"/>
      <c r="H544" s="238">
        <v>49.68</v>
      </c>
      <c r="I544" s="239"/>
      <c r="J544" s="234"/>
      <c r="K544" s="234"/>
      <c r="L544" s="240"/>
      <c r="M544" s="241"/>
      <c r="N544" s="242"/>
      <c r="O544" s="242"/>
      <c r="P544" s="242"/>
      <c r="Q544" s="242"/>
      <c r="R544" s="242"/>
      <c r="S544" s="242"/>
      <c r="T544" s="24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4" t="s">
        <v>173</v>
      </c>
      <c r="AU544" s="244" t="s">
        <v>106</v>
      </c>
      <c r="AV544" s="13" t="s">
        <v>106</v>
      </c>
      <c r="AW544" s="13" t="s">
        <v>33</v>
      </c>
      <c r="AX544" s="13" t="s">
        <v>72</v>
      </c>
      <c r="AY544" s="244" t="s">
        <v>163</v>
      </c>
    </row>
    <row r="545" spans="1:51" s="16" customFormat="1" ht="12">
      <c r="A545" s="16"/>
      <c r="B545" s="272"/>
      <c r="C545" s="273"/>
      <c r="D545" s="235" t="s">
        <v>173</v>
      </c>
      <c r="E545" s="274" t="s">
        <v>19</v>
      </c>
      <c r="F545" s="275" t="s">
        <v>1073</v>
      </c>
      <c r="G545" s="273"/>
      <c r="H545" s="276">
        <v>49.68</v>
      </c>
      <c r="I545" s="277"/>
      <c r="J545" s="273"/>
      <c r="K545" s="273"/>
      <c r="L545" s="278"/>
      <c r="M545" s="279"/>
      <c r="N545" s="280"/>
      <c r="O545" s="280"/>
      <c r="P545" s="280"/>
      <c r="Q545" s="280"/>
      <c r="R545" s="280"/>
      <c r="S545" s="280"/>
      <c r="T545" s="281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82" t="s">
        <v>173</v>
      </c>
      <c r="AU545" s="282" t="s">
        <v>106</v>
      </c>
      <c r="AV545" s="16" t="s">
        <v>181</v>
      </c>
      <c r="AW545" s="16" t="s">
        <v>33</v>
      </c>
      <c r="AX545" s="16" t="s">
        <v>72</v>
      </c>
      <c r="AY545" s="282" t="s">
        <v>163</v>
      </c>
    </row>
    <row r="546" spans="1:51" s="13" customFormat="1" ht="12">
      <c r="A546" s="13"/>
      <c r="B546" s="233"/>
      <c r="C546" s="234"/>
      <c r="D546" s="235" t="s">
        <v>173</v>
      </c>
      <c r="E546" s="236" t="s">
        <v>19</v>
      </c>
      <c r="F546" s="237" t="s">
        <v>1683</v>
      </c>
      <c r="G546" s="234"/>
      <c r="H546" s="238">
        <v>52.71</v>
      </c>
      <c r="I546" s="239"/>
      <c r="J546" s="234"/>
      <c r="K546" s="234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173</v>
      </c>
      <c r="AU546" s="244" t="s">
        <v>106</v>
      </c>
      <c r="AV546" s="13" t="s">
        <v>106</v>
      </c>
      <c r="AW546" s="13" t="s">
        <v>33</v>
      </c>
      <c r="AX546" s="13" t="s">
        <v>72</v>
      </c>
      <c r="AY546" s="244" t="s">
        <v>163</v>
      </c>
    </row>
    <row r="547" spans="1:51" s="16" customFormat="1" ht="12">
      <c r="A547" s="16"/>
      <c r="B547" s="272"/>
      <c r="C547" s="273"/>
      <c r="D547" s="235" t="s">
        <v>173</v>
      </c>
      <c r="E547" s="274" t="s">
        <v>19</v>
      </c>
      <c r="F547" s="275" t="s">
        <v>1073</v>
      </c>
      <c r="G547" s="273"/>
      <c r="H547" s="276">
        <v>52.71</v>
      </c>
      <c r="I547" s="277"/>
      <c r="J547" s="273"/>
      <c r="K547" s="273"/>
      <c r="L547" s="278"/>
      <c r="M547" s="279"/>
      <c r="N547" s="280"/>
      <c r="O547" s="280"/>
      <c r="P547" s="280"/>
      <c r="Q547" s="280"/>
      <c r="R547" s="280"/>
      <c r="S547" s="280"/>
      <c r="T547" s="281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82" t="s">
        <v>173</v>
      </c>
      <c r="AU547" s="282" t="s">
        <v>106</v>
      </c>
      <c r="AV547" s="16" t="s">
        <v>181</v>
      </c>
      <c r="AW547" s="16" t="s">
        <v>33</v>
      </c>
      <c r="AX547" s="16" t="s">
        <v>72</v>
      </c>
      <c r="AY547" s="282" t="s">
        <v>163</v>
      </c>
    </row>
    <row r="548" spans="1:51" s="13" customFormat="1" ht="12">
      <c r="A548" s="13"/>
      <c r="B548" s="233"/>
      <c r="C548" s="234"/>
      <c r="D548" s="235" t="s">
        <v>173</v>
      </c>
      <c r="E548" s="236" t="s">
        <v>19</v>
      </c>
      <c r="F548" s="237" t="s">
        <v>1684</v>
      </c>
      <c r="G548" s="234"/>
      <c r="H548" s="238">
        <v>58.935</v>
      </c>
      <c r="I548" s="239"/>
      <c r="J548" s="234"/>
      <c r="K548" s="234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173</v>
      </c>
      <c r="AU548" s="244" t="s">
        <v>106</v>
      </c>
      <c r="AV548" s="13" t="s">
        <v>106</v>
      </c>
      <c r="AW548" s="13" t="s">
        <v>33</v>
      </c>
      <c r="AX548" s="13" t="s">
        <v>72</v>
      </c>
      <c r="AY548" s="244" t="s">
        <v>163</v>
      </c>
    </row>
    <row r="549" spans="1:51" s="16" customFormat="1" ht="12">
      <c r="A549" s="16"/>
      <c r="B549" s="272"/>
      <c r="C549" s="273"/>
      <c r="D549" s="235" t="s">
        <v>173</v>
      </c>
      <c r="E549" s="274" t="s">
        <v>19</v>
      </c>
      <c r="F549" s="275" t="s">
        <v>1073</v>
      </c>
      <c r="G549" s="273"/>
      <c r="H549" s="276">
        <v>58.935</v>
      </c>
      <c r="I549" s="277"/>
      <c r="J549" s="273"/>
      <c r="K549" s="273"/>
      <c r="L549" s="278"/>
      <c r="M549" s="279"/>
      <c r="N549" s="280"/>
      <c r="O549" s="280"/>
      <c r="P549" s="280"/>
      <c r="Q549" s="280"/>
      <c r="R549" s="280"/>
      <c r="S549" s="280"/>
      <c r="T549" s="281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282" t="s">
        <v>173</v>
      </c>
      <c r="AU549" s="282" t="s">
        <v>106</v>
      </c>
      <c r="AV549" s="16" t="s">
        <v>181</v>
      </c>
      <c r="AW549" s="16" t="s">
        <v>33</v>
      </c>
      <c r="AX549" s="16" t="s">
        <v>72</v>
      </c>
      <c r="AY549" s="282" t="s">
        <v>163</v>
      </c>
    </row>
    <row r="550" spans="1:51" s="14" customFormat="1" ht="12">
      <c r="A550" s="14"/>
      <c r="B550" s="245"/>
      <c r="C550" s="246"/>
      <c r="D550" s="235" t="s">
        <v>173</v>
      </c>
      <c r="E550" s="247" t="s">
        <v>19</v>
      </c>
      <c r="F550" s="248" t="s">
        <v>175</v>
      </c>
      <c r="G550" s="246"/>
      <c r="H550" s="249">
        <v>189.235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5" t="s">
        <v>173</v>
      </c>
      <c r="AU550" s="255" t="s">
        <v>106</v>
      </c>
      <c r="AV550" s="14" t="s">
        <v>171</v>
      </c>
      <c r="AW550" s="14" t="s">
        <v>33</v>
      </c>
      <c r="AX550" s="14" t="s">
        <v>80</v>
      </c>
      <c r="AY550" s="255" t="s">
        <v>163</v>
      </c>
    </row>
    <row r="551" spans="1:65" s="2" customFormat="1" ht="21.75" customHeight="1">
      <c r="A551" s="40"/>
      <c r="B551" s="41"/>
      <c r="C551" s="283" t="s">
        <v>834</v>
      </c>
      <c r="D551" s="283" t="s">
        <v>1115</v>
      </c>
      <c r="E551" s="284" t="s">
        <v>1685</v>
      </c>
      <c r="F551" s="285" t="s">
        <v>1686</v>
      </c>
      <c r="G551" s="286" t="s">
        <v>279</v>
      </c>
      <c r="H551" s="287">
        <v>198.697</v>
      </c>
      <c r="I551" s="288"/>
      <c r="J551" s="289">
        <f>ROUND(I551*H551,2)</f>
        <v>0</v>
      </c>
      <c r="K551" s="285" t="s">
        <v>170</v>
      </c>
      <c r="L551" s="290"/>
      <c r="M551" s="291" t="s">
        <v>19</v>
      </c>
      <c r="N551" s="292" t="s">
        <v>44</v>
      </c>
      <c r="O551" s="86"/>
      <c r="P551" s="229">
        <f>O551*H551</f>
        <v>0</v>
      </c>
      <c r="Q551" s="229">
        <v>0.0002</v>
      </c>
      <c r="R551" s="229">
        <f>Q551*H551</f>
        <v>0.0397394</v>
      </c>
      <c r="S551" s="229">
        <v>0</v>
      </c>
      <c r="T551" s="230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1" t="s">
        <v>206</v>
      </c>
      <c r="AT551" s="231" t="s">
        <v>1115</v>
      </c>
      <c r="AU551" s="231" t="s">
        <v>106</v>
      </c>
      <c r="AY551" s="19" t="s">
        <v>163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9" t="s">
        <v>106</v>
      </c>
      <c r="BK551" s="232">
        <f>ROUND(I551*H551,2)</f>
        <v>0</v>
      </c>
      <c r="BL551" s="19" t="s">
        <v>171</v>
      </c>
      <c r="BM551" s="231" t="s">
        <v>1687</v>
      </c>
    </row>
    <row r="552" spans="1:51" s="13" customFormat="1" ht="12">
      <c r="A552" s="13"/>
      <c r="B552" s="233"/>
      <c r="C552" s="234"/>
      <c r="D552" s="235" t="s">
        <v>173</v>
      </c>
      <c r="E552" s="234"/>
      <c r="F552" s="237" t="s">
        <v>1688</v>
      </c>
      <c r="G552" s="234"/>
      <c r="H552" s="238">
        <v>198.697</v>
      </c>
      <c r="I552" s="239"/>
      <c r="J552" s="234"/>
      <c r="K552" s="234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173</v>
      </c>
      <c r="AU552" s="244" t="s">
        <v>106</v>
      </c>
      <c r="AV552" s="13" t="s">
        <v>106</v>
      </c>
      <c r="AW552" s="13" t="s">
        <v>4</v>
      </c>
      <c r="AX552" s="13" t="s">
        <v>80</v>
      </c>
      <c r="AY552" s="244" t="s">
        <v>163</v>
      </c>
    </row>
    <row r="553" spans="1:65" s="2" customFormat="1" ht="33" customHeight="1">
      <c r="A553" s="40"/>
      <c r="B553" s="41"/>
      <c r="C553" s="220" t="s">
        <v>838</v>
      </c>
      <c r="D553" s="220" t="s">
        <v>166</v>
      </c>
      <c r="E553" s="221" t="s">
        <v>1689</v>
      </c>
      <c r="F553" s="222" t="s">
        <v>1690</v>
      </c>
      <c r="G553" s="223" t="s">
        <v>279</v>
      </c>
      <c r="H553" s="224">
        <v>1061.335</v>
      </c>
      <c r="I553" s="225"/>
      <c r="J553" s="226">
        <f>ROUND(I553*H553,2)</f>
        <v>0</v>
      </c>
      <c r="K553" s="222" t="s">
        <v>170</v>
      </c>
      <c r="L553" s="46"/>
      <c r="M553" s="227" t="s">
        <v>19</v>
      </c>
      <c r="N553" s="228" t="s">
        <v>44</v>
      </c>
      <c r="O553" s="86"/>
      <c r="P553" s="229">
        <f>O553*H553</f>
        <v>0</v>
      </c>
      <c r="Q553" s="229">
        <v>0</v>
      </c>
      <c r="R553" s="229">
        <f>Q553*H553</f>
        <v>0</v>
      </c>
      <c r="S553" s="229">
        <v>0</v>
      </c>
      <c r="T553" s="230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31" t="s">
        <v>171</v>
      </c>
      <c r="AT553" s="231" t="s">
        <v>166</v>
      </c>
      <c r="AU553" s="231" t="s">
        <v>106</v>
      </c>
      <c r="AY553" s="19" t="s">
        <v>163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9" t="s">
        <v>106</v>
      </c>
      <c r="BK553" s="232">
        <f>ROUND(I553*H553,2)</f>
        <v>0</v>
      </c>
      <c r="BL553" s="19" t="s">
        <v>171</v>
      </c>
      <c r="BM553" s="231" t="s">
        <v>1691</v>
      </c>
    </row>
    <row r="554" spans="1:51" s="13" customFormat="1" ht="12">
      <c r="A554" s="13"/>
      <c r="B554" s="233"/>
      <c r="C554" s="234"/>
      <c r="D554" s="235" t="s">
        <v>173</v>
      </c>
      <c r="E554" s="236" t="s">
        <v>19</v>
      </c>
      <c r="F554" s="237" t="s">
        <v>1692</v>
      </c>
      <c r="G554" s="234"/>
      <c r="H554" s="238">
        <v>100.01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4" t="s">
        <v>173</v>
      </c>
      <c r="AU554" s="244" t="s">
        <v>106</v>
      </c>
      <c r="AV554" s="13" t="s">
        <v>106</v>
      </c>
      <c r="AW554" s="13" t="s">
        <v>33</v>
      </c>
      <c r="AX554" s="13" t="s">
        <v>72</v>
      </c>
      <c r="AY554" s="244" t="s">
        <v>163</v>
      </c>
    </row>
    <row r="555" spans="1:51" s="16" customFormat="1" ht="12">
      <c r="A555" s="16"/>
      <c r="B555" s="272"/>
      <c r="C555" s="273"/>
      <c r="D555" s="235" t="s">
        <v>173</v>
      </c>
      <c r="E555" s="274" t="s">
        <v>19</v>
      </c>
      <c r="F555" s="275" t="s">
        <v>1073</v>
      </c>
      <c r="G555" s="273"/>
      <c r="H555" s="276">
        <v>100.01</v>
      </c>
      <c r="I555" s="277"/>
      <c r="J555" s="273"/>
      <c r="K555" s="273"/>
      <c r="L555" s="278"/>
      <c r="M555" s="279"/>
      <c r="N555" s="280"/>
      <c r="O555" s="280"/>
      <c r="P555" s="280"/>
      <c r="Q555" s="280"/>
      <c r="R555" s="280"/>
      <c r="S555" s="280"/>
      <c r="T555" s="281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82" t="s">
        <v>173</v>
      </c>
      <c r="AU555" s="282" t="s">
        <v>106</v>
      </c>
      <c r="AV555" s="16" t="s">
        <v>181</v>
      </c>
      <c r="AW555" s="16" t="s">
        <v>33</v>
      </c>
      <c r="AX555" s="16" t="s">
        <v>72</v>
      </c>
      <c r="AY555" s="282" t="s">
        <v>163</v>
      </c>
    </row>
    <row r="556" spans="1:51" s="13" customFormat="1" ht="12">
      <c r="A556" s="13"/>
      <c r="B556" s="233"/>
      <c r="C556" s="234"/>
      <c r="D556" s="235" t="s">
        <v>173</v>
      </c>
      <c r="E556" s="236" t="s">
        <v>19</v>
      </c>
      <c r="F556" s="237" t="s">
        <v>1693</v>
      </c>
      <c r="G556" s="234"/>
      <c r="H556" s="238">
        <v>234.52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173</v>
      </c>
      <c r="AU556" s="244" t="s">
        <v>106</v>
      </c>
      <c r="AV556" s="13" t="s">
        <v>106</v>
      </c>
      <c r="AW556" s="13" t="s">
        <v>33</v>
      </c>
      <c r="AX556" s="13" t="s">
        <v>72</v>
      </c>
      <c r="AY556" s="244" t="s">
        <v>163</v>
      </c>
    </row>
    <row r="557" spans="1:51" s="16" customFormat="1" ht="12">
      <c r="A557" s="16"/>
      <c r="B557" s="272"/>
      <c r="C557" s="273"/>
      <c r="D557" s="235" t="s">
        <v>173</v>
      </c>
      <c r="E557" s="274" t="s">
        <v>19</v>
      </c>
      <c r="F557" s="275" t="s">
        <v>1073</v>
      </c>
      <c r="G557" s="273"/>
      <c r="H557" s="276">
        <v>234.52</v>
      </c>
      <c r="I557" s="277"/>
      <c r="J557" s="273"/>
      <c r="K557" s="273"/>
      <c r="L557" s="278"/>
      <c r="M557" s="279"/>
      <c r="N557" s="280"/>
      <c r="O557" s="280"/>
      <c r="P557" s="280"/>
      <c r="Q557" s="280"/>
      <c r="R557" s="280"/>
      <c r="S557" s="280"/>
      <c r="T557" s="28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82" t="s">
        <v>173</v>
      </c>
      <c r="AU557" s="282" t="s">
        <v>106</v>
      </c>
      <c r="AV557" s="16" t="s">
        <v>181</v>
      </c>
      <c r="AW557" s="16" t="s">
        <v>33</v>
      </c>
      <c r="AX557" s="16" t="s">
        <v>72</v>
      </c>
      <c r="AY557" s="282" t="s">
        <v>163</v>
      </c>
    </row>
    <row r="558" spans="1:51" s="13" customFormat="1" ht="12">
      <c r="A558" s="13"/>
      <c r="B558" s="233"/>
      <c r="C558" s="234"/>
      <c r="D558" s="235" t="s">
        <v>173</v>
      </c>
      <c r="E558" s="236" t="s">
        <v>19</v>
      </c>
      <c r="F558" s="237" t="s">
        <v>1694</v>
      </c>
      <c r="G558" s="234"/>
      <c r="H558" s="238">
        <v>243.51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173</v>
      </c>
      <c r="AU558" s="244" t="s">
        <v>106</v>
      </c>
      <c r="AV558" s="13" t="s">
        <v>106</v>
      </c>
      <c r="AW558" s="13" t="s">
        <v>33</v>
      </c>
      <c r="AX558" s="13" t="s">
        <v>72</v>
      </c>
      <c r="AY558" s="244" t="s">
        <v>163</v>
      </c>
    </row>
    <row r="559" spans="1:51" s="16" customFormat="1" ht="12">
      <c r="A559" s="16"/>
      <c r="B559" s="272"/>
      <c r="C559" s="273"/>
      <c r="D559" s="235" t="s">
        <v>173</v>
      </c>
      <c r="E559" s="274" t="s">
        <v>19</v>
      </c>
      <c r="F559" s="275" t="s">
        <v>1073</v>
      </c>
      <c r="G559" s="273"/>
      <c r="H559" s="276">
        <v>243.51</v>
      </c>
      <c r="I559" s="277"/>
      <c r="J559" s="273"/>
      <c r="K559" s="273"/>
      <c r="L559" s="278"/>
      <c r="M559" s="279"/>
      <c r="N559" s="280"/>
      <c r="O559" s="280"/>
      <c r="P559" s="280"/>
      <c r="Q559" s="280"/>
      <c r="R559" s="280"/>
      <c r="S559" s="280"/>
      <c r="T559" s="281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82" t="s">
        <v>173</v>
      </c>
      <c r="AU559" s="282" t="s">
        <v>106</v>
      </c>
      <c r="AV559" s="16" t="s">
        <v>181</v>
      </c>
      <c r="AW559" s="16" t="s">
        <v>33</v>
      </c>
      <c r="AX559" s="16" t="s">
        <v>72</v>
      </c>
      <c r="AY559" s="282" t="s">
        <v>163</v>
      </c>
    </row>
    <row r="560" spans="1:51" s="13" customFormat="1" ht="12">
      <c r="A560" s="13"/>
      <c r="B560" s="233"/>
      <c r="C560" s="234"/>
      <c r="D560" s="235" t="s">
        <v>173</v>
      </c>
      <c r="E560" s="236" t="s">
        <v>19</v>
      </c>
      <c r="F560" s="237" t="s">
        <v>1695</v>
      </c>
      <c r="G560" s="234"/>
      <c r="H560" s="238">
        <v>233.295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173</v>
      </c>
      <c r="AU560" s="244" t="s">
        <v>106</v>
      </c>
      <c r="AV560" s="13" t="s">
        <v>106</v>
      </c>
      <c r="AW560" s="13" t="s">
        <v>33</v>
      </c>
      <c r="AX560" s="13" t="s">
        <v>72</v>
      </c>
      <c r="AY560" s="244" t="s">
        <v>163</v>
      </c>
    </row>
    <row r="561" spans="1:51" s="16" customFormat="1" ht="12">
      <c r="A561" s="16"/>
      <c r="B561" s="272"/>
      <c r="C561" s="273"/>
      <c r="D561" s="235" t="s">
        <v>173</v>
      </c>
      <c r="E561" s="274" t="s">
        <v>19</v>
      </c>
      <c r="F561" s="275" t="s">
        <v>1073</v>
      </c>
      <c r="G561" s="273"/>
      <c r="H561" s="276">
        <v>233.295</v>
      </c>
      <c r="I561" s="277"/>
      <c r="J561" s="273"/>
      <c r="K561" s="273"/>
      <c r="L561" s="278"/>
      <c r="M561" s="279"/>
      <c r="N561" s="280"/>
      <c r="O561" s="280"/>
      <c r="P561" s="280"/>
      <c r="Q561" s="280"/>
      <c r="R561" s="280"/>
      <c r="S561" s="280"/>
      <c r="T561" s="281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82" t="s">
        <v>173</v>
      </c>
      <c r="AU561" s="282" t="s">
        <v>106</v>
      </c>
      <c r="AV561" s="16" t="s">
        <v>181</v>
      </c>
      <c r="AW561" s="16" t="s">
        <v>33</v>
      </c>
      <c r="AX561" s="16" t="s">
        <v>72</v>
      </c>
      <c r="AY561" s="282" t="s">
        <v>163</v>
      </c>
    </row>
    <row r="562" spans="1:51" s="13" customFormat="1" ht="12">
      <c r="A562" s="13"/>
      <c r="B562" s="233"/>
      <c r="C562" s="234"/>
      <c r="D562" s="235" t="s">
        <v>173</v>
      </c>
      <c r="E562" s="236" t="s">
        <v>19</v>
      </c>
      <c r="F562" s="237" t="s">
        <v>1696</v>
      </c>
      <c r="G562" s="234"/>
      <c r="H562" s="238">
        <v>250</v>
      </c>
      <c r="I562" s="239"/>
      <c r="J562" s="234"/>
      <c r="K562" s="234"/>
      <c r="L562" s="240"/>
      <c r="M562" s="241"/>
      <c r="N562" s="242"/>
      <c r="O562" s="242"/>
      <c r="P562" s="242"/>
      <c r="Q562" s="242"/>
      <c r="R562" s="242"/>
      <c r="S562" s="242"/>
      <c r="T562" s="24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4" t="s">
        <v>173</v>
      </c>
      <c r="AU562" s="244" t="s">
        <v>106</v>
      </c>
      <c r="AV562" s="13" t="s">
        <v>106</v>
      </c>
      <c r="AW562" s="13" t="s">
        <v>33</v>
      </c>
      <c r="AX562" s="13" t="s">
        <v>72</v>
      </c>
      <c r="AY562" s="244" t="s">
        <v>163</v>
      </c>
    </row>
    <row r="563" spans="1:51" s="16" customFormat="1" ht="12">
      <c r="A563" s="16"/>
      <c r="B563" s="272"/>
      <c r="C563" s="273"/>
      <c r="D563" s="235" t="s">
        <v>173</v>
      </c>
      <c r="E563" s="274" t="s">
        <v>19</v>
      </c>
      <c r="F563" s="275" t="s">
        <v>1073</v>
      </c>
      <c r="G563" s="273"/>
      <c r="H563" s="276">
        <v>250</v>
      </c>
      <c r="I563" s="277"/>
      <c r="J563" s="273"/>
      <c r="K563" s="273"/>
      <c r="L563" s="278"/>
      <c r="M563" s="279"/>
      <c r="N563" s="280"/>
      <c r="O563" s="280"/>
      <c r="P563" s="280"/>
      <c r="Q563" s="280"/>
      <c r="R563" s="280"/>
      <c r="S563" s="280"/>
      <c r="T563" s="281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82" t="s">
        <v>173</v>
      </c>
      <c r="AU563" s="282" t="s">
        <v>106</v>
      </c>
      <c r="AV563" s="16" t="s">
        <v>181</v>
      </c>
      <c r="AW563" s="16" t="s">
        <v>33</v>
      </c>
      <c r="AX563" s="16" t="s">
        <v>72</v>
      </c>
      <c r="AY563" s="282" t="s">
        <v>163</v>
      </c>
    </row>
    <row r="564" spans="1:51" s="14" customFormat="1" ht="12">
      <c r="A564" s="14"/>
      <c r="B564" s="245"/>
      <c r="C564" s="246"/>
      <c r="D564" s="235" t="s">
        <v>173</v>
      </c>
      <c r="E564" s="247" t="s">
        <v>19</v>
      </c>
      <c r="F564" s="248" t="s">
        <v>175</v>
      </c>
      <c r="G564" s="246"/>
      <c r="H564" s="249">
        <v>1061.335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173</v>
      </c>
      <c r="AU564" s="255" t="s">
        <v>106</v>
      </c>
      <c r="AV564" s="14" t="s">
        <v>171</v>
      </c>
      <c r="AW564" s="14" t="s">
        <v>33</v>
      </c>
      <c r="AX564" s="14" t="s">
        <v>80</v>
      </c>
      <c r="AY564" s="255" t="s">
        <v>163</v>
      </c>
    </row>
    <row r="565" spans="1:65" s="2" customFormat="1" ht="16.5" customHeight="1">
      <c r="A565" s="40"/>
      <c r="B565" s="41"/>
      <c r="C565" s="283" t="s">
        <v>845</v>
      </c>
      <c r="D565" s="283" t="s">
        <v>1115</v>
      </c>
      <c r="E565" s="284" t="s">
        <v>1697</v>
      </c>
      <c r="F565" s="285" t="s">
        <v>1698</v>
      </c>
      <c r="G565" s="286" t="s">
        <v>279</v>
      </c>
      <c r="H565" s="287">
        <v>1167.469</v>
      </c>
      <c r="I565" s="288"/>
      <c r="J565" s="289">
        <f>ROUND(I565*H565,2)</f>
        <v>0</v>
      </c>
      <c r="K565" s="285" t="s">
        <v>170</v>
      </c>
      <c r="L565" s="290"/>
      <c r="M565" s="291" t="s">
        <v>19</v>
      </c>
      <c r="N565" s="292" t="s">
        <v>44</v>
      </c>
      <c r="O565" s="86"/>
      <c r="P565" s="229">
        <f>O565*H565</f>
        <v>0</v>
      </c>
      <c r="Q565" s="229">
        <v>3E-05</v>
      </c>
      <c r="R565" s="229">
        <f>Q565*H565</f>
        <v>0.035024070000000004</v>
      </c>
      <c r="S565" s="229">
        <v>0</v>
      </c>
      <c r="T565" s="23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1" t="s">
        <v>206</v>
      </c>
      <c r="AT565" s="231" t="s">
        <v>1115</v>
      </c>
      <c r="AU565" s="231" t="s">
        <v>106</v>
      </c>
      <c r="AY565" s="19" t="s">
        <v>163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9" t="s">
        <v>106</v>
      </c>
      <c r="BK565" s="232">
        <f>ROUND(I565*H565,2)</f>
        <v>0</v>
      </c>
      <c r="BL565" s="19" t="s">
        <v>171</v>
      </c>
      <c r="BM565" s="231" t="s">
        <v>1699</v>
      </c>
    </row>
    <row r="566" spans="1:51" s="13" customFormat="1" ht="12">
      <c r="A566" s="13"/>
      <c r="B566" s="233"/>
      <c r="C566" s="234"/>
      <c r="D566" s="235" t="s">
        <v>173</v>
      </c>
      <c r="E566" s="234"/>
      <c r="F566" s="237" t="s">
        <v>1700</v>
      </c>
      <c r="G566" s="234"/>
      <c r="H566" s="238">
        <v>1167.469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173</v>
      </c>
      <c r="AU566" s="244" t="s">
        <v>106</v>
      </c>
      <c r="AV566" s="13" t="s">
        <v>106</v>
      </c>
      <c r="AW566" s="13" t="s">
        <v>4</v>
      </c>
      <c r="AX566" s="13" t="s">
        <v>80</v>
      </c>
      <c r="AY566" s="244" t="s">
        <v>163</v>
      </c>
    </row>
    <row r="567" spans="1:65" s="2" customFormat="1" ht="44.25" customHeight="1">
      <c r="A567" s="40"/>
      <c r="B567" s="41"/>
      <c r="C567" s="220" t="s">
        <v>849</v>
      </c>
      <c r="D567" s="220" t="s">
        <v>166</v>
      </c>
      <c r="E567" s="221" t="s">
        <v>1701</v>
      </c>
      <c r="F567" s="222" t="s">
        <v>1702</v>
      </c>
      <c r="G567" s="223" t="s">
        <v>279</v>
      </c>
      <c r="H567" s="224">
        <v>811.335</v>
      </c>
      <c r="I567" s="225"/>
      <c r="J567" s="226">
        <f>ROUND(I567*H567,2)</f>
        <v>0</v>
      </c>
      <c r="K567" s="222" t="s">
        <v>170</v>
      </c>
      <c r="L567" s="46"/>
      <c r="M567" s="227" t="s">
        <v>19</v>
      </c>
      <c r="N567" s="228" t="s">
        <v>44</v>
      </c>
      <c r="O567" s="86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31" t="s">
        <v>171</v>
      </c>
      <c r="AT567" s="231" t="s">
        <v>166</v>
      </c>
      <c r="AU567" s="231" t="s">
        <v>106</v>
      </c>
      <c r="AY567" s="19" t="s">
        <v>163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9" t="s">
        <v>106</v>
      </c>
      <c r="BK567" s="232">
        <f>ROUND(I567*H567,2)</f>
        <v>0</v>
      </c>
      <c r="BL567" s="19" t="s">
        <v>171</v>
      </c>
      <c r="BM567" s="231" t="s">
        <v>1703</v>
      </c>
    </row>
    <row r="568" spans="1:51" s="13" customFormat="1" ht="12">
      <c r="A568" s="13"/>
      <c r="B568" s="233"/>
      <c r="C568" s="234"/>
      <c r="D568" s="235" t="s">
        <v>173</v>
      </c>
      <c r="E568" s="236" t="s">
        <v>19</v>
      </c>
      <c r="F568" s="237" t="s">
        <v>1692</v>
      </c>
      <c r="G568" s="234"/>
      <c r="H568" s="238">
        <v>100.01</v>
      </c>
      <c r="I568" s="239"/>
      <c r="J568" s="234"/>
      <c r="K568" s="234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173</v>
      </c>
      <c r="AU568" s="244" t="s">
        <v>106</v>
      </c>
      <c r="AV568" s="13" t="s">
        <v>106</v>
      </c>
      <c r="AW568" s="13" t="s">
        <v>33</v>
      </c>
      <c r="AX568" s="13" t="s">
        <v>72</v>
      </c>
      <c r="AY568" s="244" t="s">
        <v>163</v>
      </c>
    </row>
    <row r="569" spans="1:51" s="16" customFormat="1" ht="12">
      <c r="A569" s="16"/>
      <c r="B569" s="272"/>
      <c r="C569" s="273"/>
      <c r="D569" s="235" t="s">
        <v>173</v>
      </c>
      <c r="E569" s="274" t="s">
        <v>19</v>
      </c>
      <c r="F569" s="275" t="s">
        <v>1073</v>
      </c>
      <c r="G569" s="273"/>
      <c r="H569" s="276">
        <v>100.01</v>
      </c>
      <c r="I569" s="277"/>
      <c r="J569" s="273"/>
      <c r="K569" s="273"/>
      <c r="L569" s="278"/>
      <c r="M569" s="279"/>
      <c r="N569" s="280"/>
      <c r="O569" s="280"/>
      <c r="P569" s="280"/>
      <c r="Q569" s="280"/>
      <c r="R569" s="280"/>
      <c r="S569" s="280"/>
      <c r="T569" s="281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2" t="s">
        <v>173</v>
      </c>
      <c r="AU569" s="282" t="s">
        <v>106</v>
      </c>
      <c r="AV569" s="16" t="s">
        <v>181</v>
      </c>
      <c r="AW569" s="16" t="s">
        <v>33</v>
      </c>
      <c r="AX569" s="16" t="s">
        <v>72</v>
      </c>
      <c r="AY569" s="282" t="s">
        <v>163</v>
      </c>
    </row>
    <row r="570" spans="1:51" s="13" customFormat="1" ht="12">
      <c r="A570" s="13"/>
      <c r="B570" s="233"/>
      <c r="C570" s="234"/>
      <c r="D570" s="235" t="s">
        <v>173</v>
      </c>
      <c r="E570" s="236" t="s">
        <v>19</v>
      </c>
      <c r="F570" s="237" t="s">
        <v>1693</v>
      </c>
      <c r="G570" s="234"/>
      <c r="H570" s="238">
        <v>234.52</v>
      </c>
      <c r="I570" s="239"/>
      <c r="J570" s="234"/>
      <c r="K570" s="234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173</v>
      </c>
      <c r="AU570" s="244" t="s">
        <v>106</v>
      </c>
      <c r="AV570" s="13" t="s">
        <v>106</v>
      </c>
      <c r="AW570" s="13" t="s">
        <v>33</v>
      </c>
      <c r="AX570" s="13" t="s">
        <v>72</v>
      </c>
      <c r="AY570" s="244" t="s">
        <v>163</v>
      </c>
    </row>
    <row r="571" spans="1:51" s="16" customFormat="1" ht="12">
      <c r="A571" s="16"/>
      <c r="B571" s="272"/>
      <c r="C571" s="273"/>
      <c r="D571" s="235" t="s">
        <v>173</v>
      </c>
      <c r="E571" s="274" t="s">
        <v>19</v>
      </c>
      <c r="F571" s="275" t="s">
        <v>1073</v>
      </c>
      <c r="G571" s="273"/>
      <c r="H571" s="276">
        <v>234.52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82" t="s">
        <v>173</v>
      </c>
      <c r="AU571" s="282" t="s">
        <v>106</v>
      </c>
      <c r="AV571" s="16" t="s">
        <v>181</v>
      </c>
      <c r="AW571" s="16" t="s">
        <v>33</v>
      </c>
      <c r="AX571" s="16" t="s">
        <v>72</v>
      </c>
      <c r="AY571" s="282" t="s">
        <v>163</v>
      </c>
    </row>
    <row r="572" spans="1:51" s="13" customFormat="1" ht="12">
      <c r="A572" s="13"/>
      <c r="B572" s="233"/>
      <c r="C572" s="234"/>
      <c r="D572" s="235" t="s">
        <v>173</v>
      </c>
      <c r="E572" s="236" t="s">
        <v>19</v>
      </c>
      <c r="F572" s="237" t="s">
        <v>1694</v>
      </c>
      <c r="G572" s="234"/>
      <c r="H572" s="238">
        <v>243.51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173</v>
      </c>
      <c r="AU572" s="244" t="s">
        <v>106</v>
      </c>
      <c r="AV572" s="13" t="s">
        <v>106</v>
      </c>
      <c r="AW572" s="13" t="s">
        <v>33</v>
      </c>
      <c r="AX572" s="13" t="s">
        <v>72</v>
      </c>
      <c r="AY572" s="244" t="s">
        <v>163</v>
      </c>
    </row>
    <row r="573" spans="1:51" s="16" customFormat="1" ht="12">
      <c r="A573" s="16"/>
      <c r="B573" s="272"/>
      <c r="C573" s="273"/>
      <c r="D573" s="235" t="s">
        <v>173</v>
      </c>
      <c r="E573" s="274" t="s">
        <v>19</v>
      </c>
      <c r="F573" s="275" t="s">
        <v>1073</v>
      </c>
      <c r="G573" s="273"/>
      <c r="H573" s="276">
        <v>243.51</v>
      </c>
      <c r="I573" s="277"/>
      <c r="J573" s="273"/>
      <c r="K573" s="273"/>
      <c r="L573" s="278"/>
      <c r="M573" s="279"/>
      <c r="N573" s="280"/>
      <c r="O573" s="280"/>
      <c r="P573" s="280"/>
      <c r="Q573" s="280"/>
      <c r="R573" s="280"/>
      <c r="S573" s="280"/>
      <c r="T573" s="281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82" t="s">
        <v>173</v>
      </c>
      <c r="AU573" s="282" t="s">
        <v>106</v>
      </c>
      <c r="AV573" s="16" t="s">
        <v>181</v>
      </c>
      <c r="AW573" s="16" t="s">
        <v>33</v>
      </c>
      <c r="AX573" s="16" t="s">
        <v>72</v>
      </c>
      <c r="AY573" s="282" t="s">
        <v>163</v>
      </c>
    </row>
    <row r="574" spans="1:51" s="13" customFormat="1" ht="12">
      <c r="A574" s="13"/>
      <c r="B574" s="233"/>
      <c r="C574" s="234"/>
      <c r="D574" s="235" t="s">
        <v>173</v>
      </c>
      <c r="E574" s="236" t="s">
        <v>19</v>
      </c>
      <c r="F574" s="237" t="s">
        <v>1695</v>
      </c>
      <c r="G574" s="234"/>
      <c r="H574" s="238">
        <v>233.295</v>
      </c>
      <c r="I574" s="239"/>
      <c r="J574" s="234"/>
      <c r="K574" s="234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173</v>
      </c>
      <c r="AU574" s="244" t="s">
        <v>106</v>
      </c>
      <c r="AV574" s="13" t="s">
        <v>106</v>
      </c>
      <c r="AW574" s="13" t="s">
        <v>33</v>
      </c>
      <c r="AX574" s="13" t="s">
        <v>72</v>
      </c>
      <c r="AY574" s="244" t="s">
        <v>163</v>
      </c>
    </row>
    <row r="575" spans="1:51" s="16" customFormat="1" ht="12">
      <c r="A575" s="16"/>
      <c r="B575" s="272"/>
      <c r="C575" s="273"/>
      <c r="D575" s="235" t="s">
        <v>173</v>
      </c>
      <c r="E575" s="274" t="s">
        <v>19</v>
      </c>
      <c r="F575" s="275" t="s">
        <v>1073</v>
      </c>
      <c r="G575" s="273"/>
      <c r="H575" s="276">
        <v>233.295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T575" s="282" t="s">
        <v>173</v>
      </c>
      <c r="AU575" s="282" t="s">
        <v>106</v>
      </c>
      <c r="AV575" s="16" t="s">
        <v>181</v>
      </c>
      <c r="AW575" s="16" t="s">
        <v>33</v>
      </c>
      <c r="AX575" s="16" t="s">
        <v>72</v>
      </c>
      <c r="AY575" s="282" t="s">
        <v>163</v>
      </c>
    </row>
    <row r="576" spans="1:51" s="14" customFormat="1" ht="12">
      <c r="A576" s="14"/>
      <c r="B576" s="245"/>
      <c r="C576" s="246"/>
      <c r="D576" s="235" t="s">
        <v>173</v>
      </c>
      <c r="E576" s="247" t="s">
        <v>19</v>
      </c>
      <c r="F576" s="248" t="s">
        <v>175</v>
      </c>
      <c r="G576" s="246"/>
      <c r="H576" s="249">
        <v>811.335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5" t="s">
        <v>173</v>
      </c>
      <c r="AU576" s="255" t="s">
        <v>106</v>
      </c>
      <c r="AV576" s="14" t="s">
        <v>171</v>
      </c>
      <c r="AW576" s="14" t="s">
        <v>33</v>
      </c>
      <c r="AX576" s="14" t="s">
        <v>80</v>
      </c>
      <c r="AY576" s="255" t="s">
        <v>163</v>
      </c>
    </row>
    <row r="577" spans="1:65" s="2" customFormat="1" ht="21.75" customHeight="1">
      <c r="A577" s="40"/>
      <c r="B577" s="41"/>
      <c r="C577" s="283" t="s">
        <v>855</v>
      </c>
      <c r="D577" s="283" t="s">
        <v>1115</v>
      </c>
      <c r="E577" s="284" t="s">
        <v>1704</v>
      </c>
      <c r="F577" s="285" t="s">
        <v>1705</v>
      </c>
      <c r="G577" s="286" t="s">
        <v>279</v>
      </c>
      <c r="H577" s="287">
        <v>851.902</v>
      </c>
      <c r="I577" s="288"/>
      <c r="J577" s="289">
        <f>ROUND(I577*H577,2)</f>
        <v>0</v>
      </c>
      <c r="K577" s="285" t="s">
        <v>170</v>
      </c>
      <c r="L577" s="290"/>
      <c r="M577" s="291" t="s">
        <v>19</v>
      </c>
      <c r="N577" s="292" t="s">
        <v>44</v>
      </c>
      <c r="O577" s="86"/>
      <c r="P577" s="229">
        <f>O577*H577</f>
        <v>0</v>
      </c>
      <c r="Q577" s="229">
        <v>4E-05</v>
      </c>
      <c r="R577" s="229">
        <f>Q577*H577</f>
        <v>0.03407608</v>
      </c>
      <c r="S577" s="229">
        <v>0</v>
      </c>
      <c r="T577" s="230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1" t="s">
        <v>206</v>
      </c>
      <c r="AT577" s="231" t="s">
        <v>1115</v>
      </c>
      <c r="AU577" s="231" t="s">
        <v>106</v>
      </c>
      <c r="AY577" s="19" t="s">
        <v>163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9" t="s">
        <v>106</v>
      </c>
      <c r="BK577" s="232">
        <f>ROUND(I577*H577,2)</f>
        <v>0</v>
      </c>
      <c r="BL577" s="19" t="s">
        <v>171</v>
      </c>
      <c r="BM577" s="231" t="s">
        <v>1706</v>
      </c>
    </row>
    <row r="578" spans="1:51" s="13" customFormat="1" ht="12">
      <c r="A578" s="13"/>
      <c r="B578" s="233"/>
      <c r="C578" s="234"/>
      <c r="D578" s="235" t="s">
        <v>173</v>
      </c>
      <c r="E578" s="234"/>
      <c r="F578" s="237" t="s">
        <v>1707</v>
      </c>
      <c r="G578" s="234"/>
      <c r="H578" s="238">
        <v>851.902</v>
      </c>
      <c r="I578" s="239"/>
      <c r="J578" s="234"/>
      <c r="K578" s="234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173</v>
      </c>
      <c r="AU578" s="244" t="s">
        <v>106</v>
      </c>
      <c r="AV578" s="13" t="s">
        <v>106</v>
      </c>
      <c r="AW578" s="13" t="s">
        <v>4</v>
      </c>
      <c r="AX578" s="13" t="s">
        <v>80</v>
      </c>
      <c r="AY578" s="244" t="s">
        <v>163</v>
      </c>
    </row>
    <row r="579" spans="1:65" s="2" customFormat="1" ht="33" customHeight="1">
      <c r="A579" s="40"/>
      <c r="B579" s="41"/>
      <c r="C579" s="220" t="s">
        <v>861</v>
      </c>
      <c r="D579" s="220" t="s">
        <v>166</v>
      </c>
      <c r="E579" s="221" t="s">
        <v>1708</v>
      </c>
      <c r="F579" s="222" t="s">
        <v>1709</v>
      </c>
      <c r="G579" s="223" t="s">
        <v>169</v>
      </c>
      <c r="H579" s="224">
        <v>2638.5</v>
      </c>
      <c r="I579" s="225"/>
      <c r="J579" s="226">
        <f>ROUND(I579*H579,2)</f>
        <v>0</v>
      </c>
      <c r="K579" s="222" t="s">
        <v>19</v>
      </c>
      <c r="L579" s="46"/>
      <c r="M579" s="227" t="s">
        <v>19</v>
      </c>
      <c r="N579" s="228" t="s">
        <v>44</v>
      </c>
      <c r="O579" s="86"/>
      <c r="P579" s="229">
        <f>O579*H579</f>
        <v>0</v>
      </c>
      <c r="Q579" s="229">
        <v>0</v>
      </c>
      <c r="R579" s="229">
        <f>Q579*H579</f>
        <v>0</v>
      </c>
      <c r="S579" s="229">
        <v>0</v>
      </c>
      <c r="T579" s="230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31" t="s">
        <v>171</v>
      </c>
      <c r="AT579" s="231" t="s">
        <v>166</v>
      </c>
      <c r="AU579" s="231" t="s">
        <v>106</v>
      </c>
      <c r="AY579" s="19" t="s">
        <v>163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9" t="s">
        <v>106</v>
      </c>
      <c r="BK579" s="232">
        <f>ROUND(I579*H579,2)</f>
        <v>0</v>
      </c>
      <c r="BL579" s="19" t="s">
        <v>171</v>
      </c>
      <c r="BM579" s="231" t="s">
        <v>1710</v>
      </c>
    </row>
    <row r="580" spans="1:51" s="15" customFormat="1" ht="12">
      <c r="A580" s="15"/>
      <c r="B580" s="256"/>
      <c r="C580" s="257"/>
      <c r="D580" s="235" t="s">
        <v>173</v>
      </c>
      <c r="E580" s="258" t="s">
        <v>19</v>
      </c>
      <c r="F580" s="259" t="s">
        <v>1711</v>
      </c>
      <c r="G580" s="257"/>
      <c r="H580" s="258" t="s">
        <v>19</v>
      </c>
      <c r="I580" s="260"/>
      <c r="J580" s="257"/>
      <c r="K580" s="257"/>
      <c r="L580" s="261"/>
      <c r="M580" s="262"/>
      <c r="N580" s="263"/>
      <c r="O580" s="263"/>
      <c r="P580" s="263"/>
      <c r="Q580" s="263"/>
      <c r="R580" s="263"/>
      <c r="S580" s="263"/>
      <c r="T580" s="264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5" t="s">
        <v>173</v>
      </c>
      <c r="AU580" s="265" t="s">
        <v>106</v>
      </c>
      <c r="AV580" s="15" t="s">
        <v>80</v>
      </c>
      <c r="AW580" s="15" t="s">
        <v>33</v>
      </c>
      <c r="AX580" s="15" t="s">
        <v>72</v>
      </c>
      <c r="AY580" s="265" t="s">
        <v>163</v>
      </c>
    </row>
    <row r="581" spans="1:51" s="13" customFormat="1" ht="12">
      <c r="A581" s="13"/>
      <c r="B581" s="233"/>
      <c r="C581" s="234"/>
      <c r="D581" s="235" t="s">
        <v>173</v>
      </c>
      <c r="E581" s="236" t="s">
        <v>19</v>
      </c>
      <c r="F581" s="237" t="s">
        <v>1712</v>
      </c>
      <c r="G581" s="234"/>
      <c r="H581" s="238">
        <v>2638.5</v>
      </c>
      <c r="I581" s="239"/>
      <c r="J581" s="234"/>
      <c r="K581" s="234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173</v>
      </c>
      <c r="AU581" s="244" t="s">
        <v>106</v>
      </c>
      <c r="AV581" s="13" t="s">
        <v>106</v>
      </c>
      <c r="AW581" s="13" t="s">
        <v>33</v>
      </c>
      <c r="AX581" s="13" t="s">
        <v>72</v>
      </c>
      <c r="AY581" s="244" t="s">
        <v>163</v>
      </c>
    </row>
    <row r="582" spans="1:51" s="14" customFormat="1" ht="12">
      <c r="A582" s="14"/>
      <c r="B582" s="245"/>
      <c r="C582" s="246"/>
      <c r="D582" s="235" t="s">
        <v>173</v>
      </c>
      <c r="E582" s="247" t="s">
        <v>19</v>
      </c>
      <c r="F582" s="248" t="s">
        <v>175</v>
      </c>
      <c r="G582" s="246"/>
      <c r="H582" s="249">
        <v>2638.5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173</v>
      </c>
      <c r="AU582" s="255" t="s">
        <v>106</v>
      </c>
      <c r="AV582" s="14" t="s">
        <v>171</v>
      </c>
      <c r="AW582" s="14" t="s">
        <v>33</v>
      </c>
      <c r="AX582" s="14" t="s">
        <v>80</v>
      </c>
      <c r="AY582" s="255" t="s">
        <v>163</v>
      </c>
    </row>
    <row r="583" spans="1:65" s="2" customFormat="1" ht="21.75" customHeight="1">
      <c r="A583" s="40"/>
      <c r="B583" s="41"/>
      <c r="C583" s="220" t="s">
        <v>865</v>
      </c>
      <c r="D583" s="220" t="s">
        <v>166</v>
      </c>
      <c r="E583" s="221" t="s">
        <v>1713</v>
      </c>
      <c r="F583" s="222" t="s">
        <v>1714</v>
      </c>
      <c r="G583" s="223" t="s">
        <v>279</v>
      </c>
      <c r="H583" s="224">
        <v>2001.14</v>
      </c>
      <c r="I583" s="225"/>
      <c r="J583" s="226">
        <f>ROUND(I583*H583,2)</f>
        <v>0</v>
      </c>
      <c r="K583" s="222" t="s">
        <v>170</v>
      </c>
      <c r="L583" s="46"/>
      <c r="M583" s="227" t="s">
        <v>19</v>
      </c>
      <c r="N583" s="228" t="s">
        <v>44</v>
      </c>
      <c r="O583" s="86"/>
      <c r="P583" s="229">
        <f>O583*H583</f>
        <v>0</v>
      </c>
      <c r="Q583" s="229">
        <v>0.00025</v>
      </c>
      <c r="R583" s="229">
        <f>Q583*H583</f>
        <v>0.5002850000000001</v>
      </c>
      <c r="S583" s="229">
        <v>0</v>
      </c>
      <c r="T583" s="230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31" t="s">
        <v>171</v>
      </c>
      <c r="AT583" s="231" t="s">
        <v>166</v>
      </c>
      <c r="AU583" s="231" t="s">
        <v>106</v>
      </c>
      <c r="AY583" s="19" t="s">
        <v>163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19" t="s">
        <v>106</v>
      </c>
      <c r="BK583" s="232">
        <f>ROUND(I583*H583,2)</f>
        <v>0</v>
      </c>
      <c r="BL583" s="19" t="s">
        <v>171</v>
      </c>
      <c r="BM583" s="231" t="s">
        <v>1715</v>
      </c>
    </row>
    <row r="584" spans="1:51" s="13" customFormat="1" ht="12">
      <c r="A584" s="13"/>
      <c r="B584" s="233"/>
      <c r="C584" s="234"/>
      <c r="D584" s="235" t="s">
        <v>173</v>
      </c>
      <c r="E584" s="236" t="s">
        <v>19</v>
      </c>
      <c r="F584" s="237" t="s">
        <v>1716</v>
      </c>
      <c r="G584" s="234"/>
      <c r="H584" s="238">
        <v>127.92</v>
      </c>
      <c r="I584" s="239"/>
      <c r="J584" s="234"/>
      <c r="K584" s="234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173</v>
      </c>
      <c r="AU584" s="244" t="s">
        <v>106</v>
      </c>
      <c r="AV584" s="13" t="s">
        <v>106</v>
      </c>
      <c r="AW584" s="13" t="s">
        <v>33</v>
      </c>
      <c r="AX584" s="13" t="s">
        <v>72</v>
      </c>
      <c r="AY584" s="244" t="s">
        <v>163</v>
      </c>
    </row>
    <row r="585" spans="1:51" s="16" customFormat="1" ht="12">
      <c r="A585" s="16"/>
      <c r="B585" s="272"/>
      <c r="C585" s="273"/>
      <c r="D585" s="235" t="s">
        <v>173</v>
      </c>
      <c r="E585" s="274" t="s">
        <v>19</v>
      </c>
      <c r="F585" s="275" t="s">
        <v>1073</v>
      </c>
      <c r="G585" s="273"/>
      <c r="H585" s="276">
        <v>127.92</v>
      </c>
      <c r="I585" s="277"/>
      <c r="J585" s="273"/>
      <c r="K585" s="273"/>
      <c r="L585" s="278"/>
      <c r="M585" s="279"/>
      <c r="N585" s="280"/>
      <c r="O585" s="280"/>
      <c r="P585" s="280"/>
      <c r="Q585" s="280"/>
      <c r="R585" s="280"/>
      <c r="S585" s="280"/>
      <c r="T585" s="281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82" t="s">
        <v>173</v>
      </c>
      <c r="AU585" s="282" t="s">
        <v>106</v>
      </c>
      <c r="AV585" s="16" t="s">
        <v>181</v>
      </c>
      <c r="AW585" s="16" t="s">
        <v>33</v>
      </c>
      <c r="AX585" s="16" t="s">
        <v>72</v>
      </c>
      <c r="AY585" s="282" t="s">
        <v>163</v>
      </c>
    </row>
    <row r="586" spans="1:51" s="13" customFormat="1" ht="12">
      <c r="A586" s="13"/>
      <c r="B586" s="233"/>
      <c r="C586" s="234"/>
      <c r="D586" s="235" t="s">
        <v>173</v>
      </c>
      <c r="E586" s="236" t="s">
        <v>19</v>
      </c>
      <c r="F586" s="237" t="s">
        <v>1717</v>
      </c>
      <c r="G586" s="234"/>
      <c r="H586" s="238">
        <v>284.2</v>
      </c>
      <c r="I586" s="239"/>
      <c r="J586" s="234"/>
      <c r="K586" s="234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173</v>
      </c>
      <c r="AU586" s="244" t="s">
        <v>106</v>
      </c>
      <c r="AV586" s="13" t="s">
        <v>106</v>
      </c>
      <c r="AW586" s="13" t="s">
        <v>33</v>
      </c>
      <c r="AX586" s="13" t="s">
        <v>72</v>
      </c>
      <c r="AY586" s="244" t="s">
        <v>163</v>
      </c>
    </row>
    <row r="587" spans="1:51" s="16" customFormat="1" ht="12">
      <c r="A587" s="16"/>
      <c r="B587" s="272"/>
      <c r="C587" s="273"/>
      <c r="D587" s="235" t="s">
        <v>173</v>
      </c>
      <c r="E587" s="274" t="s">
        <v>19</v>
      </c>
      <c r="F587" s="275" t="s">
        <v>1073</v>
      </c>
      <c r="G587" s="273"/>
      <c r="H587" s="276">
        <v>284.2</v>
      </c>
      <c r="I587" s="277"/>
      <c r="J587" s="273"/>
      <c r="K587" s="273"/>
      <c r="L587" s="278"/>
      <c r="M587" s="279"/>
      <c r="N587" s="280"/>
      <c r="O587" s="280"/>
      <c r="P587" s="280"/>
      <c r="Q587" s="280"/>
      <c r="R587" s="280"/>
      <c r="S587" s="280"/>
      <c r="T587" s="281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82" t="s">
        <v>173</v>
      </c>
      <c r="AU587" s="282" t="s">
        <v>106</v>
      </c>
      <c r="AV587" s="16" t="s">
        <v>181</v>
      </c>
      <c r="AW587" s="16" t="s">
        <v>33</v>
      </c>
      <c r="AX587" s="16" t="s">
        <v>72</v>
      </c>
      <c r="AY587" s="282" t="s">
        <v>163</v>
      </c>
    </row>
    <row r="588" spans="1:51" s="13" customFormat="1" ht="12">
      <c r="A588" s="13"/>
      <c r="B588" s="233"/>
      <c r="C588" s="234"/>
      <c r="D588" s="235" t="s">
        <v>173</v>
      </c>
      <c r="E588" s="236" t="s">
        <v>19</v>
      </c>
      <c r="F588" s="237" t="s">
        <v>1718</v>
      </c>
      <c r="G588" s="234"/>
      <c r="H588" s="238">
        <v>296.22</v>
      </c>
      <c r="I588" s="239"/>
      <c r="J588" s="234"/>
      <c r="K588" s="234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173</v>
      </c>
      <c r="AU588" s="244" t="s">
        <v>106</v>
      </c>
      <c r="AV588" s="13" t="s">
        <v>106</v>
      </c>
      <c r="AW588" s="13" t="s">
        <v>33</v>
      </c>
      <c r="AX588" s="13" t="s">
        <v>72</v>
      </c>
      <c r="AY588" s="244" t="s">
        <v>163</v>
      </c>
    </row>
    <row r="589" spans="1:51" s="16" customFormat="1" ht="12">
      <c r="A589" s="16"/>
      <c r="B589" s="272"/>
      <c r="C589" s="273"/>
      <c r="D589" s="235" t="s">
        <v>173</v>
      </c>
      <c r="E589" s="274" t="s">
        <v>19</v>
      </c>
      <c r="F589" s="275" t="s">
        <v>1073</v>
      </c>
      <c r="G589" s="273"/>
      <c r="H589" s="276">
        <v>296.22</v>
      </c>
      <c r="I589" s="277"/>
      <c r="J589" s="273"/>
      <c r="K589" s="273"/>
      <c r="L589" s="278"/>
      <c r="M589" s="279"/>
      <c r="N589" s="280"/>
      <c r="O589" s="280"/>
      <c r="P589" s="280"/>
      <c r="Q589" s="280"/>
      <c r="R589" s="280"/>
      <c r="S589" s="280"/>
      <c r="T589" s="281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82" t="s">
        <v>173</v>
      </c>
      <c r="AU589" s="282" t="s">
        <v>106</v>
      </c>
      <c r="AV589" s="16" t="s">
        <v>181</v>
      </c>
      <c r="AW589" s="16" t="s">
        <v>33</v>
      </c>
      <c r="AX589" s="16" t="s">
        <v>72</v>
      </c>
      <c r="AY589" s="282" t="s">
        <v>163</v>
      </c>
    </row>
    <row r="590" spans="1:51" s="13" customFormat="1" ht="12">
      <c r="A590" s="13"/>
      <c r="B590" s="233"/>
      <c r="C590" s="234"/>
      <c r="D590" s="235" t="s">
        <v>173</v>
      </c>
      <c r="E590" s="236" t="s">
        <v>19</v>
      </c>
      <c r="F590" s="237" t="s">
        <v>1719</v>
      </c>
      <c r="G590" s="234"/>
      <c r="H590" s="238">
        <v>292.23</v>
      </c>
      <c r="I590" s="239"/>
      <c r="J590" s="234"/>
      <c r="K590" s="234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173</v>
      </c>
      <c r="AU590" s="244" t="s">
        <v>106</v>
      </c>
      <c r="AV590" s="13" t="s">
        <v>106</v>
      </c>
      <c r="AW590" s="13" t="s">
        <v>33</v>
      </c>
      <c r="AX590" s="13" t="s">
        <v>72</v>
      </c>
      <c r="AY590" s="244" t="s">
        <v>163</v>
      </c>
    </row>
    <row r="591" spans="1:51" s="16" customFormat="1" ht="12">
      <c r="A591" s="16"/>
      <c r="B591" s="272"/>
      <c r="C591" s="273"/>
      <c r="D591" s="235" t="s">
        <v>173</v>
      </c>
      <c r="E591" s="274" t="s">
        <v>19</v>
      </c>
      <c r="F591" s="275" t="s">
        <v>1073</v>
      </c>
      <c r="G591" s="273"/>
      <c r="H591" s="276">
        <v>292.23</v>
      </c>
      <c r="I591" s="277"/>
      <c r="J591" s="273"/>
      <c r="K591" s="273"/>
      <c r="L591" s="278"/>
      <c r="M591" s="279"/>
      <c r="N591" s="280"/>
      <c r="O591" s="280"/>
      <c r="P591" s="280"/>
      <c r="Q591" s="280"/>
      <c r="R591" s="280"/>
      <c r="S591" s="280"/>
      <c r="T591" s="281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82" t="s">
        <v>173</v>
      </c>
      <c r="AU591" s="282" t="s">
        <v>106</v>
      </c>
      <c r="AV591" s="16" t="s">
        <v>181</v>
      </c>
      <c r="AW591" s="16" t="s">
        <v>33</v>
      </c>
      <c r="AX591" s="16" t="s">
        <v>72</v>
      </c>
      <c r="AY591" s="282" t="s">
        <v>163</v>
      </c>
    </row>
    <row r="592" spans="1:51" s="14" customFormat="1" ht="12">
      <c r="A592" s="14"/>
      <c r="B592" s="245"/>
      <c r="C592" s="246"/>
      <c r="D592" s="235" t="s">
        <v>173</v>
      </c>
      <c r="E592" s="247" t="s">
        <v>1008</v>
      </c>
      <c r="F592" s="248" t="s">
        <v>175</v>
      </c>
      <c r="G592" s="246"/>
      <c r="H592" s="249">
        <v>1000.57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5" t="s">
        <v>173</v>
      </c>
      <c r="AU592" s="255" t="s">
        <v>106</v>
      </c>
      <c r="AV592" s="14" t="s">
        <v>171</v>
      </c>
      <c r="AW592" s="14" t="s">
        <v>33</v>
      </c>
      <c r="AX592" s="14" t="s">
        <v>72</v>
      </c>
      <c r="AY592" s="255" t="s">
        <v>163</v>
      </c>
    </row>
    <row r="593" spans="1:51" s="13" customFormat="1" ht="12">
      <c r="A593" s="13"/>
      <c r="B593" s="233"/>
      <c r="C593" s="234"/>
      <c r="D593" s="235" t="s">
        <v>173</v>
      </c>
      <c r="E593" s="236" t="s">
        <v>19</v>
      </c>
      <c r="F593" s="237" t="s">
        <v>1720</v>
      </c>
      <c r="G593" s="234"/>
      <c r="H593" s="238">
        <v>2001.14</v>
      </c>
      <c r="I593" s="239"/>
      <c r="J593" s="234"/>
      <c r="K593" s="234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173</v>
      </c>
      <c r="AU593" s="244" t="s">
        <v>106</v>
      </c>
      <c r="AV593" s="13" t="s">
        <v>106</v>
      </c>
      <c r="AW593" s="13" t="s">
        <v>33</v>
      </c>
      <c r="AX593" s="13" t="s">
        <v>80</v>
      </c>
      <c r="AY593" s="244" t="s">
        <v>163</v>
      </c>
    </row>
    <row r="594" spans="1:65" s="2" customFormat="1" ht="16.5" customHeight="1">
      <c r="A594" s="40"/>
      <c r="B594" s="41"/>
      <c r="C594" s="283" t="s">
        <v>870</v>
      </c>
      <c r="D594" s="283" t="s">
        <v>1115</v>
      </c>
      <c r="E594" s="284" t="s">
        <v>1721</v>
      </c>
      <c r="F594" s="285" t="s">
        <v>1722</v>
      </c>
      <c r="G594" s="286" t="s">
        <v>279</v>
      </c>
      <c r="H594" s="287">
        <v>1100.627</v>
      </c>
      <c r="I594" s="288"/>
      <c r="J594" s="289">
        <f>ROUND(I594*H594,2)</f>
        <v>0</v>
      </c>
      <c r="K594" s="285" t="s">
        <v>19</v>
      </c>
      <c r="L594" s="290"/>
      <c r="M594" s="291" t="s">
        <v>19</v>
      </c>
      <c r="N594" s="292" t="s">
        <v>44</v>
      </c>
      <c r="O594" s="86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31" t="s">
        <v>206</v>
      </c>
      <c r="AT594" s="231" t="s">
        <v>1115</v>
      </c>
      <c r="AU594" s="231" t="s">
        <v>106</v>
      </c>
      <c r="AY594" s="19" t="s">
        <v>163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9" t="s">
        <v>106</v>
      </c>
      <c r="BK594" s="232">
        <f>ROUND(I594*H594,2)</f>
        <v>0</v>
      </c>
      <c r="BL594" s="19" t="s">
        <v>171</v>
      </c>
      <c r="BM594" s="231" t="s">
        <v>1723</v>
      </c>
    </row>
    <row r="595" spans="1:51" s="13" customFormat="1" ht="12">
      <c r="A595" s="13"/>
      <c r="B595" s="233"/>
      <c r="C595" s="234"/>
      <c r="D595" s="235" t="s">
        <v>173</v>
      </c>
      <c r="E595" s="236" t="s">
        <v>19</v>
      </c>
      <c r="F595" s="237" t="s">
        <v>1724</v>
      </c>
      <c r="G595" s="234"/>
      <c r="H595" s="238">
        <v>1100.627</v>
      </c>
      <c r="I595" s="239"/>
      <c r="J595" s="234"/>
      <c r="K595" s="234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173</v>
      </c>
      <c r="AU595" s="244" t="s">
        <v>106</v>
      </c>
      <c r="AV595" s="13" t="s">
        <v>106</v>
      </c>
      <c r="AW595" s="13" t="s">
        <v>33</v>
      </c>
      <c r="AX595" s="13" t="s">
        <v>72</v>
      </c>
      <c r="AY595" s="244" t="s">
        <v>163</v>
      </c>
    </row>
    <row r="596" spans="1:51" s="14" customFormat="1" ht="12">
      <c r="A596" s="14"/>
      <c r="B596" s="245"/>
      <c r="C596" s="246"/>
      <c r="D596" s="235" t="s">
        <v>173</v>
      </c>
      <c r="E596" s="247" t="s">
        <v>19</v>
      </c>
      <c r="F596" s="248" t="s">
        <v>175</v>
      </c>
      <c r="G596" s="246"/>
      <c r="H596" s="249">
        <v>1100.627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173</v>
      </c>
      <c r="AU596" s="255" t="s">
        <v>106</v>
      </c>
      <c r="AV596" s="14" t="s">
        <v>171</v>
      </c>
      <c r="AW596" s="14" t="s">
        <v>33</v>
      </c>
      <c r="AX596" s="14" t="s">
        <v>80</v>
      </c>
      <c r="AY596" s="255" t="s">
        <v>163</v>
      </c>
    </row>
    <row r="597" spans="1:65" s="2" customFormat="1" ht="16.5" customHeight="1">
      <c r="A597" s="40"/>
      <c r="B597" s="41"/>
      <c r="C597" s="283" t="s">
        <v>875</v>
      </c>
      <c r="D597" s="283" t="s">
        <v>1115</v>
      </c>
      <c r="E597" s="284" t="s">
        <v>1725</v>
      </c>
      <c r="F597" s="285" t="s">
        <v>1726</v>
      </c>
      <c r="G597" s="286" t="s">
        <v>279</v>
      </c>
      <c r="H597" s="287">
        <v>1100.627</v>
      </c>
      <c r="I597" s="288"/>
      <c r="J597" s="289">
        <f>ROUND(I597*H597,2)</f>
        <v>0</v>
      </c>
      <c r="K597" s="285" t="s">
        <v>19</v>
      </c>
      <c r="L597" s="290"/>
      <c r="M597" s="291" t="s">
        <v>19</v>
      </c>
      <c r="N597" s="292" t="s">
        <v>44</v>
      </c>
      <c r="O597" s="86"/>
      <c r="P597" s="229">
        <f>O597*H597</f>
        <v>0</v>
      </c>
      <c r="Q597" s="229">
        <v>0</v>
      </c>
      <c r="R597" s="229">
        <f>Q597*H597</f>
        <v>0</v>
      </c>
      <c r="S597" s="229">
        <v>0</v>
      </c>
      <c r="T597" s="230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31" t="s">
        <v>206</v>
      </c>
      <c r="AT597" s="231" t="s">
        <v>1115</v>
      </c>
      <c r="AU597" s="231" t="s">
        <v>106</v>
      </c>
      <c r="AY597" s="19" t="s">
        <v>163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9" t="s">
        <v>106</v>
      </c>
      <c r="BK597" s="232">
        <f>ROUND(I597*H597,2)</f>
        <v>0</v>
      </c>
      <c r="BL597" s="19" t="s">
        <v>171</v>
      </c>
      <c r="BM597" s="231" t="s">
        <v>1727</v>
      </c>
    </row>
    <row r="598" spans="1:51" s="13" customFormat="1" ht="12">
      <c r="A598" s="13"/>
      <c r="B598" s="233"/>
      <c r="C598" s="234"/>
      <c r="D598" s="235" t="s">
        <v>173</v>
      </c>
      <c r="E598" s="236" t="s">
        <v>19</v>
      </c>
      <c r="F598" s="237" t="s">
        <v>1724</v>
      </c>
      <c r="G598" s="234"/>
      <c r="H598" s="238">
        <v>1100.627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173</v>
      </c>
      <c r="AU598" s="244" t="s">
        <v>106</v>
      </c>
      <c r="AV598" s="13" t="s">
        <v>106</v>
      </c>
      <c r="AW598" s="13" t="s">
        <v>33</v>
      </c>
      <c r="AX598" s="13" t="s">
        <v>72</v>
      </c>
      <c r="AY598" s="244" t="s">
        <v>163</v>
      </c>
    </row>
    <row r="599" spans="1:51" s="14" customFormat="1" ht="12">
      <c r="A599" s="14"/>
      <c r="B599" s="245"/>
      <c r="C599" s="246"/>
      <c r="D599" s="235" t="s">
        <v>173</v>
      </c>
      <c r="E599" s="247" t="s">
        <v>19</v>
      </c>
      <c r="F599" s="248" t="s">
        <v>175</v>
      </c>
      <c r="G599" s="246"/>
      <c r="H599" s="249">
        <v>1100.627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5" t="s">
        <v>173</v>
      </c>
      <c r="AU599" s="255" t="s">
        <v>106</v>
      </c>
      <c r="AV599" s="14" t="s">
        <v>171</v>
      </c>
      <c r="AW599" s="14" t="s">
        <v>33</v>
      </c>
      <c r="AX599" s="14" t="s">
        <v>80</v>
      </c>
      <c r="AY599" s="255" t="s">
        <v>163</v>
      </c>
    </row>
    <row r="600" spans="1:65" s="2" customFormat="1" ht="33" customHeight="1">
      <c r="A600" s="40"/>
      <c r="B600" s="41"/>
      <c r="C600" s="220" t="s">
        <v>881</v>
      </c>
      <c r="D600" s="220" t="s">
        <v>166</v>
      </c>
      <c r="E600" s="221" t="s">
        <v>1728</v>
      </c>
      <c r="F600" s="222" t="s">
        <v>1729</v>
      </c>
      <c r="G600" s="223" t="s">
        <v>169</v>
      </c>
      <c r="H600" s="224">
        <v>210.5</v>
      </c>
      <c r="I600" s="225"/>
      <c r="J600" s="226">
        <f>ROUND(I600*H600,2)</f>
        <v>0</v>
      </c>
      <c r="K600" s="222" t="s">
        <v>170</v>
      </c>
      <c r="L600" s="46"/>
      <c r="M600" s="227" t="s">
        <v>19</v>
      </c>
      <c r="N600" s="228" t="s">
        <v>44</v>
      </c>
      <c r="O600" s="86"/>
      <c r="P600" s="229">
        <f>O600*H600</f>
        <v>0</v>
      </c>
      <c r="Q600" s="229">
        <v>0.00832</v>
      </c>
      <c r="R600" s="229">
        <f>Q600*H600</f>
        <v>1.7513599999999998</v>
      </c>
      <c r="S600" s="229">
        <v>0</v>
      </c>
      <c r="T600" s="230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31" t="s">
        <v>171</v>
      </c>
      <c r="AT600" s="231" t="s">
        <v>166</v>
      </c>
      <c r="AU600" s="231" t="s">
        <v>106</v>
      </c>
      <c r="AY600" s="19" t="s">
        <v>163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9" t="s">
        <v>106</v>
      </c>
      <c r="BK600" s="232">
        <f>ROUND(I600*H600,2)</f>
        <v>0</v>
      </c>
      <c r="BL600" s="19" t="s">
        <v>171</v>
      </c>
      <c r="BM600" s="231" t="s">
        <v>1730</v>
      </c>
    </row>
    <row r="601" spans="1:51" s="13" customFormat="1" ht="12">
      <c r="A601" s="13"/>
      <c r="B601" s="233"/>
      <c r="C601" s="234"/>
      <c r="D601" s="235" t="s">
        <v>173</v>
      </c>
      <c r="E601" s="236" t="s">
        <v>19</v>
      </c>
      <c r="F601" s="237" t="s">
        <v>1731</v>
      </c>
      <c r="G601" s="234"/>
      <c r="H601" s="238">
        <v>60</v>
      </c>
      <c r="I601" s="239"/>
      <c r="J601" s="234"/>
      <c r="K601" s="234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173</v>
      </c>
      <c r="AU601" s="244" t="s">
        <v>106</v>
      </c>
      <c r="AV601" s="13" t="s">
        <v>106</v>
      </c>
      <c r="AW601" s="13" t="s">
        <v>33</v>
      </c>
      <c r="AX601" s="13" t="s">
        <v>72</v>
      </c>
      <c r="AY601" s="244" t="s">
        <v>163</v>
      </c>
    </row>
    <row r="602" spans="1:51" s="16" customFormat="1" ht="12">
      <c r="A602" s="16"/>
      <c r="B602" s="272"/>
      <c r="C602" s="273"/>
      <c r="D602" s="235" t="s">
        <v>173</v>
      </c>
      <c r="E602" s="274" t="s">
        <v>19</v>
      </c>
      <c r="F602" s="275" t="s">
        <v>1073</v>
      </c>
      <c r="G602" s="273"/>
      <c r="H602" s="276">
        <v>60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82" t="s">
        <v>173</v>
      </c>
      <c r="AU602" s="282" t="s">
        <v>106</v>
      </c>
      <c r="AV602" s="16" t="s">
        <v>181</v>
      </c>
      <c r="AW602" s="16" t="s">
        <v>33</v>
      </c>
      <c r="AX602" s="16" t="s">
        <v>72</v>
      </c>
      <c r="AY602" s="282" t="s">
        <v>163</v>
      </c>
    </row>
    <row r="603" spans="1:51" s="13" customFormat="1" ht="12">
      <c r="A603" s="13"/>
      <c r="B603" s="233"/>
      <c r="C603" s="234"/>
      <c r="D603" s="235" t="s">
        <v>173</v>
      </c>
      <c r="E603" s="236" t="s">
        <v>19</v>
      </c>
      <c r="F603" s="237" t="s">
        <v>1732</v>
      </c>
      <c r="G603" s="234"/>
      <c r="H603" s="238">
        <v>6.5</v>
      </c>
      <c r="I603" s="239"/>
      <c r="J603" s="234"/>
      <c r="K603" s="234"/>
      <c r="L603" s="240"/>
      <c r="M603" s="241"/>
      <c r="N603" s="242"/>
      <c r="O603" s="242"/>
      <c r="P603" s="242"/>
      <c r="Q603" s="242"/>
      <c r="R603" s="242"/>
      <c r="S603" s="242"/>
      <c r="T603" s="24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4" t="s">
        <v>173</v>
      </c>
      <c r="AU603" s="244" t="s">
        <v>106</v>
      </c>
      <c r="AV603" s="13" t="s">
        <v>106</v>
      </c>
      <c r="AW603" s="13" t="s">
        <v>33</v>
      </c>
      <c r="AX603" s="13" t="s">
        <v>72</v>
      </c>
      <c r="AY603" s="244" t="s">
        <v>163</v>
      </c>
    </row>
    <row r="604" spans="1:51" s="13" customFormat="1" ht="12">
      <c r="A604" s="13"/>
      <c r="B604" s="233"/>
      <c r="C604" s="234"/>
      <c r="D604" s="235" t="s">
        <v>173</v>
      </c>
      <c r="E604" s="236" t="s">
        <v>19</v>
      </c>
      <c r="F604" s="237" t="s">
        <v>1733</v>
      </c>
      <c r="G604" s="234"/>
      <c r="H604" s="238">
        <v>120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173</v>
      </c>
      <c r="AU604" s="244" t="s">
        <v>106</v>
      </c>
      <c r="AV604" s="13" t="s">
        <v>106</v>
      </c>
      <c r="AW604" s="13" t="s">
        <v>33</v>
      </c>
      <c r="AX604" s="13" t="s">
        <v>72</v>
      </c>
      <c r="AY604" s="244" t="s">
        <v>163</v>
      </c>
    </row>
    <row r="605" spans="1:51" s="13" customFormat="1" ht="12">
      <c r="A605" s="13"/>
      <c r="B605" s="233"/>
      <c r="C605" s="234"/>
      <c r="D605" s="235" t="s">
        <v>173</v>
      </c>
      <c r="E605" s="236" t="s">
        <v>19</v>
      </c>
      <c r="F605" s="237" t="s">
        <v>1734</v>
      </c>
      <c r="G605" s="234"/>
      <c r="H605" s="238">
        <v>24</v>
      </c>
      <c r="I605" s="239"/>
      <c r="J605" s="234"/>
      <c r="K605" s="234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173</v>
      </c>
      <c r="AU605" s="244" t="s">
        <v>106</v>
      </c>
      <c r="AV605" s="13" t="s">
        <v>106</v>
      </c>
      <c r="AW605" s="13" t="s">
        <v>33</v>
      </c>
      <c r="AX605" s="13" t="s">
        <v>72</v>
      </c>
      <c r="AY605" s="244" t="s">
        <v>163</v>
      </c>
    </row>
    <row r="606" spans="1:51" s="16" customFormat="1" ht="12">
      <c r="A606" s="16"/>
      <c r="B606" s="272"/>
      <c r="C606" s="273"/>
      <c r="D606" s="235" t="s">
        <v>173</v>
      </c>
      <c r="E606" s="274" t="s">
        <v>19</v>
      </c>
      <c r="F606" s="275" t="s">
        <v>1073</v>
      </c>
      <c r="G606" s="273"/>
      <c r="H606" s="276">
        <v>150.5</v>
      </c>
      <c r="I606" s="277"/>
      <c r="J606" s="273"/>
      <c r="K606" s="273"/>
      <c r="L606" s="278"/>
      <c r="M606" s="279"/>
      <c r="N606" s="280"/>
      <c r="O606" s="280"/>
      <c r="P606" s="280"/>
      <c r="Q606" s="280"/>
      <c r="R606" s="280"/>
      <c r="S606" s="280"/>
      <c r="T606" s="281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T606" s="282" t="s">
        <v>173</v>
      </c>
      <c r="AU606" s="282" t="s">
        <v>106</v>
      </c>
      <c r="AV606" s="16" t="s">
        <v>181</v>
      </c>
      <c r="AW606" s="16" t="s">
        <v>33</v>
      </c>
      <c r="AX606" s="16" t="s">
        <v>72</v>
      </c>
      <c r="AY606" s="282" t="s">
        <v>163</v>
      </c>
    </row>
    <row r="607" spans="1:51" s="14" customFormat="1" ht="12">
      <c r="A607" s="14"/>
      <c r="B607" s="245"/>
      <c r="C607" s="246"/>
      <c r="D607" s="235" t="s">
        <v>173</v>
      </c>
      <c r="E607" s="247" t="s">
        <v>1042</v>
      </c>
      <c r="F607" s="248" t="s">
        <v>175</v>
      </c>
      <c r="G607" s="246"/>
      <c r="H607" s="249">
        <v>210.5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173</v>
      </c>
      <c r="AU607" s="255" t="s">
        <v>106</v>
      </c>
      <c r="AV607" s="14" t="s">
        <v>171</v>
      </c>
      <c r="AW607" s="14" t="s">
        <v>33</v>
      </c>
      <c r="AX607" s="14" t="s">
        <v>80</v>
      </c>
      <c r="AY607" s="255" t="s">
        <v>163</v>
      </c>
    </row>
    <row r="608" spans="1:65" s="2" customFormat="1" ht="21.75" customHeight="1">
      <c r="A608" s="40"/>
      <c r="B608" s="41"/>
      <c r="C608" s="283" t="s">
        <v>886</v>
      </c>
      <c r="D608" s="283" t="s">
        <v>1115</v>
      </c>
      <c r="E608" s="284" t="s">
        <v>1735</v>
      </c>
      <c r="F608" s="285" t="s">
        <v>1736</v>
      </c>
      <c r="G608" s="286" t="s">
        <v>169</v>
      </c>
      <c r="H608" s="287">
        <v>176.537</v>
      </c>
      <c r="I608" s="288"/>
      <c r="J608" s="289">
        <f>ROUND(I608*H608,2)</f>
        <v>0</v>
      </c>
      <c r="K608" s="285" t="s">
        <v>170</v>
      </c>
      <c r="L608" s="290"/>
      <c r="M608" s="291" t="s">
        <v>19</v>
      </c>
      <c r="N608" s="292" t="s">
        <v>44</v>
      </c>
      <c r="O608" s="86"/>
      <c r="P608" s="229">
        <f>O608*H608</f>
        <v>0</v>
      </c>
      <c r="Q608" s="229">
        <v>0.003</v>
      </c>
      <c r="R608" s="229">
        <f>Q608*H608</f>
        <v>0.529611</v>
      </c>
      <c r="S608" s="229">
        <v>0</v>
      </c>
      <c r="T608" s="23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1" t="s">
        <v>206</v>
      </c>
      <c r="AT608" s="231" t="s">
        <v>1115</v>
      </c>
      <c r="AU608" s="231" t="s">
        <v>106</v>
      </c>
      <c r="AY608" s="19" t="s">
        <v>163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9" t="s">
        <v>106</v>
      </c>
      <c r="BK608" s="232">
        <f>ROUND(I608*H608,2)</f>
        <v>0</v>
      </c>
      <c r="BL608" s="19" t="s">
        <v>171</v>
      </c>
      <c r="BM608" s="231" t="s">
        <v>1737</v>
      </c>
    </row>
    <row r="609" spans="1:51" s="13" customFormat="1" ht="12">
      <c r="A609" s="13"/>
      <c r="B609" s="233"/>
      <c r="C609" s="234"/>
      <c r="D609" s="235" t="s">
        <v>173</v>
      </c>
      <c r="E609" s="236" t="s">
        <v>19</v>
      </c>
      <c r="F609" s="237" t="s">
        <v>1738</v>
      </c>
      <c r="G609" s="234"/>
      <c r="H609" s="238">
        <v>173.075</v>
      </c>
      <c r="I609" s="239"/>
      <c r="J609" s="234"/>
      <c r="K609" s="234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173</v>
      </c>
      <c r="AU609" s="244" t="s">
        <v>106</v>
      </c>
      <c r="AV609" s="13" t="s">
        <v>106</v>
      </c>
      <c r="AW609" s="13" t="s">
        <v>33</v>
      </c>
      <c r="AX609" s="13" t="s">
        <v>72</v>
      </c>
      <c r="AY609" s="244" t="s">
        <v>163</v>
      </c>
    </row>
    <row r="610" spans="1:51" s="14" customFormat="1" ht="12">
      <c r="A610" s="14"/>
      <c r="B610" s="245"/>
      <c r="C610" s="246"/>
      <c r="D610" s="235" t="s">
        <v>173</v>
      </c>
      <c r="E610" s="247" t="s">
        <v>19</v>
      </c>
      <c r="F610" s="248" t="s">
        <v>175</v>
      </c>
      <c r="G610" s="246"/>
      <c r="H610" s="249">
        <v>173.075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173</v>
      </c>
      <c r="AU610" s="255" t="s">
        <v>106</v>
      </c>
      <c r="AV610" s="14" t="s">
        <v>171</v>
      </c>
      <c r="AW610" s="14" t="s">
        <v>33</v>
      </c>
      <c r="AX610" s="14" t="s">
        <v>80</v>
      </c>
      <c r="AY610" s="255" t="s">
        <v>163</v>
      </c>
    </row>
    <row r="611" spans="1:51" s="13" customFormat="1" ht="12">
      <c r="A611" s="13"/>
      <c r="B611" s="233"/>
      <c r="C611" s="234"/>
      <c r="D611" s="235" t="s">
        <v>173</v>
      </c>
      <c r="E611" s="234"/>
      <c r="F611" s="237" t="s">
        <v>1739</v>
      </c>
      <c r="G611" s="234"/>
      <c r="H611" s="238">
        <v>176.537</v>
      </c>
      <c r="I611" s="239"/>
      <c r="J611" s="234"/>
      <c r="K611" s="234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173</v>
      </c>
      <c r="AU611" s="244" t="s">
        <v>106</v>
      </c>
      <c r="AV611" s="13" t="s">
        <v>106</v>
      </c>
      <c r="AW611" s="13" t="s">
        <v>4</v>
      </c>
      <c r="AX611" s="13" t="s">
        <v>80</v>
      </c>
      <c r="AY611" s="244" t="s">
        <v>163</v>
      </c>
    </row>
    <row r="612" spans="1:65" s="2" customFormat="1" ht="16.5" customHeight="1">
      <c r="A612" s="40"/>
      <c r="B612" s="41"/>
      <c r="C612" s="283" t="s">
        <v>893</v>
      </c>
      <c r="D612" s="283" t="s">
        <v>1115</v>
      </c>
      <c r="E612" s="284" t="s">
        <v>1740</v>
      </c>
      <c r="F612" s="285" t="s">
        <v>1741</v>
      </c>
      <c r="G612" s="286" t="s">
        <v>169</v>
      </c>
      <c r="H612" s="287">
        <v>72</v>
      </c>
      <c r="I612" s="288"/>
      <c r="J612" s="289">
        <f>ROUND(I612*H612,2)</f>
        <v>0</v>
      </c>
      <c r="K612" s="285" t="s">
        <v>170</v>
      </c>
      <c r="L612" s="290"/>
      <c r="M612" s="291" t="s">
        <v>19</v>
      </c>
      <c r="N612" s="292" t="s">
        <v>44</v>
      </c>
      <c r="O612" s="86"/>
      <c r="P612" s="229">
        <f>O612*H612</f>
        <v>0</v>
      </c>
      <c r="Q612" s="229">
        <v>0.0035</v>
      </c>
      <c r="R612" s="229">
        <f>Q612*H612</f>
        <v>0.252</v>
      </c>
      <c r="S612" s="229">
        <v>0</v>
      </c>
      <c r="T612" s="230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31" t="s">
        <v>206</v>
      </c>
      <c r="AT612" s="231" t="s">
        <v>1115</v>
      </c>
      <c r="AU612" s="231" t="s">
        <v>106</v>
      </c>
      <c r="AY612" s="19" t="s">
        <v>163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19" t="s">
        <v>106</v>
      </c>
      <c r="BK612" s="232">
        <f>ROUND(I612*H612,2)</f>
        <v>0</v>
      </c>
      <c r="BL612" s="19" t="s">
        <v>171</v>
      </c>
      <c r="BM612" s="231" t="s">
        <v>1742</v>
      </c>
    </row>
    <row r="613" spans="1:51" s="13" customFormat="1" ht="12">
      <c r="A613" s="13"/>
      <c r="B613" s="233"/>
      <c r="C613" s="234"/>
      <c r="D613" s="235" t="s">
        <v>173</v>
      </c>
      <c r="E613" s="236" t="s">
        <v>19</v>
      </c>
      <c r="F613" s="237" t="s">
        <v>1743</v>
      </c>
      <c r="G613" s="234"/>
      <c r="H613" s="238">
        <v>72</v>
      </c>
      <c r="I613" s="239"/>
      <c r="J613" s="234"/>
      <c r="K613" s="234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173</v>
      </c>
      <c r="AU613" s="244" t="s">
        <v>106</v>
      </c>
      <c r="AV613" s="13" t="s">
        <v>106</v>
      </c>
      <c r="AW613" s="13" t="s">
        <v>33</v>
      </c>
      <c r="AX613" s="13" t="s">
        <v>80</v>
      </c>
      <c r="AY613" s="244" t="s">
        <v>163</v>
      </c>
    </row>
    <row r="614" spans="1:65" s="2" customFormat="1" ht="33" customHeight="1">
      <c r="A614" s="40"/>
      <c r="B614" s="41"/>
      <c r="C614" s="220" t="s">
        <v>897</v>
      </c>
      <c r="D614" s="220" t="s">
        <v>166</v>
      </c>
      <c r="E614" s="221" t="s">
        <v>1744</v>
      </c>
      <c r="F614" s="222" t="s">
        <v>1745</v>
      </c>
      <c r="G614" s="223" t="s">
        <v>169</v>
      </c>
      <c r="H614" s="224">
        <v>70</v>
      </c>
      <c r="I614" s="225"/>
      <c r="J614" s="226">
        <f>ROUND(I614*H614,2)</f>
        <v>0</v>
      </c>
      <c r="K614" s="222" t="s">
        <v>170</v>
      </c>
      <c r="L614" s="46"/>
      <c r="M614" s="227" t="s">
        <v>19</v>
      </c>
      <c r="N614" s="228" t="s">
        <v>44</v>
      </c>
      <c r="O614" s="86"/>
      <c r="P614" s="229">
        <f>O614*H614</f>
        <v>0</v>
      </c>
      <c r="Q614" s="229">
        <v>0.0085</v>
      </c>
      <c r="R614" s="229">
        <f>Q614*H614</f>
        <v>0.5950000000000001</v>
      </c>
      <c r="S614" s="229">
        <v>0</v>
      </c>
      <c r="T614" s="230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31" t="s">
        <v>171</v>
      </c>
      <c r="AT614" s="231" t="s">
        <v>166</v>
      </c>
      <c r="AU614" s="231" t="s">
        <v>106</v>
      </c>
      <c r="AY614" s="19" t="s">
        <v>163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9" t="s">
        <v>106</v>
      </c>
      <c r="BK614" s="232">
        <f>ROUND(I614*H614,2)</f>
        <v>0</v>
      </c>
      <c r="BL614" s="19" t="s">
        <v>171</v>
      </c>
      <c r="BM614" s="231" t="s">
        <v>1746</v>
      </c>
    </row>
    <row r="615" spans="1:51" s="13" customFormat="1" ht="12">
      <c r="A615" s="13"/>
      <c r="B615" s="233"/>
      <c r="C615" s="234"/>
      <c r="D615" s="235" t="s">
        <v>173</v>
      </c>
      <c r="E615" s="236" t="s">
        <v>19</v>
      </c>
      <c r="F615" s="237" t="s">
        <v>1747</v>
      </c>
      <c r="G615" s="234"/>
      <c r="H615" s="238">
        <v>70</v>
      </c>
      <c r="I615" s="239"/>
      <c r="J615" s="234"/>
      <c r="K615" s="234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173</v>
      </c>
      <c r="AU615" s="244" t="s">
        <v>106</v>
      </c>
      <c r="AV615" s="13" t="s">
        <v>106</v>
      </c>
      <c r="AW615" s="13" t="s">
        <v>33</v>
      </c>
      <c r="AX615" s="13" t="s">
        <v>72</v>
      </c>
      <c r="AY615" s="244" t="s">
        <v>163</v>
      </c>
    </row>
    <row r="616" spans="1:51" s="14" customFormat="1" ht="12">
      <c r="A616" s="14"/>
      <c r="B616" s="245"/>
      <c r="C616" s="246"/>
      <c r="D616" s="235" t="s">
        <v>173</v>
      </c>
      <c r="E616" s="247" t="s">
        <v>1045</v>
      </c>
      <c r="F616" s="248" t="s">
        <v>175</v>
      </c>
      <c r="G616" s="246"/>
      <c r="H616" s="249">
        <v>70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5" t="s">
        <v>173</v>
      </c>
      <c r="AU616" s="255" t="s">
        <v>106</v>
      </c>
      <c r="AV616" s="14" t="s">
        <v>171</v>
      </c>
      <c r="AW616" s="14" t="s">
        <v>33</v>
      </c>
      <c r="AX616" s="14" t="s">
        <v>80</v>
      </c>
      <c r="AY616" s="255" t="s">
        <v>163</v>
      </c>
    </row>
    <row r="617" spans="1:65" s="2" customFormat="1" ht="21.75" customHeight="1">
      <c r="A617" s="40"/>
      <c r="B617" s="41"/>
      <c r="C617" s="283" t="s">
        <v>901</v>
      </c>
      <c r="D617" s="283" t="s">
        <v>1115</v>
      </c>
      <c r="E617" s="284" t="s">
        <v>1748</v>
      </c>
      <c r="F617" s="285" t="s">
        <v>1749</v>
      </c>
      <c r="G617" s="286" t="s">
        <v>169</v>
      </c>
      <c r="H617" s="287">
        <v>85.68</v>
      </c>
      <c r="I617" s="288"/>
      <c r="J617" s="289">
        <f>ROUND(I617*H617,2)</f>
        <v>0</v>
      </c>
      <c r="K617" s="285" t="s">
        <v>170</v>
      </c>
      <c r="L617" s="290"/>
      <c r="M617" s="291" t="s">
        <v>19</v>
      </c>
      <c r="N617" s="292" t="s">
        <v>44</v>
      </c>
      <c r="O617" s="86"/>
      <c r="P617" s="229">
        <f>O617*H617</f>
        <v>0</v>
      </c>
      <c r="Q617" s="229">
        <v>0.0048</v>
      </c>
      <c r="R617" s="229">
        <f>Q617*H617</f>
        <v>0.411264</v>
      </c>
      <c r="S617" s="229">
        <v>0</v>
      </c>
      <c r="T617" s="230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31" t="s">
        <v>206</v>
      </c>
      <c r="AT617" s="231" t="s">
        <v>1115</v>
      </c>
      <c r="AU617" s="231" t="s">
        <v>106</v>
      </c>
      <c r="AY617" s="19" t="s">
        <v>163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9" t="s">
        <v>106</v>
      </c>
      <c r="BK617" s="232">
        <f>ROUND(I617*H617,2)</f>
        <v>0</v>
      </c>
      <c r="BL617" s="19" t="s">
        <v>171</v>
      </c>
      <c r="BM617" s="231" t="s">
        <v>1750</v>
      </c>
    </row>
    <row r="618" spans="1:51" s="13" customFormat="1" ht="12">
      <c r="A618" s="13"/>
      <c r="B618" s="233"/>
      <c r="C618" s="234"/>
      <c r="D618" s="235" t="s">
        <v>173</v>
      </c>
      <c r="E618" s="236" t="s">
        <v>19</v>
      </c>
      <c r="F618" s="237" t="s">
        <v>1751</v>
      </c>
      <c r="G618" s="234"/>
      <c r="H618" s="238">
        <v>84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173</v>
      </c>
      <c r="AU618" s="244" t="s">
        <v>106</v>
      </c>
      <c r="AV618" s="13" t="s">
        <v>106</v>
      </c>
      <c r="AW618" s="13" t="s">
        <v>33</v>
      </c>
      <c r="AX618" s="13" t="s">
        <v>80</v>
      </c>
      <c r="AY618" s="244" t="s">
        <v>163</v>
      </c>
    </row>
    <row r="619" spans="1:51" s="13" customFormat="1" ht="12">
      <c r="A619" s="13"/>
      <c r="B619" s="233"/>
      <c r="C619" s="234"/>
      <c r="D619" s="235" t="s">
        <v>173</v>
      </c>
      <c r="E619" s="234"/>
      <c r="F619" s="237" t="s">
        <v>1752</v>
      </c>
      <c r="G619" s="234"/>
      <c r="H619" s="238">
        <v>85.68</v>
      </c>
      <c r="I619" s="239"/>
      <c r="J619" s="234"/>
      <c r="K619" s="234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173</v>
      </c>
      <c r="AU619" s="244" t="s">
        <v>106</v>
      </c>
      <c r="AV619" s="13" t="s">
        <v>106</v>
      </c>
      <c r="AW619" s="13" t="s">
        <v>4</v>
      </c>
      <c r="AX619" s="13" t="s">
        <v>80</v>
      </c>
      <c r="AY619" s="244" t="s">
        <v>163</v>
      </c>
    </row>
    <row r="620" spans="1:65" s="2" customFormat="1" ht="44.25" customHeight="1">
      <c r="A620" s="40"/>
      <c r="B620" s="41"/>
      <c r="C620" s="220" t="s">
        <v>907</v>
      </c>
      <c r="D620" s="220" t="s">
        <v>166</v>
      </c>
      <c r="E620" s="221" t="s">
        <v>1753</v>
      </c>
      <c r="F620" s="222" t="s">
        <v>1754</v>
      </c>
      <c r="G620" s="223" t="s">
        <v>279</v>
      </c>
      <c r="H620" s="224">
        <v>875</v>
      </c>
      <c r="I620" s="225"/>
      <c r="J620" s="226">
        <f>ROUND(I620*H620,2)</f>
        <v>0</v>
      </c>
      <c r="K620" s="222" t="s">
        <v>170</v>
      </c>
      <c r="L620" s="46"/>
      <c r="M620" s="227" t="s">
        <v>19</v>
      </c>
      <c r="N620" s="228" t="s">
        <v>44</v>
      </c>
      <c r="O620" s="86"/>
      <c r="P620" s="229">
        <f>O620*H620</f>
        <v>0</v>
      </c>
      <c r="Q620" s="229">
        <v>0.00339</v>
      </c>
      <c r="R620" s="229">
        <f>Q620*H620</f>
        <v>2.9662499999999996</v>
      </c>
      <c r="S620" s="229">
        <v>0</v>
      </c>
      <c r="T620" s="230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31" t="s">
        <v>171</v>
      </c>
      <c r="AT620" s="231" t="s">
        <v>166</v>
      </c>
      <c r="AU620" s="231" t="s">
        <v>106</v>
      </c>
      <c r="AY620" s="19" t="s">
        <v>163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19" t="s">
        <v>106</v>
      </c>
      <c r="BK620" s="232">
        <f>ROUND(I620*H620,2)</f>
        <v>0</v>
      </c>
      <c r="BL620" s="19" t="s">
        <v>171</v>
      </c>
      <c r="BM620" s="231" t="s">
        <v>1755</v>
      </c>
    </row>
    <row r="621" spans="1:51" s="13" customFormat="1" ht="12">
      <c r="A621" s="13"/>
      <c r="B621" s="233"/>
      <c r="C621" s="234"/>
      <c r="D621" s="235" t="s">
        <v>173</v>
      </c>
      <c r="E621" s="236" t="s">
        <v>19</v>
      </c>
      <c r="F621" s="237" t="s">
        <v>1756</v>
      </c>
      <c r="G621" s="234"/>
      <c r="H621" s="238">
        <v>25</v>
      </c>
      <c r="I621" s="239"/>
      <c r="J621" s="234"/>
      <c r="K621" s="234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173</v>
      </c>
      <c r="AU621" s="244" t="s">
        <v>106</v>
      </c>
      <c r="AV621" s="13" t="s">
        <v>106</v>
      </c>
      <c r="AW621" s="13" t="s">
        <v>33</v>
      </c>
      <c r="AX621" s="13" t="s">
        <v>72</v>
      </c>
      <c r="AY621" s="244" t="s">
        <v>163</v>
      </c>
    </row>
    <row r="622" spans="1:51" s="16" customFormat="1" ht="12">
      <c r="A622" s="16"/>
      <c r="B622" s="272"/>
      <c r="C622" s="273"/>
      <c r="D622" s="235" t="s">
        <v>173</v>
      </c>
      <c r="E622" s="274" t="s">
        <v>19</v>
      </c>
      <c r="F622" s="275" t="s">
        <v>1073</v>
      </c>
      <c r="G622" s="273"/>
      <c r="H622" s="276">
        <v>25</v>
      </c>
      <c r="I622" s="277"/>
      <c r="J622" s="273"/>
      <c r="K622" s="273"/>
      <c r="L622" s="278"/>
      <c r="M622" s="279"/>
      <c r="N622" s="280"/>
      <c r="O622" s="280"/>
      <c r="P622" s="280"/>
      <c r="Q622" s="280"/>
      <c r="R622" s="280"/>
      <c r="S622" s="280"/>
      <c r="T622" s="281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T622" s="282" t="s">
        <v>173</v>
      </c>
      <c r="AU622" s="282" t="s">
        <v>106</v>
      </c>
      <c r="AV622" s="16" t="s">
        <v>181</v>
      </c>
      <c r="AW622" s="16" t="s">
        <v>33</v>
      </c>
      <c r="AX622" s="16" t="s">
        <v>72</v>
      </c>
      <c r="AY622" s="282" t="s">
        <v>163</v>
      </c>
    </row>
    <row r="623" spans="1:51" s="13" customFormat="1" ht="12">
      <c r="A623" s="13"/>
      <c r="B623" s="233"/>
      <c r="C623" s="234"/>
      <c r="D623" s="235" t="s">
        <v>173</v>
      </c>
      <c r="E623" s="236" t="s">
        <v>19</v>
      </c>
      <c r="F623" s="237" t="s">
        <v>1757</v>
      </c>
      <c r="G623" s="234"/>
      <c r="H623" s="238">
        <v>290</v>
      </c>
      <c r="I623" s="239"/>
      <c r="J623" s="234"/>
      <c r="K623" s="234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173</v>
      </c>
      <c r="AU623" s="244" t="s">
        <v>106</v>
      </c>
      <c r="AV623" s="13" t="s">
        <v>106</v>
      </c>
      <c r="AW623" s="13" t="s">
        <v>33</v>
      </c>
      <c r="AX623" s="13" t="s">
        <v>72</v>
      </c>
      <c r="AY623" s="244" t="s">
        <v>163</v>
      </c>
    </row>
    <row r="624" spans="1:51" s="16" customFormat="1" ht="12">
      <c r="A624" s="16"/>
      <c r="B624" s="272"/>
      <c r="C624" s="273"/>
      <c r="D624" s="235" t="s">
        <v>173</v>
      </c>
      <c r="E624" s="274" t="s">
        <v>19</v>
      </c>
      <c r="F624" s="275" t="s">
        <v>1073</v>
      </c>
      <c r="G624" s="273"/>
      <c r="H624" s="276">
        <v>290</v>
      </c>
      <c r="I624" s="277"/>
      <c r="J624" s="273"/>
      <c r="K624" s="273"/>
      <c r="L624" s="278"/>
      <c r="M624" s="279"/>
      <c r="N624" s="280"/>
      <c r="O624" s="280"/>
      <c r="P624" s="280"/>
      <c r="Q624" s="280"/>
      <c r="R624" s="280"/>
      <c r="S624" s="280"/>
      <c r="T624" s="281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T624" s="282" t="s">
        <v>173</v>
      </c>
      <c r="AU624" s="282" t="s">
        <v>106</v>
      </c>
      <c r="AV624" s="16" t="s">
        <v>181</v>
      </c>
      <c r="AW624" s="16" t="s">
        <v>33</v>
      </c>
      <c r="AX624" s="16" t="s">
        <v>72</v>
      </c>
      <c r="AY624" s="282" t="s">
        <v>163</v>
      </c>
    </row>
    <row r="625" spans="1:51" s="13" customFormat="1" ht="12">
      <c r="A625" s="13"/>
      <c r="B625" s="233"/>
      <c r="C625" s="234"/>
      <c r="D625" s="235" t="s">
        <v>173</v>
      </c>
      <c r="E625" s="236" t="s">
        <v>19</v>
      </c>
      <c r="F625" s="237" t="s">
        <v>1758</v>
      </c>
      <c r="G625" s="234"/>
      <c r="H625" s="238">
        <v>300</v>
      </c>
      <c r="I625" s="239"/>
      <c r="J625" s="234"/>
      <c r="K625" s="234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173</v>
      </c>
      <c r="AU625" s="244" t="s">
        <v>106</v>
      </c>
      <c r="AV625" s="13" t="s">
        <v>106</v>
      </c>
      <c r="AW625" s="13" t="s">
        <v>33</v>
      </c>
      <c r="AX625" s="13" t="s">
        <v>72</v>
      </c>
      <c r="AY625" s="244" t="s">
        <v>163</v>
      </c>
    </row>
    <row r="626" spans="1:51" s="16" customFormat="1" ht="12">
      <c r="A626" s="16"/>
      <c r="B626" s="272"/>
      <c r="C626" s="273"/>
      <c r="D626" s="235" t="s">
        <v>173</v>
      </c>
      <c r="E626" s="274" t="s">
        <v>19</v>
      </c>
      <c r="F626" s="275" t="s">
        <v>1073</v>
      </c>
      <c r="G626" s="273"/>
      <c r="H626" s="276">
        <v>300</v>
      </c>
      <c r="I626" s="277"/>
      <c r="J626" s="273"/>
      <c r="K626" s="273"/>
      <c r="L626" s="278"/>
      <c r="M626" s="279"/>
      <c r="N626" s="280"/>
      <c r="O626" s="280"/>
      <c r="P626" s="280"/>
      <c r="Q626" s="280"/>
      <c r="R626" s="280"/>
      <c r="S626" s="280"/>
      <c r="T626" s="281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T626" s="282" t="s">
        <v>173</v>
      </c>
      <c r="AU626" s="282" t="s">
        <v>106</v>
      </c>
      <c r="AV626" s="16" t="s">
        <v>181</v>
      </c>
      <c r="AW626" s="16" t="s">
        <v>33</v>
      </c>
      <c r="AX626" s="16" t="s">
        <v>72</v>
      </c>
      <c r="AY626" s="282" t="s">
        <v>163</v>
      </c>
    </row>
    <row r="627" spans="1:51" s="13" customFormat="1" ht="12">
      <c r="A627" s="13"/>
      <c r="B627" s="233"/>
      <c r="C627" s="234"/>
      <c r="D627" s="235" t="s">
        <v>173</v>
      </c>
      <c r="E627" s="236" t="s">
        <v>19</v>
      </c>
      <c r="F627" s="237" t="s">
        <v>1759</v>
      </c>
      <c r="G627" s="234"/>
      <c r="H627" s="238">
        <v>260</v>
      </c>
      <c r="I627" s="239"/>
      <c r="J627" s="234"/>
      <c r="K627" s="234"/>
      <c r="L627" s="240"/>
      <c r="M627" s="241"/>
      <c r="N627" s="242"/>
      <c r="O627" s="242"/>
      <c r="P627" s="242"/>
      <c r="Q627" s="242"/>
      <c r="R627" s="242"/>
      <c r="S627" s="242"/>
      <c r="T627" s="24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4" t="s">
        <v>173</v>
      </c>
      <c r="AU627" s="244" t="s">
        <v>106</v>
      </c>
      <c r="AV627" s="13" t="s">
        <v>106</v>
      </c>
      <c r="AW627" s="13" t="s">
        <v>33</v>
      </c>
      <c r="AX627" s="13" t="s">
        <v>72</v>
      </c>
      <c r="AY627" s="244" t="s">
        <v>163</v>
      </c>
    </row>
    <row r="628" spans="1:51" s="16" customFormat="1" ht="12">
      <c r="A628" s="16"/>
      <c r="B628" s="272"/>
      <c r="C628" s="273"/>
      <c r="D628" s="235" t="s">
        <v>173</v>
      </c>
      <c r="E628" s="274" t="s">
        <v>19</v>
      </c>
      <c r="F628" s="275" t="s">
        <v>1073</v>
      </c>
      <c r="G628" s="273"/>
      <c r="H628" s="276">
        <v>260</v>
      </c>
      <c r="I628" s="277"/>
      <c r="J628" s="273"/>
      <c r="K628" s="273"/>
      <c r="L628" s="278"/>
      <c r="M628" s="279"/>
      <c r="N628" s="280"/>
      <c r="O628" s="280"/>
      <c r="P628" s="280"/>
      <c r="Q628" s="280"/>
      <c r="R628" s="280"/>
      <c r="S628" s="280"/>
      <c r="T628" s="281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T628" s="282" t="s">
        <v>173</v>
      </c>
      <c r="AU628" s="282" t="s">
        <v>106</v>
      </c>
      <c r="AV628" s="16" t="s">
        <v>181</v>
      </c>
      <c r="AW628" s="16" t="s">
        <v>33</v>
      </c>
      <c r="AX628" s="16" t="s">
        <v>72</v>
      </c>
      <c r="AY628" s="282" t="s">
        <v>163</v>
      </c>
    </row>
    <row r="629" spans="1:51" s="14" customFormat="1" ht="12">
      <c r="A629" s="14"/>
      <c r="B629" s="245"/>
      <c r="C629" s="246"/>
      <c r="D629" s="235" t="s">
        <v>173</v>
      </c>
      <c r="E629" s="247" t="s">
        <v>19</v>
      </c>
      <c r="F629" s="248" t="s">
        <v>175</v>
      </c>
      <c r="G629" s="246"/>
      <c r="H629" s="249">
        <v>875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5" t="s">
        <v>173</v>
      </c>
      <c r="AU629" s="255" t="s">
        <v>106</v>
      </c>
      <c r="AV629" s="14" t="s">
        <v>171</v>
      </c>
      <c r="AW629" s="14" t="s">
        <v>33</v>
      </c>
      <c r="AX629" s="14" t="s">
        <v>80</v>
      </c>
      <c r="AY629" s="255" t="s">
        <v>163</v>
      </c>
    </row>
    <row r="630" spans="1:65" s="2" customFormat="1" ht="21.75" customHeight="1">
      <c r="A630" s="40"/>
      <c r="B630" s="41"/>
      <c r="C630" s="283" t="s">
        <v>912</v>
      </c>
      <c r="D630" s="283" t="s">
        <v>1115</v>
      </c>
      <c r="E630" s="284" t="s">
        <v>1760</v>
      </c>
      <c r="F630" s="285" t="s">
        <v>1761</v>
      </c>
      <c r="G630" s="286" t="s">
        <v>169</v>
      </c>
      <c r="H630" s="287">
        <v>462</v>
      </c>
      <c r="I630" s="288"/>
      <c r="J630" s="289">
        <f>ROUND(I630*H630,2)</f>
        <v>0</v>
      </c>
      <c r="K630" s="285" t="s">
        <v>170</v>
      </c>
      <c r="L630" s="290"/>
      <c r="M630" s="291" t="s">
        <v>19</v>
      </c>
      <c r="N630" s="292" t="s">
        <v>44</v>
      </c>
      <c r="O630" s="86"/>
      <c r="P630" s="229">
        <f>O630*H630</f>
        <v>0</v>
      </c>
      <c r="Q630" s="229">
        <v>0.006</v>
      </c>
      <c r="R630" s="229">
        <f>Q630*H630</f>
        <v>2.7720000000000002</v>
      </c>
      <c r="S630" s="229">
        <v>0</v>
      </c>
      <c r="T630" s="230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31" t="s">
        <v>206</v>
      </c>
      <c r="AT630" s="231" t="s">
        <v>1115</v>
      </c>
      <c r="AU630" s="231" t="s">
        <v>106</v>
      </c>
      <c r="AY630" s="19" t="s">
        <v>163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19" t="s">
        <v>106</v>
      </c>
      <c r="BK630" s="232">
        <f>ROUND(I630*H630,2)</f>
        <v>0</v>
      </c>
      <c r="BL630" s="19" t="s">
        <v>171</v>
      </c>
      <c r="BM630" s="231" t="s">
        <v>1762</v>
      </c>
    </row>
    <row r="631" spans="1:51" s="13" customFormat="1" ht="12">
      <c r="A631" s="13"/>
      <c r="B631" s="233"/>
      <c r="C631" s="234"/>
      <c r="D631" s="235" t="s">
        <v>173</v>
      </c>
      <c r="E631" s="236" t="s">
        <v>19</v>
      </c>
      <c r="F631" s="237" t="s">
        <v>1763</v>
      </c>
      <c r="G631" s="234"/>
      <c r="H631" s="238">
        <v>420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173</v>
      </c>
      <c r="AU631" s="244" t="s">
        <v>106</v>
      </c>
      <c r="AV631" s="13" t="s">
        <v>106</v>
      </c>
      <c r="AW631" s="13" t="s">
        <v>33</v>
      </c>
      <c r="AX631" s="13" t="s">
        <v>80</v>
      </c>
      <c r="AY631" s="244" t="s">
        <v>163</v>
      </c>
    </row>
    <row r="632" spans="1:51" s="13" customFormat="1" ht="12">
      <c r="A632" s="13"/>
      <c r="B632" s="233"/>
      <c r="C632" s="234"/>
      <c r="D632" s="235" t="s">
        <v>173</v>
      </c>
      <c r="E632" s="234"/>
      <c r="F632" s="237" t="s">
        <v>1764</v>
      </c>
      <c r="G632" s="234"/>
      <c r="H632" s="238">
        <v>462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173</v>
      </c>
      <c r="AU632" s="244" t="s">
        <v>106</v>
      </c>
      <c r="AV632" s="13" t="s">
        <v>106</v>
      </c>
      <c r="AW632" s="13" t="s">
        <v>4</v>
      </c>
      <c r="AX632" s="13" t="s">
        <v>80</v>
      </c>
      <c r="AY632" s="244" t="s">
        <v>163</v>
      </c>
    </row>
    <row r="633" spans="1:65" s="2" customFormat="1" ht="33" customHeight="1">
      <c r="A633" s="40"/>
      <c r="B633" s="41"/>
      <c r="C633" s="220" t="s">
        <v>917</v>
      </c>
      <c r="D633" s="220" t="s">
        <v>166</v>
      </c>
      <c r="E633" s="221" t="s">
        <v>1765</v>
      </c>
      <c r="F633" s="222" t="s">
        <v>1766</v>
      </c>
      <c r="G633" s="223" t="s">
        <v>169</v>
      </c>
      <c r="H633" s="224">
        <v>1938</v>
      </c>
      <c r="I633" s="225"/>
      <c r="J633" s="226">
        <f>ROUND(I633*H633,2)</f>
        <v>0</v>
      </c>
      <c r="K633" s="222" t="s">
        <v>170</v>
      </c>
      <c r="L633" s="46"/>
      <c r="M633" s="227" t="s">
        <v>19</v>
      </c>
      <c r="N633" s="228" t="s">
        <v>44</v>
      </c>
      <c r="O633" s="86"/>
      <c r="P633" s="229">
        <f>O633*H633</f>
        <v>0</v>
      </c>
      <c r="Q633" s="229">
        <v>0.00944</v>
      </c>
      <c r="R633" s="229">
        <f>Q633*H633</f>
        <v>18.29472</v>
      </c>
      <c r="S633" s="229">
        <v>0</v>
      </c>
      <c r="T633" s="230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31" t="s">
        <v>171</v>
      </c>
      <c r="AT633" s="231" t="s">
        <v>166</v>
      </c>
      <c r="AU633" s="231" t="s">
        <v>106</v>
      </c>
      <c r="AY633" s="19" t="s">
        <v>163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19" t="s">
        <v>106</v>
      </c>
      <c r="BK633" s="232">
        <f>ROUND(I633*H633,2)</f>
        <v>0</v>
      </c>
      <c r="BL633" s="19" t="s">
        <v>171</v>
      </c>
      <c r="BM633" s="231" t="s">
        <v>1767</v>
      </c>
    </row>
    <row r="634" spans="1:51" s="13" customFormat="1" ht="12">
      <c r="A634" s="13"/>
      <c r="B634" s="233"/>
      <c r="C634" s="234"/>
      <c r="D634" s="235" t="s">
        <v>173</v>
      </c>
      <c r="E634" s="236" t="s">
        <v>19</v>
      </c>
      <c r="F634" s="237" t="s">
        <v>1768</v>
      </c>
      <c r="G634" s="234"/>
      <c r="H634" s="238">
        <v>1938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173</v>
      </c>
      <c r="AU634" s="244" t="s">
        <v>106</v>
      </c>
      <c r="AV634" s="13" t="s">
        <v>106</v>
      </c>
      <c r="AW634" s="13" t="s">
        <v>33</v>
      </c>
      <c r="AX634" s="13" t="s">
        <v>72</v>
      </c>
      <c r="AY634" s="244" t="s">
        <v>163</v>
      </c>
    </row>
    <row r="635" spans="1:51" s="14" customFormat="1" ht="12">
      <c r="A635" s="14"/>
      <c r="B635" s="245"/>
      <c r="C635" s="246"/>
      <c r="D635" s="235" t="s">
        <v>173</v>
      </c>
      <c r="E635" s="247" t="s">
        <v>1033</v>
      </c>
      <c r="F635" s="248" t="s">
        <v>175</v>
      </c>
      <c r="G635" s="246"/>
      <c r="H635" s="249">
        <v>1938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5" t="s">
        <v>173</v>
      </c>
      <c r="AU635" s="255" t="s">
        <v>106</v>
      </c>
      <c r="AV635" s="14" t="s">
        <v>171</v>
      </c>
      <c r="AW635" s="14" t="s">
        <v>33</v>
      </c>
      <c r="AX635" s="14" t="s">
        <v>80</v>
      </c>
      <c r="AY635" s="255" t="s">
        <v>163</v>
      </c>
    </row>
    <row r="636" spans="1:65" s="2" customFormat="1" ht="33" customHeight="1">
      <c r="A636" s="40"/>
      <c r="B636" s="41"/>
      <c r="C636" s="220" t="s">
        <v>922</v>
      </c>
      <c r="D636" s="220" t="s">
        <v>166</v>
      </c>
      <c r="E636" s="221" t="s">
        <v>1769</v>
      </c>
      <c r="F636" s="222" t="s">
        <v>1770</v>
      </c>
      <c r="G636" s="223" t="s">
        <v>169</v>
      </c>
      <c r="H636" s="224">
        <v>12</v>
      </c>
      <c r="I636" s="225"/>
      <c r="J636" s="226">
        <f>ROUND(I636*H636,2)</f>
        <v>0</v>
      </c>
      <c r="K636" s="222" t="s">
        <v>170</v>
      </c>
      <c r="L636" s="46"/>
      <c r="M636" s="227" t="s">
        <v>19</v>
      </c>
      <c r="N636" s="228" t="s">
        <v>44</v>
      </c>
      <c r="O636" s="86"/>
      <c r="P636" s="229">
        <f>O636*H636</f>
        <v>0</v>
      </c>
      <c r="Q636" s="229">
        <v>0.0115</v>
      </c>
      <c r="R636" s="229">
        <f>Q636*H636</f>
        <v>0.138</v>
      </c>
      <c r="S636" s="229">
        <v>0</v>
      </c>
      <c r="T636" s="230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31" t="s">
        <v>171</v>
      </c>
      <c r="AT636" s="231" t="s">
        <v>166</v>
      </c>
      <c r="AU636" s="231" t="s">
        <v>106</v>
      </c>
      <c r="AY636" s="19" t="s">
        <v>163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19" t="s">
        <v>106</v>
      </c>
      <c r="BK636" s="232">
        <f>ROUND(I636*H636,2)</f>
        <v>0</v>
      </c>
      <c r="BL636" s="19" t="s">
        <v>171</v>
      </c>
      <c r="BM636" s="231" t="s">
        <v>1771</v>
      </c>
    </row>
    <row r="637" spans="1:51" s="13" customFormat="1" ht="12">
      <c r="A637" s="13"/>
      <c r="B637" s="233"/>
      <c r="C637" s="234"/>
      <c r="D637" s="235" t="s">
        <v>173</v>
      </c>
      <c r="E637" s="236" t="s">
        <v>19</v>
      </c>
      <c r="F637" s="237" t="s">
        <v>1772</v>
      </c>
      <c r="G637" s="234"/>
      <c r="H637" s="238">
        <v>12</v>
      </c>
      <c r="I637" s="239"/>
      <c r="J637" s="234"/>
      <c r="K637" s="234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173</v>
      </c>
      <c r="AU637" s="244" t="s">
        <v>106</v>
      </c>
      <c r="AV637" s="13" t="s">
        <v>106</v>
      </c>
      <c r="AW637" s="13" t="s">
        <v>33</v>
      </c>
      <c r="AX637" s="13" t="s">
        <v>72</v>
      </c>
      <c r="AY637" s="244" t="s">
        <v>163</v>
      </c>
    </row>
    <row r="638" spans="1:51" s="14" customFormat="1" ht="12">
      <c r="A638" s="14"/>
      <c r="B638" s="245"/>
      <c r="C638" s="246"/>
      <c r="D638" s="235" t="s">
        <v>173</v>
      </c>
      <c r="E638" s="247" t="s">
        <v>19</v>
      </c>
      <c r="F638" s="248" t="s">
        <v>175</v>
      </c>
      <c r="G638" s="246"/>
      <c r="H638" s="249">
        <v>12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5" t="s">
        <v>173</v>
      </c>
      <c r="AU638" s="255" t="s">
        <v>106</v>
      </c>
      <c r="AV638" s="14" t="s">
        <v>171</v>
      </c>
      <c r="AW638" s="14" t="s">
        <v>33</v>
      </c>
      <c r="AX638" s="14" t="s">
        <v>80</v>
      </c>
      <c r="AY638" s="255" t="s">
        <v>163</v>
      </c>
    </row>
    <row r="639" spans="1:65" s="2" customFormat="1" ht="21.75" customHeight="1">
      <c r="A639" s="40"/>
      <c r="B639" s="41"/>
      <c r="C639" s="283" t="s">
        <v>930</v>
      </c>
      <c r="D639" s="283" t="s">
        <v>1115</v>
      </c>
      <c r="E639" s="284" t="s">
        <v>1773</v>
      </c>
      <c r="F639" s="285" t="s">
        <v>1774</v>
      </c>
      <c r="G639" s="286" t="s">
        <v>169</v>
      </c>
      <c r="H639" s="287">
        <v>2386.8</v>
      </c>
      <c r="I639" s="288"/>
      <c r="J639" s="289">
        <f>ROUND(I639*H639,2)</f>
        <v>0</v>
      </c>
      <c r="K639" s="285" t="s">
        <v>170</v>
      </c>
      <c r="L639" s="290"/>
      <c r="M639" s="291" t="s">
        <v>19</v>
      </c>
      <c r="N639" s="292" t="s">
        <v>44</v>
      </c>
      <c r="O639" s="86"/>
      <c r="P639" s="229">
        <f>O639*H639</f>
        <v>0</v>
      </c>
      <c r="Q639" s="229">
        <v>0.018</v>
      </c>
      <c r="R639" s="229">
        <f>Q639*H639</f>
        <v>42.9624</v>
      </c>
      <c r="S639" s="229">
        <v>0</v>
      </c>
      <c r="T639" s="230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31" t="s">
        <v>206</v>
      </c>
      <c r="AT639" s="231" t="s">
        <v>1115</v>
      </c>
      <c r="AU639" s="231" t="s">
        <v>106</v>
      </c>
      <c r="AY639" s="19" t="s">
        <v>163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9" t="s">
        <v>106</v>
      </c>
      <c r="BK639" s="232">
        <f>ROUND(I639*H639,2)</f>
        <v>0</v>
      </c>
      <c r="BL639" s="19" t="s">
        <v>171</v>
      </c>
      <c r="BM639" s="231" t="s">
        <v>1775</v>
      </c>
    </row>
    <row r="640" spans="1:51" s="13" customFormat="1" ht="12">
      <c r="A640" s="13"/>
      <c r="B640" s="233"/>
      <c r="C640" s="234"/>
      <c r="D640" s="235" t="s">
        <v>173</v>
      </c>
      <c r="E640" s="236" t="s">
        <v>19</v>
      </c>
      <c r="F640" s="237" t="s">
        <v>1776</v>
      </c>
      <c r="G640" s="234"/>
      <c r="H640" s="238">
        <v>2340</v>
      </c>
      <c r="I640" s="239"/>
      <c r="J640" s="234"/>
      <c r="K640" s="234"/>
      <c r="L640" s="240"/>
      <c r="M640" s="241"/>
      <c r="N640" s="242"/>
      <c r="O640" s="242"/>
      <c r="P640" s="242"/>
      <c r="Q640" s="242"/>
      <c r="R640" s="242"/>
      <c r="S640" s="242"/>
      <c r="T640" s="24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4" t="s">
        <v>173</v>
      </c>
      <c r="AU640" s="244" t="s">
        <v>106</v>
      </c>
      <c r="AV640" s="13" t="s">
        <v>106</v>
      </c>
      <c r="AW640" s="13" t="s">
        <v>33</v>
      </c>
      <c r="AX640" s="13" t="s">
        <v>80</v>
      </c>
      <c r="AY640" s="244" t="s">
        <v>163</v>
      </c>
    </row>
    <row r="641" spans="1:51" s="13" customFormat="1" ht="12">
      <c r="A641" s="13"/>
      <c r="B641" s="233"/>
      <c r="C641" s="234"/>
      <c r="D641" s="235" t="s">
        <v>173</v>
      </c>
      <c r="E641" s="234"/>
      <c r="F641" s="237" t="s">
        <v>1777</v>
      </c>
      <c r="G641" s="234"/>
      <c r="H641" s="238">
        <v>2386.8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173</v>
      </c>
      <c r="AU641" s="244" t="s">
        <v>106</v>
      </c>
      <c r="AV641" s="13" t="s">
        <v>106</v>
      </c>
      <c r="AW641" s="13" t="s">
        <v>4</v>
      </c>
      <c r="AX641" s="13" t="s">
        <v>80</v>
      </c>
      <c r="AY641" s="244" t="s">
        <v>163</v>
      </c>
    </row>
    <row r="642" spans="1:65" s="2" customFormat="1" ht="33" customHeight="1">
      <c r="A642" s="40"/>
      <c r="B642" s="41"/>
      <c r="C642" s="220" t="s">
        <v>936</v>
      </c>
      <c r="D642" s="220" t="s">
        <v>166</v>
      </c>
      <c r="E642" s="221" t="s">
        <v>1778</v>
      </c>
      <c r="F642" s="222" t="s">
        <v>1779</v>
      </c>
      <c r="G642" s="223" t="s">
        <v>169</v>
      </c>
      <c r="H642" s="224">
        <v>300</v>
      </c>
      <c r="I642" s="225"/>
      <c r="J642" s="226">
        <f>ROUND(I642*H642,2)</f>
        <v>0</v>
      </c>
      <c r="K642" s="222" t="s">
        <v>170</v>
      </c>
      <c r="L642" s="46"/>
      <c r="M642" s="227" t="s">
        <v>19</v>
      </c>
      <c r="N642" s="228" t="s">
        <v>44</v>
      </c>
      <c r="O642" s="86"/>
      <c r="P642" s="229">
        <f>O642*H642</f>
        <v>0</v>
      </c>
      <c r="Q642" s="229">
        <v>0.00938</v>
      </c>
      <c r="R642" s="229">
        <f>Q642*H642</f>
        <v>2.814</v>
      </c>
      <c r="S642" s="229">
        <v>0</v>
      </c>
      <c r="T642" s="230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31" t="s">
        <v>171</v>
      </c>
      <c r="AT642" s="231" t="s">
        <v>166</v>
      </c>
      <c r="AU642" s="231" t="s">
        <v>106</v>
      </c>
      <c r="AY642" s="19" t="s">
        <v>163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9" t="s">
        <v>106</v>
      </c>
      <c r="BK642" s="232">
        <f>ROUND(I642*H642,2)</f>
        <v>0</v>
      </c>
      <c r="BL642" s="19" t="s">
        <v>171</v>
      </c>
      <c r="BM642" s="231" t="s">
        <v>1780</v>
      </c>
    </row>
    <row r="643" spans="1:51" s="13" customFormat="1" ht="12">
      <c r="A643" s="13"/>
      <c r="B643" s="233"/>
      <c r="C643" s="234"/>
      <c r="D643" s="235" t="s">
        <v>173</v>
      </c>
      <c r="E643" s="236" t="s">
        <v>19</v>
      </c>
      <c r="F643" s="237" t="s">
        <v>1781</v>
      </c>
      <c r="G643" s="234"/>
      <c r="H643" s="238">
        <v>300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173</v>
      </c>
      <c r="AU643" s="244" t="s">
        <v>106</v>
      </c>
      <c r="AV643" s="13" t="s">
        <v>106</v>
      </c>
      <c r="AW643" s="13" t="s">
        <v>33</v>
      </c>
      <c r="AX643" s="13" t="s">
        <v>72</v>
      </c>
      <c r="AY643" s="244" t="s">
        <v>163</v>
      </c>
    </row>
    <row r="644" spans="1:51" s="14" customFormat="1" ht="12">
      <c r="A644" s="14"/>
      <c r="B644" s="245"/>
      <c r="C644" s="246"/>
      <c r="D644" s="235" t="s">
        <v>173</v>
      </c>
      <c r="E644" s="247" t="s">
        <v>1031</v>
      </c>
      <c r="F644" s="248" t="s">
        <v>175</v>
      </c>
      <c r="G644" s="246"/>
      <c r="H644" s="249">
        <v>300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173</v>
      </c>
      <c r="AU644" s="255" t="s">
        <v>106</v>
      </c>
      <c r="AV644" s="14" t="s">
        <v>171</v>
      </c>
      <c r="AW644" s="14" t="s">
        <v>33</v>
      </c>
      <c r="AX644" s="14" t="s">
        <v>80</v>
      </c>
      <c r="AY644" s="255" t="s">
        <v>163</v>
      </c>
    </row>
    <row r="645" spans="1:65" s="2" customFormat="1" ht="21.75" customHeight="1">
      <c r="A645" s="40"/>
      <c r="B645" s="41"/>
      <c r="C645" s="283" t="s">
        <v>940</v>
      </c>
      <c r="D645" s="283" t="s">
        <v>1115</v>
      </c>
      <c r="E645" s="284" t="s">
        <v>1782</v>
      </c>
      <c r="F645" s="285" t="s">
        <v>1783</v>
      </c>
      <c r="G645" s="286" t="s">
        <v>169</v>
      </c>
      <c r="H645" s="287">
        <v>360</v>
      </c>
      <c r="I645" s="288"/>
      <c r="J645" s="289">
        <f>ROUND(I645*H645,2)</f>
        <v>0</v>
      </c>
      <c r="K645" s="285" t="s">
        <v>170</v>
      </c>
      <c r="L645" s="290"/>
      <c r="M645" s="291" t="s">
        <v>19</v>
      </c>
      <c r="N645" s="292" t="s">
        <v>44</v>
      </c>
      <c r="O645" s="86"/>
      <c r="P645" s="229">
        <f>O645*H645</f>
        <v>0</v>
      </c>
      <c r="Q645" s="229">
        <v>0.0135</v>
      </c>
      <c r="R645" s="229">
        <f>Q645*H645</f>
        <v>4.86</v>
      </c>
      <c r="S645" s="229">
        <v>0</v>
      </c>
      <c r="T645" s="230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31" t="s">
        <v>206</v>
      </c>
      <c r="AT645" s="231" t="s">
        <v>1115</v>
      </c>
      <c r="AU645" s="231" t="s">
        <v>106</v>
      </c>
      <c r="AY645" s="19" t="s">
        <v>163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9" t="s">
        <v>106</v>
      </c>
      <c r="BK645" s="232">
        <f>ROUND(I645*H645,2)</f>
        <v>0</v>
      </c>
      <c r="BL645" s="19" t="s">
        <v>171</v>
      </c>
      <c r="BM645" s="231" t="s">
        <v>1784</v>
      </c>
    </row>
    <row r="646" spans="1:51" s="13" customFormat="1" ht="12">
      <c r="A646" s="13"/>
      <c r="B646" s="233"/>
      <c r="C646" s="234"/>
      <c r="D646" s="235" t="s">
        <v>173</v>
      </c>
      <c r="E646" s="236" t="s">
        <v>19</v>
      </c>
      <c r="F646" s="237" t="s">
        <v>1785</v>
      </c>
      <c r="G646" s="234"/>
      <c r="H646" s="238">
        <v>360</v>
      </c>
      <c r="I646" s="239"/>
      <c r="J646" s="234"/>
      <c r="K646" s="234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173</v>
      </c>
      <c r="AU646" s="244" t="s">
        <v>106</v>
      </c>
      <c r="AV646" s="13" t="s">
        <v>106</v>
      </c>
      <c r="AW646" s="13" t="s">
        <v>33</v>
      </c>
      <c r="AX646" s="13" t="s">
        <v>80</v>
      </c>
      <c r="AY646" s="244" t="s">
        <v>163</v>
      </c>
    </row>
    <row r="647" spans="1:65" s="2" customFormat="1" ht="33" customHeight="1">
      <c r="A647" s="40"/>
      <c r="B647" s="41"/>
      <c r="C647" s="220" t="s">
        <v>947</v>
      </c>
      <c r="D647" s="220" t="s">
        <v>166</v>
      </c>
      <c r="E647" s="221" t="s">
        <v>1786</v>
      </c>
      <c r="F647" s="222" t="s">
        <v>1787</v>
      </c>
      <c r="G647" s="223" t="s">
        <v>169</v>
      </c>
      <c r="H647" s="224">
        <v>2238</v>
      </c>
      <c r="I647" s="225"/>
      <c r="J647" s="226">
        <f>ROUND(I647*H647,2)</f>
        <v>0</v>
      </c>
      <c r="K647" s="222" t="s">
        <v>170</v>
      </c>
      <c r="L647" s="46"/>
      <c r="M647" s="227" t="s">
        <v>19</v>
      </c>
      <c r="N647" s="228" t="s">
        <v>44</v>
      </c>
      <c r="O647" s="86"/>
      <c r="P647" s="229">
        <f>O647*H647</f>
        <v>0</v>
      </c>
      <c r="Q647" s="229">
        <v>6E-05</v>
      </c>
      <c r="R647" s="229">
        <f>Q647*H647</f>
        <v>0.13428</v>
      </c>
      <c r="S647" s="229">
        <v>0</v>
      </c>
      <c r="T647" s="230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1" t="s">
        <v>255</v>
      </c>
      <c r="AT647" s="231" t="s">
        <v>166</v>
      </c>
      <c r="AU647" s="231" t="s">
        <v>106</v>
      </c>
      <c r="AY647" s="19" t="s">
        <v>163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9" t="s">
        <v>106</v>
      </c>
      <c r="BK647" s="232">
        <f>ROUND(I647*H647,2)</f>
        <v>0</v>
      </c>
      <c r="BL647" s="19" t="s">
        <v>255</v>
      </c>
      <c r="BM647" s="231" t="s">
        <v>1788</v>
      </c>
    </row>
    <row r="648" spans="1:51" s="13" customFormat="1" ht="12">
      <c r="A648" s="13"/>
      <c r="B648" s="233"/>
      <c r="C648" s="234"/>
      <c r="D648" s="235" t="s">
        <v>173</v>
      </c>
      <c r="E648" s="236" t="s">
        <v>19</v>
      </c>
      <c r="F648" s="237" t="s">
        <v>1789</v>
      </c>
      <c r="G648" s="234"/>
      <c r="H648" s="238">
        <v>2238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173</v>
      </c>
      <c r="AU648" s="244" t="s">
        <v>106</v>
      </c>
      <c r="AV648" s="13" t="s">
        <v>106</v>
      </c>
      <c r="AW648" s="13" t="s">
        <v>33</v>
      </c>
      <c r="AX648" s="13" t="s">
        <v>72</v>
      </c>
      <c r="AY648" s="244" t="s">
        <v>163</v>
      </c>
    </row>
    <row r="649" spans="1:51" s="14" customFormat="1" ht="12">
      <c r="A649" s="14"/>
      <c r="B649" s="245"/>
      <c r="C649" s="246"/>
      <c r="D649" s="235" t="s">
        <v>173</v>
      </c>
      <c r="E649" s="247" t="s">
        <v>19</v>
      </c>
      <c r="F649" s="248" t="s">
        <v>175</v>
      </c>
      <c r="G649" s="246"/>
      <c r="H649" s="249">
        <v>2238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173</v>
      </c>
      <c r="AU649" s="255" t="s">
        <v>106</v>
      </c>
      <c r="AV649" s="14" t="s">
        <v>171</v>
      </c>
      <c r="AW649" s="14" t="s">
        <v>33</v>
      </c>
      <c r="AX649" s="14" t="s">
        <v>80</v>
      </c>
      <c r="AY649" s="255" t="s">
        <v>163</v>
      </c>
    </row>
    <row r="650" spans="1:65" s="2" customFormat="1" ht="33" customHeight="1">
      <c r="A650" s="40"/>
      <c r="B650" s="41"/>
      <c r="C650" s="220" t="s">
        <v>951</v>
      </c>
      <c r="D650" s="220" t="s">
        <v>166</v>
      </c>
      <c r="E650" s="221" t="s">
        <v>1790</v>
      </c>
      <c r="F650" s="222" t="s">
        <v>1791</v>
      </c>
      <c r="G650" s="223" t="s">
        <v>169</v>
      </c>
      <c r="H650" s="224">
        <v>280.5</v>
      </c>
      <c r="I650" s="225"/>
      <c r="J650" s="226">
        <f>ROUND(I650*H650,2)</f>
        <v>0</v>
      </c>
      <c r="K650" s="222" t="s">
        <v>170</v>
      </c>
      <c r="L650" s="46"/>
      <c r="M650" s="227" t="s">
        <v>19</v>
      </c>
      <c r="N650" s="228" t="s">
        <v>44</v>
      </c>
      <c r="O650" s="86"/>
      <c r="P650" s="229">
        <f>O650*H650</f>
        <v>0</v>
      </c>
      <c r="Q650" s="229">
        <v>6E-05</v>
      </c>
      <c r="R650" s="229">
        <f>Q650*H650</f>
        <v>0.01683</v>
      </c>
      <c r="S650" s="229">
        <v>0</v>
      </c>
      <c r="T650" s="230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31" t="s">
        <v>171</v>
      </c>
      <c r="AT650" s="231" t="s">
        <v>166</v>
      </c>
      <c r="AU650" s="231" t="s">
        <v>106</v>
      </c>
      <c r="AY650" s="19" t="s">
        <v>163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9" t="s">
        <v>106</v>
      </c>
      <c r="BK650" s="232">
        <f>ROUND(I650*H650,2)</f>
        <v>0</v>
      </c>
      <c r="BL650" s="19" t="s">
        <v>171</v>
      </c>
      <c r="BM650" s="231" t="s">
        <v>1792</v>
      </c>
    </row>
    <row r="651" spans="1:51" s="13" customFormat="1" ht="12">
      <c r="A651" s="13"/>
      <c r="B651" s="233"/>
      <c r="C651" s="234"/>
      <c r="D651" s="235" t="s">
        <v>173</v>
      </c>
      <c r="E651" s="236" t="s">
        <v>19</v>
      </c>
      <c r="F651" s="237" t="s">
        <v>1793</v>
      </c>
      <c r="G651" s="234"/>
      <c r="H651" s="238">
        <v>280.5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173</v>
      </c>
      <c r="AU651" s="244" t="s">
        <v>106</v>
      </c>
      <c r="AV651" s="13" t="s">
        <v>106</v>
      </c>
      <c r="AW651" s="13" t="s">
        <v>33</v>
      </c>
      <c r="AX651" s="13" t="s">
        <v>72</v>
      </c>
      <c r="AY651" s="244" t="s">
        <v>163</v>
      </c>
    </row>
    <row r="652" spans="1:51" s="14" customFormat="1" ht="12">
      <c r="A652" s="14"/>
      <c r="B652" s="245"/>
      <c r="C652" s="246"/>
      <c r="D652" s="235" t="s">
        <v>173</v>
      </c>
      <c r="E652" s="247" t="s">
        <v>19</v>
      </c>
      <c r="F652" s="248" t="s">
        <v>175</v>
      </c>
      <c r="G652" s="246"/>
      <c r="H652" s="249">
        <v>280.5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173</v>
      </c>
      <c r="AU652" s="255" t="s">
        <v>106</v>
      </c>
      <c r="AV652" s="14" t="s">
        <v>171</v>
      </c>
      <c r="AW652" s="14" t="s">
        <v>33</v>
      </c>
      <c r="AX652" s="14" t="s">
        <v>80</v>
      </c>
      <c r="AY652" s="255" t="s">
        <v>163</v>
      </c>
    </row>
    <row r="653" spans="1:65" s="2" customFormat="1" ht="16.5" customHeight="1">
      <c r="A653" s="40"/>
      <c r="B653" s="41"/>
      <c r="C653" s="220" t="s">
        <v>961</v>
      </c>
      <c r="D653" s="220" t="s">
        <v>166</v>
      </c>
      <c r="E653" s="221" t="s">
        <v>1794</v>
      </c>
      <c r="F653" s="222" t="s">
        <v>1795</v>
      </c>
      <c r="G653" s="223" t="s">
        <v>394</v>
      </c>
      <c r="H653" s="224">
        <v>1</v>
      </c>
      <c r="I653" s="225"/>
      <c r="J653" s="226">
        <f>ROUND(I653*H653,2)</f>
        <v>0</v>
      </c>
      <c r="K653" s="222" t="s">
        <v>19</v>
      </c>
      <c r="L653" s="46"/>
      <c r="M653" s="227" t="s">
        <v>19</v>
      </c>
      <c r="N653" s="228" t="s">
        <v>44</v>
      </c>
      <c r="O653" s="86"/>
      <c r="P653" s="229">
        <f>O653*H653</f>
        <v>0</v>
      </c>
      <c r="Q653" s="229">
        <v>0</v>
      </c>
      <c r="R653" s="229">
        <f>Q653*H653</f>
        <v>0</v>
      </c>
      <c r="S653" s="229">
        <v>0</v>
      </c>
      <c r="T653" s="230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31" t="s">
        <v>171</v>
      </c>
      <c r="AT653" s="231" t="s">
        <v>166</v>
      </c>
      <c r="AU653" s="231" t="s">
        <v>106</v>
      </c>
      <c r="AY653" s="19" t="s">
        <v>163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19" t="s">
        <v>106</v>
      </c>
      <c r="BK653" s="232">
        <f>ROUND(I653*H653,2)</f>
        <v>0</v>
      </c>
      <c r="BL653" s="19" t="s">
        <v>171</v>
      </c>
      <c r="BM653" s="231" t="s">
        <v>1796</v>
      </c>
    </row>
    <row r="654" spans="1:65" s="2" customFormat="1" ht="33" customHeight="1">
      <c r="A654" s="40"/>
      <c r="B654" s="41"/>
      <c r="C654" s="220" t="s">
        <v>969</v>
      </c>
      <c r="D654" s="220" t="s">
        <v>166</v>
      </c>
      <c r="E654" s="221" t="s">
        <v>1797</v>
      </c>
      <c r="F654" s="222" t="s">
        <v>1798</v>
      </c>
      <c r="G654" s="223" t="s">
        <v>169</v>
      </c>
      <c r="H654" s="224">
        <v>2638.5</v>
      </c>
      <c r="I654" s="225"/>
      <c r="J654" s="226">
        <f>ROUND(I654*H654,2)</f>
        <v>0</v>
      </c>
      <c r="K654" s="222" t="s">
        <v>170</v>
      </c>
      <c r="L654" s="46"/>
      <c r="M654" s="227" t="s">
        <v>19</v>
      </c>
      <c r="N654" s="228" t="s">
        <v>44</v>
      </c>
      <c r="O654" s="86"/>
      <c r="P654" s="229">
        <f>O654*H654</f>
        <v>0</v>
      </c>
      <c r="Q654" s="229">
        <v>0.02048</v>
      </c>
      <c r="R654" s="229">
        <f>Q654*H654</f>
        <v>54.036480000000005</v>
      </c>
      <c r="S654" s="229">
        <v>0</v>
      </c>
      <c r="T654" s="230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31" t="s">
        <v>171</v>
      </c>
      <c r="AT654" s="231" t="s">
        <v>166</v>
      </c>
      <c r="AU654" s="231" t="s">
        <v>106</v>
      </c>
      <c r="AY654" s="19" t="s">
        <v>163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9" t="s">
        <v>106</v>
      </c>
      <c r="BK654" s="232">
        <f>ROUND(I654*H654,2)</f>
        <v>0</v>
      </c>
      <c r="BL654" s="19" t="s">
        <v>171</v>
      </c>
      <c r="BM654" s="231" t="s">
        <v>1799</v>
      </c>
    </row>
    <row r="655" spans="1:51" s="13" customFormat="1" ht="12">
      <c r="A655" s="13"/>
      <c r="B655" s="233"/>
      <c r="C655" s="234"/>
      <c r="D655" s="235" t="s">
        <v>173</v>
      </c>
      <c r="E655" s="236" t="s">
        <v>19</v>
      </c>
      <c r="F655" s="237" t="s">
        <v>1039</v>
      </c>
      <c r="G655" s="234"/>
      <c r="H655" s="238">
        <v>2638.5</v>
      </c>
      <c r="I655" s="239"/>
      <c r="J655" s="234"/>
      <c r="K655" s="234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173</v>
      </c>
      <c r="AU655" s="244" t="s">
        <v>106</v>
      </c>
      <c r="AV655" s="13" t="s">
        <v>106</v>
      </c>
      <c r="AW655" s="13" t="s">
        <v>33</v>
      </c>
      <c r="AX655" s="13" t="s">
        <v>80</v>
      </c>
      <c r="AY655" s="244" t="s">
        <v>163</v>
      </c>
    </row>
    <row r="656" spans="1:65" s="2" customFormat="1" ht="21.75" customHeight="1">
      <c r="A656" s="40"/>
      <c r="B656" s="41"/>
      <c r="C656" s="220" t="s">
        <v>975</v>
      </c>
      <c r="D656" s="220" t="s">
        <v>166</v>
      </c>
      <c r="E656" s="221" t="s">
        <v>1800</v>
      </c>
      <c r="F656" s="222" t="s">
        <v>1801</v>
      </c>
      <c r="G656" s="223" t="s">
        <v>169</v>
      </c>
      <c r="H656" s="224">
        <v>2638.5</v>
      </c>
      <c r="I656" s="225"/>
      <c r="J656" s="226">
        <f>ROUND(I656*H656,2)</f>
        <v>0</v>
      </c>
      <c r="K656" s="222" t="s">
        <v>170</v>
      </c>
      <c r="L656" s="46"/>
      <c r="M656" s="227" t="s">
        <v>19</v>
      </c>
      <c r="N656" s="228" t="s">
        <v>44</v>
      </c>
      <c r="O656" s="86"/>
      <c r="P656" s="229">
        <f>O656*H656</f>
        <v>0</v>
      </c>
      <c r="Q656" s="229">
        <v>0.00546</v>
      </c>
      <c r="R656" s="229">
        <f>Q656*H656</f>
        <v>14.40621</v>
      </c>
      <c r="S656" s="229">
        <v>0</v>
      </c>
      <c r="T656" s="230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31" t="s">
        <v>171</v>
      </c>
      <c r="AT656" s="231" t="s">
        <v>166</v>
      </c>
      <c r="AU656" s="231" t="s">
        <v>106</v>
      </c>
      <c r="AY656" s="19" t="s">
        <v>163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9" t="s">
        <v>106</v>
      </c>
      <c r="BK656" s="232">
        <f>ROUND(I656*H656,2)</f>
        <v>0</v>
      </c>
      <c r="BL656" s="19" t="s">
        <v>171</v>
      </c>
      <c r="BM656" s="231" t="s">
        <v>1802</v>
      </c>
    </row>
    <row r="657" spans="1:51" s="13" customFormat="1" ht="12">
      <c r="A657" s="13"/>
      <c r="B657" s="233"/>
      <c r="C657" s="234"/>
      <c r="D657" s="235" t="s">
        <v>173</v>
      </c>
      <c r="E657" s="236" t="s">
        <v>19</v>
      </c>
      <c r="F657" s="237" t="s">
        <v>1039</v>
      </c>
      <c r="G657" s="234"/>
      <c r="H657" s="238">
        <v>2638.5</v>
      </c>
      <c r="I657" s="239"/>
      <c r="J657" s="234"/>
      <c r="K657" s="234"/>
      <c r="L657" s="240"/>
      <c r="M657" s="241"/>
      <c r="N657" s="242"/>
      <c r="O657" s="242"/>
      <c r="P657" s="242"/>
      <c r="Q657" s="242"/>
      <c r="R657" s="242"/>
      <c r="S657" s="242"/>
      <c r="T657" s="24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4" t="s">
        <v>173</v>
      </c>
      <c r="AU657" s="244" t="s">
        <v>106</v>
      </c>
      <c r="AV657" s="13" t="s">
        <v>106</v>
      </c>
      <c r="AW657" s="13" t="s">
        <v>33</v>
      </c>
      <c r="AX657" s="13" t="s">
        <v>80</v>
      </c>
      <c r="AY657" s="244" t="s">
        <v>163</v>
      </c>
    </row>
    <row r="658" spans="1:65" s="2" customFormat="1" ht="33" customHeight="1">
      <c r="A658" s="40"/>
      <c r="B658" s="41"/>
      <c r="C658" s="220" t="s">
        <v>983</v>
      </c>
      <c r="D658" s="220" t="s">
        <v>166</v>
      </c>
      <c r="E658" s="221" t="s">
        <v>1803</v>
      </c>
      <c r="F658" s="222" t="s">
        <v>1804</v>
      </c>
      <c r="G658" s="223" t="s">
        <v>169</v>
      </c>
      <c r="H658" s="224">
        <v>2650.5</v>
      </c>
      <c r="I658" s="225"/>
      <c r="J658" s="226">
        <f>ROUND(I658*H658,2)</f>
        <v>0</v>
      </c>
      <c r="K658" s="222" t="s">
        <v>170</v>
      </c>
      <c r="L658" s="46"/>
      <c r="M658" s="227" t="s">
        <v>19</v>
      </c>
      <c r="N658" s="228" t="s">
        <v>44</v>
      </c>
      <c r="O658" s="86"/>
      <c r="P658" s="229">
        <f>O658*H658</f>
        <v>0</v>
      </c>
      <c r="Q658" s="229">
        <v>0.04218</v>
      </c>
      <c r="R658" s="229">
        <f>Q658*H658</f>
        <v>111.79809</v>
      </c>
      <c r="S658" s="229">
        <v>0</v>
      </c>
      <c r="T658" s="230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31" t="s">
        <v>171</v>
      </c>
      <c r="AT658" s="231" t="s">
        <v>166</v>
      </c>
      <c r="AU658" s="231" t="s">
        <v>106</v>
      </c>
      <c r="AY658" s="19" t="s">
        <v>163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9" t="s">
        <v>106</v>
      </c>
      <c r="BK658" s="232">
        <f>ROUND(I658*H658,2)</f>
        <v>0</v>
      </c>
      <c r="BL658" s="19" t="s">
        <v>171</v>
      </c>
      <c r="BM658" s="231" t="s">
        <v>1805</v>
      </c>
    </row>
    <row r="659" spans="1:65" s="2" customFormat="1" ht="33" customHeight="1">
      <c r="A659" s="40"/>
      <c r="B659" s="41"/>
      <c r="C659" s="220" t="s">
        <v>1806</v>
      </c>
      <c r="D659" s="220" t="s">
        <v>166</v>
      </c>
      <c r="E659" s="221" t="s">
        <v>1807</v>
      </c>
      <c r="F659" s="222" t="s">
        <v>1808</v>
      </c>
      <c r="G659" s="223" t="s">
        <v>169</v>
      </c>
      <c r="H659" s="224">
        <v>2650.5</v>
      </c>
      <c r="I659" s="225"/>
      <c r="J659" s="226">
        <f>ROUND(I659*H659,2)</f>
        <v>0</v>
      </c>
      <c r="K659" s="222" t="s">
        <v>170</v>
      </c>
      <c r="L659" s="46"/>
      <c r="M659" s="227" t="s">
        <v>19</v>
      </c>
      <c r="N659" s="228" t="s">
        <v>44</v>
      </c>
      <c r="O659" s="86"/>
      <c r="P659" s="229">
        <f>O659*H659</f>
        <v>0</v>
      </c>
      <c r="Q659" s="229">
        <v>0.00438</v>
      </c>
      <c r="R659" s="229">
        <f>Q659*H659</f>
        <v>11.60919</v>
      </c>
      <c r="S659" s="229">
        <v>0</v>
      </c>
      <c r="T659" s="230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31" t="s">
        <v>171</v>
      </c>
      <c r="AT659" s="231" t="s">
        <v>166</v>
      </c>
      <c r="AU659" s="231" t="s">
        <v>106</v>
      </c>
      <c r="AY659" s="19" t="s">
        <v>163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9" t="s">
        <v>106</v>
      </c>
      <c r="BK659" s="232">
        <f>ROUND(I659*H659,2)</f>
        <v>0</v>
      </c>
      <c r="BL659" s="19" t="s">
        <v>171</v>
      </c>
      <c r="BM659" s="231" t="s">
        <v>1809</v>
      </c>
    </row>
    <row r="660" spans="1:51" s="13" customFormat="1" ht="12">
      <c r="A660" s="13"/>
      <c r="B660" s="233"/>
      <c r="C660" s="234"/>
      <c r="D660" s="235" t="s">
        <v>173</v>
      </c>
      <c r="E660" s="236" t="s">
        <v>19</v>
      </c>
      <c r="F660" s="237" t="s">
        <v>1810</v>
      </c>
      <c r="G660" s="234"/>
      <c r="H660" s="238">
        <v>2650.5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4" t="s">
        <v>173</v>
      </c>
      <c r="AU660" s="244" t="s">
        <v>106</v>
      </c>
      <c r="AV660" s="13" t="s">
        <v>106</v>
      </c>
      <c r="AW660" s="13" t="s">
        <v>33</v>
      </c>
      <c r="AX660" s="13" t="s">
        <v>80</v>
      </c>
      <c r="AY660" s="244" t="s">
        <v>163</v>
      </c>
    </row>
    <row r="661" spans="1:65" s="2" customFormat="1" ht="21.75" customHeight="1">
      <c r="A661" s="40"/>
      <c r="B661" s="41"/>
      <c r="C661" s="220" t="s">
        <v>434</v>
      </c>
      <c r="D661" s="220" t="s">
        <v>166</v>
      </c>
      <c r="E661" s="221" t="s">
        <v>1811</v>
      </c>
      <c r="F661" s="222" t="s">
        <v>1812</v>
      </c>
      <c r="G661" s="223" t="s">
        <v>169</v>
      </c>
      <c r="H661" s="224">
        <v>2650.5</v>
      </c>
      <c r="I661" s="225"/>
      <c r="J661" s="226">
        <f>ROUND(I661*H661,2)</f>
        <v>0</v>
      </c>
      <c r="K661" s="222" t="s">
        <v>170</v>
      </c>
      <c r="L661" s="46"/>
      <c r="M661" s="227" t="s">
        <v>19</v>
      </c>
      <c r="N661" s="228" t="s">
        <v>44</v>
      </c>
      <c r="O661" s="86"/>
      <c r="P661" s="229">
        <f>O661*H661</f>
        <v>0</v>
      </c>
      <c r="Q661" s="229">
        <v>0.00026</v>
      </c>
      <c r="R661" s="229">
        <f>Q661*H661</f>
        <v>0.6891299999999999</v>
      </c>
      <c r="S661" s="229">
        <v>0</v>
      </c>
      <c r="T661" s="230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31" t="s">
        <v>171</v>
      </c>
      <c r="AT661" s="231" t="s">
        <v>166</v>
      </c>
      <c r="AU661" s="231" t="s">
        <v>106</v>
      </c>
      <c r="AY661" s="19" t="s">
        <v>163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9" t="s">
        <v>106</v>
      </c>
      <c r="BK661" s="232">
        <f>ROUND(I661*H661,2)</f>
        <v>0</v>
      </c>
      <c r="BL661" s="19" t="s">
        <v>171</v>
      </c>
      <c r="BM661" s="231" t="s">
        <v>1813</v>
      </c>
    </row>
    <row r="662" spans="1:51" s="13" customFormat="1" ht="12">
      <c r="A662" s="13"/>
      <c r="B662" s="233"/>
      <c r="C662" s="234"/>
      <c r="D662" s="235" t="s">
        <v>173</v>
      </c>
      <c r="E662" s="236" t="s">
        <v>19</v>
      </c>
      <c r="F662" s="237" t="s">
        <v>1810</v>
      </c>
      <c r="G662" s="234"/>
      <c r="H662" s="238">
        <v>2650.5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173</v>
      </c>
      <c r="AU662" s="244" t="s">
        <v>106</v>
      </c>
      <c r="AV662" s="13" t="s">
        <v>106</v>
      </c>
      <c r="AW662" s="13" t="s">
        <v>33</v>
      </c>
      <c r="AX662" s="13" t="s">
        <v>80</v>
      </c>
      <c r="AY662" s="244" t="s">
        <v>163</v>
      </c>
    </row>
    <row r="663" spans="1:65" s="2" customFormat="1" ht="33" customHeight="1">
      <c r="A663" s="40"/>
      <c r="B663" s="41"/>
      <c r="C663" s="220" t="s">
        <v>438</v>
      </c>
      <c r="D663" s="220" t="s">
        <v>166</v>
      </c>
      <c r="E663" s="221" t="s">
        <v>1814</v>
      </c>
      <c r="F663" s="222" t="s">
        <v>1815</v>
      </c>
      <c r="G663" s="223" t="s">
        <v>169</v>
      </c>
      <c r="H663" s="224">
        <v>2638.5</v>
      </c>
      <c r="I663" s="225"/>
      <c r="J663" s="226">
        <f>ROUND(I663*H663,2)</f>
        <v>0</v>
      </c>
      <c r="K663" s="222" t="s">
        <v>170</v>
      </c>
      <c r="L663" s="46"/>
      <c r="M663" s="227" t="s">
        <v>19</v>
      </c>
      <c r="N663" s="228" t="s">
        <v>44</v>
      </c>
      <c r="O663" s="86"/>
      <c r="P663" s="229">
        <f>O663*H663</f>
        <v>0</v>
      </c>
      <c r="Q663" s="229">
        <v>0.00268</v>
      </c>
      <c r="R663" s="229">
        <f>Q663*H663</f>
        <v>7.07118</v>
      </c>
      <c r="S663" s="229">
        <v>0</v>
      </c>
      <c r="T663" s="230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31" t="s">
        <v>171</v>
      </c>
      <c r="AT663" s="231" t="s">
        <v>166</v>
      </c>
      <c r="AU663" s="231" t="s">
        <v>106</v>
      </c>
      <c r="AY663" s="19" t="s">
        <v>163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9" t="s">
        <v>106</v>
      </c>
      <c r="BK663" s="232">
        <f>ROUND(I663*H663,2)</f>
        <v>0</v>
      </c>
      <c r="BL663" s="19" t="s">
        <v>171</v>
      </c>
      <c r="BM663" s="231" t="s">
        <v>1816</v>
      </c>
    </row>
    <row r="664" spans="1:51" s="13" customFormat="1" ht="12">
      <c r="A664" s="13"/>
      <c r="B664" s="233"/>
      <c r="C664" s="234"/>
      <c r="D664" s="235" t="s">
        <v>173</v>
      </c>
      <c r="E664" s="236" t="s">
        <v>19</v>
      </c>
      <c r="F664" s="237" t="s">
        <v>1817</v>
      </c>
      <c r="G664" s="234"/>
      <c r="H664" s="238">
        <v>2638.5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173</v>
      </c>
      <c r="AU664" s="244" t="s">
        <v>106</v>
      </c>
      <c r="AV664" s="13" t="s">
        <v>106</v>
      </c>
      <c r="AW664" s="13" t="s">
        <v>33</v>
      </c>
      <c r="AX664" s="13" t="s">
        <v>72</v>
      </c>
      <c r="AY664" s="244" t="s">
        <v>163</v>
      </c>
    </row>
    <row r="665" spans="1:51" s="14" customFormat="1" ht="12">
      <c r="A665" s="14"/>
      <c r="B665" s="245"/>
      <c r="C665" s="246"/>
      <c r="D665" s="235" t="s">
        <v>173</v>
      </c>
      <c r="E665" s="247" t="s">
        <v>1039</v>
      </c>
      <c r="F665" s="248" t="s">
        <v>175</v>
      </c>
      <c r="G665" s="246"/>
      <c r="H665" s="249">
        <v>2638.5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173</v>
      </c>
      <c r="AU665" s="255" t="s">
        <v>106</v>
      </c>
      <c r="AV665" s="14" t="s">
        <v>171</v>
      </c>
      <c r="AW665" s="14" t="s">
        <v>33</v>
      </c>
      <c r="AX665" s="14" t="s">
        <v>80</v>
      </c>
      <c r="AY665" s="255" t="s">
        <v>163</v>
      </c>
    </row>
    <row r="666" spans="1:65" s="2" customFormat="1" ht="33" customHeight="1">
      <c r="A666" s="40"/>
      <c r="B666" s="41"/>
      <c r="C666" s="220" t="s">
        <v>1818</v>
      </c>
      <c r="D666" s="220" t="s">
        <v>166</v>
      </c>
      <c r="E666" s="221" t="s">
        <v>1819</v>
      </c>
      <c r="F666" s="222" t="s">
        <v>1820</v>
      </c>
      <c r="G666" s="223" t="s">
        <v>169</v>
      </c>
      <c r="H666" s="224">
        <v>12</v>
      </c>
      <c r="I666" s="225"/>
      <c r="J666" s="226">
        <f>ROUND(I666*H666,2)</f>
        <v>0</v>
      </c>
      <c r="K666" s="222" t="s">
        <v>170</v>
      </c>
      <c r="L666" s="46"/>
      <c r="M666" s="227" t="s">
        <v>19</v>
      </c>
      <c r="N666" s="228" t="s">
        <v>44</v>
      </c>
      <c r="O666" s="86"/>
      <c r="P666" s="229">
        <f>O666*H666</f>
        <v>0</v>
      </c>
      <c r="Q666" s="229">
        <v>0.00268</v>
      </c>
      <c r="R666" s="229">
        <f>Q666*H666</f>
        <v>0.03216</v>
      </c>
      <c r="S666" s="229">
        <v>0</v>
      </c>
      <c r="T666" s="230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31" t="s">
        <v>171</v>
      </c>
      <c r="AT666" s="231" t="s">
        <v>166</v>
      </c>
      <c r="AU666" s="231" t="s">
        <v>106</v>
      </c>
      <c r="AY666" s="19" t="s">
        <v>163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9" t="s">
        <v>106</v>
      </c>
      <c r="BK666" s="232">
        <f>ROUND(I666*H666,2)</f>
        <v>0</v>
      </c>
      <c r="BL666" s="19" t="s">
        <v>171</v>
      </c>
      <c r="BM666" s="231" t="s">
        <v>1821</v>
      </c>
    </row>
    <row r="667" spans="1:51" s="13" customFormat="1" ht="12">
      <c r="A667" s="13"/>
      <c r="B667" s="233"/>
      <c r="C667" s="234"/>
      <c r="D667" s="235" t="s">
        <v>173</v>
      </c>
      <c r="E667" s="236" t="s">
        <v>19</v>
      </c>
      <c r="F667" s="237" t="s">
        <v>1822</v>
      </c>
      <c r="G667" s="234"/>
      <c r="H667" s="238">
        <v>12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4" t="s">
        <v>173</v>
      </c>
      <c r="AU667" s="244" t="s">
        <v>106</v>
      </c>
      <c r="AV667" s="13" t="s">
        <v>106</v>
      </c>
      <c r="AW667" s="13" t="s">
        <v>33</v>
      </c>
      <c r="AX667" s="13" t="s">
        <v>72</v>
      </c>
      <c r="AY667" s="244" t="s">
        <v>163</v>
      </c>
    </row>
    <row r="668" spans="1:51" s="14" customFormat="1" ht="12">
      <c r="A668" s="14"/>
      <c r="B668" s="245"/>
      <c r="C668" s="246"/>
      <c r="D668" s="235" t="s">
        <v>173</v>
      </c>
      <c r="E668" s="247" t="s">
        <v>996</v>
      </c>
      <c r="F668" s="248" t="s">
        <v>175</v>
      </c>
      <c r="G668" s="246"/>
      <c r="H668" s="249">
        <v>12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5" t="s">
        <v>173</v>
      </c>
      <c r="AU668" s="255" t="s">
        <v>106</v>
      </c>
      <c r="AV668" s="14" t="s">
        <v>171</v>
      </c>
      <c r="AW668" s="14" t="s">
        <v>33</v>
      </c>
      <c r="AX668" s="14" t="s">
        <v>80</v>
      </c>
      <c r="AY668" s="255" t="s">
        <v>163</v>
      </c>
    </row>
    <row r="669" spans="1:65" s="2" customFormat="1" ht="33" customHeight="1">
      <c r="A669" s="40"/>
      <c r="B669" s="41"/>
      <c r="C669" s="220" t="s">
        <v>1823</v>
      </c>
      <c r="D669" s="220" t="s">
        <v>166</v>
      </c>
      <c r="E669" s="221" t="s">
        <v>1824</v>
      </c>
      <c r="F669" s="222" t="s">
        <v>1825</v>
      </c>
      <c r="G669" s="223" t="s">
        <v>169</v>
      </c>
      <c r="H669" s="224">
        <v>381.954</v>
      </c>
      <c r="I669" s="225"/>
      <c r="J669" s="226">
        <f>ROUND(I669*H669,2)</f>
        <v>0</v>
      </c>
      <c r="K669" s="222" t="s">
        <v>170</v>
      </c>
      <c r="L669" s="46"/>
      <c r="M669" s="227" t="s">
        <v>19</v>
      </c>
      <c r="N669" s="228" t="s">
        <v>44</v>
      </c>
      <c r="O669" s="86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31" t="s">
        <v>171</v>
      </c>
      <c r="AT669" s="231" t="s">
        <v>166</v>
      </c>
      <c r="AU669" s="231" t="s">
        <v>106</v>
      </c>
      <c r="AY669" s="19" t="s">
        <v>163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9" t="s">
        <v>106</v>
      </c>
      <c r="BK669" s="232">
        <f>ROUND(I669*H669,2)</f>
        <v>0</v>
      </c>
      <c r="BL669" s="19" t="s">
        <v>171</v>
      </c>
      <c r="BM669" s="231" t="s">
        <v>1826</v>
      </c>
    </row>
    <row r="670" spans="1:51" s="13" customFormat="1" ht="12">
      <c r="A670" s="13"/>
      <c r="B670" s="233"/>
      <c r="C670" s="234"/>
      <c r="D670" s="235" t="s">
        <v>173</v>
      </c>
      <c r="E670" s="236" t="s">
        <v>19</v>
      </c>
      <c r="F670" s="237" t="s">
        <v>1827</v>
      </c>
      <c r="G670" s="234"/>
      <c r="H670" s="238">
        <v>34.976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4" t="s">
        <v>173</v>
      </c>
      <c r="AU670" s="244" t="s">
        <v>106</v>
      </c>
      <c r="AV670" s="13" t="s">
        <v>106</v>
      </c>
      <c r="AW670" s="13" t="s">
        <v>33</v>
      </c>
      <c r="AX670" s="13" t="s">
        <v>72</v>
      </c>
      <c r="AY670" s="244" t="s">
        <v>163</v>
      </c>
    </row>
    <row r="671" spans="1:51" s="13" customFormat="1" ht="12">
      <c r="A671" s="13"/>
      <c r="B671" s="233"/>
      <c r="C671" s="234"/>
      <c r="D671" s="235" t="s">
        <v>173</v>
      </c>
      <c r="E671" s="236" t="s">
        <v>19</v>
      </c>
      <c r="F671" s="237" t="s">
        <v>1828</v>
      </c>
      <c r="G671" s="234"/>
      <c r="H671" s="238">
        <v>111.477</v>
      </c>
      <c r="I671" s="239"/>
      <c r="J671" s="234"/>
      <c r="K671" s="234"/>
      <c r="L671" s="240"/>
      <c r="M671" s="241"/>
      <c r="N671" s="242"/>
      <c r="O671" s="242"/>
      <c r="P671" s="242"/>
      <c r="Q671" s="242"/>
      <c r="R671" s="242"/>
      <c r="S671" s="242"/>
      <c r="T671" s="24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4" t="s">
        <v>173</v>
      </c>
      <c r="AU671" s="244" t="s">
        <v>106</v>
      </c>
      <c r="AV671" s="13" t="s">
        <v>106</v>
      </c>
      <c r="AW671" s="13" t="s">
        <v>33</v>
      </c>
      <c r="AX671" s="13" t="s">
        <v>72</v>
      </c>
      <c r="AY671" s="244" t="s">
        <v>163</v>
      </c>
    </row>
    <row r="672" spans="1:51" s="13" customFormat="1" ht="12">
      <c r="A672" s="13"/>
      <c r="B672" s="233"/>
      <c r="C672" s="234"/>
      <c r="D672" s="235" t="s">
        <v>173</v>
      </c>
      <c r="E672" s="236" t="s">
        <v>19</v>
      </c>
      <c r="F672" s="237" t="s">
        <v>1829</v>
      </c>
      <c r="G672" s="234"/>
      <c r="H672" s="238">
        <v>115.968</v>
      </c>
      <c r="I672" s="239"/>
      <c r="J672" s="234"/>
      <c r="K672" s="234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173</v>
      </c>
      <c r="AU672" s="244" t="s">
        <v>106</v>
      </c>
      <c r="AV672" s="13" t="s">
        <v>106</v>
      </c>
      <c r="AW672" s="13" t="s">
        <v>33</v>
      </c>
      <c r="AX672" s="13" t="s">
        <v>72</v>
      </c>
      <c r="AY672" s="244" t="s">
        <v>163</v>
      </c>
    </row>
    <row r="673" spans="1:51" s="13" customFormat="1" ht="12">
      <c r="A673" s="13"/>
      <c r="B673" s="233"/>
      <c r="C673" s="234"/>
      <c r="D673" s="235" t="s">
        <v>173</v>
      </c>
      <c r="E673" s="236" t="s">
        <v>19</v>
      </c>
      <c r="F673" s="237" t="s">
        <v>1830</v>
      </c>
      <c r="G673" s="234"/>
      <c r="H673" s="238">
        <v>119.533</v>
      </c>
      <c r="I673" s="239"/>
      <c r="J673" s="234"/>
      <c r="K673" s="234"/>
      <c r="L673" s="240"/>
      <c r="M673" s="241"/>
      <c r="N673" s="242"/>
      <c r="O673" s="242"/>
      <c r="P673" s="242"/>
      <c r="Q673" s="242"/>
      <c r="R673" s="242"/>
      <c r="S673" s="242"/>
      <c r="T673" s="24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4" t="s">
        <v>173</v>
      </c>
      <c r="AU673" s="244" t="s">
        <v>106</v>
      </c>
      <c r="AV673" s="13" t="s">
        <v>106</v>
      </c>
      <c r="AW673" s="13" t="s">
        <v>33</v>
      </c>
      <c r="AX673" s="13" t="s">
        <v>72</v>
      </c>
      <c r="AY673" s="244" t="s">
        <v>163</v>
      </c>
    </row>
    <row r="674" spans="1:51" s="14" customFormat="1" ht="12">
      <c r="A674" s="14"/>
      <c r="B674" s="245"/>
      <c r="C674" s="246"/>
      <c r="D674" s="235" t="s">
        <v>173</v>
      </c>
      <c r="E674" s="247" t="s">
        <v>19</v>
      </c>
      <c r="F674" s="248" t="s">
        <v>175</v>
      </c>
      <c r="G674" s="246"/>
      <c r="H674" s="249">
        <v>381.954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173</v>
      </c>
      <c r="AU674" s="255" t="s">
        <v>106</v>
      </c>
      <c r="AV674" s="14" t="s">
        <v>171</v>
      </c>
      <c r="AW674" s="14" t="s">
        <v>33</v>
      </c>
      <c r="AX674" s="14" t="s">
        <v>80</v>
      </c>
      <c r="AY674" s="255" t="s">
        <v>163</v>
      </c>
    </row>
    <row r="675" spans="1:65" s="2" customFormat="1" ht="16.5" customHeight="1">
      <c r="A675" s="40"/>
      <c r="B675" s="41"/>
      <c r="C675" s="220" t="s">
        <v>1831</v>
      </c>
      <c r="D675" s="220" t="s">
        <v>166</v>
      </c>
      <c r="E675" s="221" t="s">
        <v>1832</v>
      </c>
      <c r="F675" s="222" t="s">
        <v>1833</v>
      </c>
      <c r="G675" s="223" t="s">
        <v>169</v>
      </c>
      <c r="H675" s="224">
        <v>2950.5</v>
      </c>
      <c r="I675" s="225"/>
      <c r="J675" s="226">
        <f>ROUND(I675*H675,2)</f>
        <v>0</v>
      </c>
      <c r="K675" s="222" t="s">
        <v>170</v>
      </c>
      <c r="L675" s="46"/>
      <c r="M675" s="227" t="s">
        <v>19</v>
      </c>
      <c r="N675" s="228" t="s">
        <v>44</v>
      </c>
      <c r="O675" s="86"/>
      <c r="P675" s="229">
        <f>O675*H675</f>
        <v>0</v>
      </c>
      <c r="Q675" s="229">
        <v>0</v>
      </c>
      <c r="R675" s="229">
        <f>Q675*H675</f>
        <v>0</v>
      </c>
      <c r="S675" s="229">
        <v>0</v>
      </c>
      <c r="T675" s="230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31" t="s">
        <v>171</v>
      </c>
      <c r="AT675" s="231" t="s">
        <v>166</v>
      </c>
      <c r="AU675" s="231" t="s">
        <v>106</v>
      </c>
      <c r="AY675" s="19" t="s">
        <v>163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9" t="s">
        <v>106</v>
      </c>
      <c r="BK675" s="232">
        <f>ROUND(I675*H675,2)</f>
        <v>0</v>
      </c>
      <c r="BL675" s="19" t="s">
        <v>171</v>
      </c>
      <c r="BM675" s="231" t="s">
        <v>1834</v>
      </c>
    </row>
    <row r="676" spans="1:51" s="13" customFormat="1" ht="12">
      <c r="A676" s="13"/>
      <c r="B676" s="233"/>
      <c r="C676" s="234"/>
      <c r="D676" s="235" t="s">
        <v>173</v>
      </c>
      <c r="E676" s="236" t="s">
        <v>19</v>
      </c>
      <c r="F676" s="237" t="s">
        <v>1835</v>
      </c>
      <c r="G676" s="234"/>
      <c r="H676" s="238">
        <v>2950.5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4" t="s">
        <v>173</v>
      </c>
      <c r="AU676" s="244" t="s">
        <v>106</v>
      </c>
      <c r="AV676" s="13" t="s">
        <v>106</v>
      </c>
      <c r="AW676" s="13" t="s">
        <v>33</v>
      </c>
      <c r="AX676" s="13" t="s">
        <v>80</v>
      </c>
      <c r="AY676" s="244" t="s">
        <v>163</v>
      </c>
    </row>
    <row r="677" spans="1:65" s="2" customFormat="1" ht="21.75" customHeight="1">
      <c r="A677" s="40"/>
      <c r="B677" s="41"/>
      <c r="C677" s="220" t="s">
        <v>1836</v>
      </c>
      <c r="D677" s="220" t="s">
        <v>166</v>
      </c>
      <c r="E677" s="221" t="s">
        <v>1837</v>
      </c>
      <c r="F677" s="222" t="s">
        <v>1838</v>
      </c>
      <c r="G677" s="223" t="s">
        <v>178</v>
      </c>
      <c r="H677" s="224">
        <v>25.919</v>
      </c>
      <c r="I677" s="225"/>
      <c r="J677" s="226">
        <f>ROUND(I677*H677,2)</f>
        <v>0</v>
      </c>
      <c r="K677" s="222" t="s">
        <v>170</v>
      </c>
      <c r="L677" s="46"/>
      <c r="M677" s="227" t="s">
        <v>19</v>
      </c>
      <c r="N677" s="228" t="s">
        <v>44</v>
      </c>
      <c r="O677" s="86"/>
      <c r="P677" s="229">
        <f>O677*H677</f>
        <v>0</v>
      </c>
      <c r="Q677" s="229">
        <v>2.25634</v>
      </c>
      <c r="R677" s="229">
        <f>Q677*H677</f>
        <v>58.482076459999995</v>
      </c>
      <c r="S677" s="229">
        <v>0</v>
      </c>
      <c r="T677" s="230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31" t="s">
        <v>171</v>
      </c>
      <c r="AT677" s="231" t="s">
        <v>166</v>
      </c>
      <c r="AU677" s="231" t="s">
        <v>106</v>
      </c>
      <c r="AY677" s="19" t="s">
        <v>163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9" t="s">
        <v>106</v>
      </c>
      <c r="BK677" s="232">
        <f>ROUND(I677*H677,2)</f>
        <v>0</v>
      </c>
      <c r="BL677" s="19" t="s">
        <v>171</v>
      </c>
      <c r="BM677" s="231" t="s">
        <v>1839</v>
      </c>
    </row>
    <row r="678" spans="1:51" s="13" customFormat="1" ht="12">
      <c r="A678" s="13"/>
      <c r="B678" s="233"/>
      <c r="C678" s="234"/>
      <c r="D678" s="235" t="s">
        <v>173</v>
      </c>
      <c r="E678" s="236" t="s">
        <v>19</v>
      </c>
      <c r="F678" s="237" t="s">
        <v>1840</v>
      </c>
      <c r="G678" s="234"/>
      <c r="H678" s="238">
        <v>25.919</v>
      </c>
      <c r="I678" s="239"/>
      <c r="J678" s="234"/>
      <c r="K678" s="234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173</v>
      </c>
      <c r="AU678" s="244" t="s">
        <v>106</v>
      </c>
      <c r="AV678" s="13" t="s">
        <v>106</v>
      </c>
      <c r="AW678" s="13" t="s">
        <v>33</v>
      </c>
      <c r="AX678" s="13" t="s">
        <v>72</v>
      </c>
      <c r="AY678" s="244" t="s">
        <v>163</v>
      </c>
    </row>
    <row r="679" spans="1:51" s="14" customFormat="1" ht="12">
      <c r="A679" s="14"/>
      <c r="B679" s="245"/>
      <c r="C679" s="246"/>
      <c r="D679" s="235" t="s">
        <v>173</v>
      </c>
      <c r="E679" s="247" t="s">
        <v>19</v>
      </c>
      <c r="F679" s="248" t="s">
        <v>175</v>
      </c>
      <c r="G679" s="246"/>
      <c r="H679" s="249">
        <v>25.919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173</v>
      </c>
      <c r="AU679" s="255" t="s">
        <v>106</v>
      </c>
      <c r="AV679" s="14" t="s">
        <v>171</v>
      </c>
      <c r="AW679" s="14" t="s">
        <v>33</v>
      </c>
      <c r="AX679" s="14" t="s">
        <v>80</v>
      </c>
      <c r="AY679" s="255" t="s">
        <v>163</v>
      </c>
    </row>
    <row r="680" spans="1:65" s="2" customFormat="1" ht="21.75" customHeight="1">
      <c r="A680" s="40"/>
      <c r="B680" s="41"/>
      <c r="C680" s="220" t="s">
        <v>1841</v>
      </c>
      <c r="D680" s="220" t="s">
        <v>166</v>
      </c>
      <c r="E680" s="221" t="s">
        <v>1842</v>
      </c>
      <c r="F680" s="222" t="s">
        <v>1843</v>
      </c>
      <c r="G680" s="223" t="s">
        <v>178</v>
      </c>
      <c r="H680" s="224">
        <v>13.594</v>
      </c>
      <c r="I680" s="225"/>
      <c r="J680" s="226">
        <f>ROUND(I680*H680,2)</f>
        <v>0</v>
      </c>
      <c r="K680" s="222" t="s">
        <v>170</v>
      </c>
      <c r="L680" s="46"/>
      <c r="M680" s="227" t="s">
        <v>19</v>
      </c>
      <c r="N680" s="228" t="s">
        <v>44</v>
      </c>
      <c r="O680" s="86"/>
      <c r="P680" s="229">
        <f>O680*H680</f>
        <v>0</v>
      </c>
      <c r="Q680" s="229">
        <v>2.25634</v>
      </c>
      <c r="R680" s="229">
        <f>Q680*H680</f>
        <v>30.672685959999995</v>
      </c>
      <c r="S680" s="229">
        <v>0</v>
      </c>
      <c r="T680" s="230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31" t="s">
        <v>171</v>
      </c>
      <c r="AT680" s="231" t="s">
        <v>166</v>
      </c>
      <c r="AU680" s="231" t="s">
        <v>106</v>
      </c>
      <c r="AY680" s="19" t="s">
        <v>163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9" t="s">
        <v>106</v>
      </c>
      <c r="BK680" s="232">
        <f>ROUND(I680*H680,2)</f>
        <v>0</v>
      </c>
      <c r="BL680" s="19" t="s">
        <v>171</v>
      </c>
      <c r="BM680" s="231" t="s">
        <v>1844</v>
      </c>
    </row>
    <row r="681" spans="1:51" s="13" customFormat="1" ht="12">
      <c r="A681" s="13"/>
      <c r="B681" s="233"/>
      <c r="C681" s="234"/>
      <c r="D681" s="235" t="s">
        <v>173</v>
      </c>
      <c r="E681" s="236" t="s">
        <v>19</v>
      </c>
      <c r="F681" s="237" t="s">
        <v>1845</v>
      </c>
      <c r="G681" s="234"/>
      <c r="H681" s="238">
        <v>0.61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4" t="s">
        <v>173</v>
      </c>
      <c r="AU681" s="244" t="s">
        <v>106</v>
      </c>
      <c r="AV681" s="13" t="s">
        <v>106</v>
      </c>
      <c r="AW681" s="13" t="s">
        <v>33</v>
      </c>
      <c r="AX681" s="13" t="s">
        <v>72</v>
      </c>
      <c r="AY681" s="244" t="s">
        <v>163</v>
      </c>
    </row>
    <row r="682" spans="1:51" s="13" customFormat="1" ht="12">
      <c r="A682" s="13"/>
      <c r="B682" s="233"/>
      <c r="C682" s="234"/>
      <c r="D682" s="235" t="s">
        <v>173</v>
      </c>
      <c r="E682" s="236" t="s">
        <v>19</v>
      </c>
      <c r="F682" s="237" t="s">
        <v>1846</v>
      </c>
      <c r="G682" s="234"/>
      <c r="H682" s="238">
        <v>1.184</v>
      </c>
      <c r="I682" s="239"/>
      <c r="J682" s="234"/>
      <c r="K682" s="234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173</v>
      </c>
      <c r="AU682" s="244" t="s">
        <v>106</v>
      </c>
      <c r="AV682" s="13" t="s">
        <v>106</v>
      </c>
      <c r="AW682" s="13" t="s">
        <v>33</v>
      </c>
      <c r="AX682" s="13" t="s">
        <v>72</v>
      </c>
      <c r="AY682" s="244" t="s">
        <v>163</v>
      </c>
    </row>
    <row r="683" spans="1:51" s="13" customFormat="1" ht="12">
      <c r="A683" s="13"/>
      <c r="B683" s="233"/>
      <c r="C683" s="234"/>
      <c r="D683" s="235" t="s">
        <v>173</v>
      </c>
      <c r="E683" s="236" t="s">
        <v>19</v>
      </c>
      <c r="F683" s="237" t="s">
        <v>1847</v>
      </c>
      <c r="G683" s="234"/>
      <c r="H683" s="238">
        <v>7</v>
      </c>
      <c r="I683" s="239"/>
      <c r="J683" s="234"/>
      <c r="K683" s="234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173</v>
      </c>
      <c r="AU683" s="244" t="s">
        <v>106</v>
      </c>
      <c r="AV683" s="13" t="s">
        <v>106</v>
      </c>
      <c r="AW683" s="13" t="s">
        <v>33</v>
      </c>
      <c r="AX683" s="13" t="s">
        <v>72</v>
      </c>
      <c r="AY683" s="244" t="s">
        <v>163</v>
      </c>
    </row>
    <row r="684" spans="1:51" s="13" customFormat="1" ht="12">
      <c r="A684" s="13"/>
      <c r="B684" s="233"/>
      <c r="C684" s="234"/>
      <c r="D684" s="235" t="s">
        <v>173</v>
      </c>
      <c r="E684" s="236" t="s">
        <v>19</v>
      </c>
      <c r="F684" s="237" t="s">
        <v>1848</v>
      </c>
      <c r="G684" s="234"/>
      <c r="H684" s="238">
        <v>4.8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173</v>
      </c>
      <c r="AU684" s="244" t="s">
        <v>106</v>
      </c>
      <c r="AV684" s="13" t="s">
        <v>106</v>
      </c>
      <c r="AW684" s="13" t="s">
        <v>33</v>
      </c>
      <c r="AX684" s="13" t="s">
        <v>72</v>
      </c>
      <c r="AY684" s="244" t="s">
        <v>163</v>
      </c>
    </row>
    <row r="685" spans="1:51" s="14" customFormat="1" ht="12">
      <c r="A685" s="14"/>
      <c r="B685" s="245"/>
      <c r="C685" s="246"/>
      <c r="D685" s="235" t="s">
        <v>173</v>
      </c>
      <c r="E685" s="247" t="s">
        <v>19</v>
      </c>
      <c r="F685" s="248" t="s">
        <v>175</v>
      </c>
      <c r="G685" s="246"/>
      <c r="H685" s="249">
        <v>13.594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5" t="s">
        <v>173</v>
      </c>
      <c r="AU685" s="255" t="s">
        <v>106</v>
      </c>
      <c r="AV685" s="14" t="s">
        <v>171</v>
      </c>
      <c r="AW685" s="14" t="s">
        <v>33</v>
      </c>
      <c r="AX685" s="14" t="s">
        <v>80</v>
      </c>
      <c r="AY685" s="255" t="s">
        <v>163</v>
      </c>
    </row>
    <row r="686" spans="1:65" s="2" customFormat="1" ht="21.75" customHeight="1">
      <c r="A686" s="40"/>
      <c r="B686" s="41"/>
      <c r="C686" s="220" t="s">
        <v>1849</v>
      </c>
      <c r="D686" s="220" t="s">
        <v>166</v>
      </c>
      <c r="E686" s="221" t="s">
        <v>1850</v>
      </c>
      <c r="F686" s="222" t="s">
        <v>1851</v>
      </c>
      <c r="G686" s="223" t="s">
        <v>169</v>
      </c>
      <c r="H686" s="224">
        <v>2124.8</v>
      </c>
      <c r="I686" s="225"/>
      <c r="J686" s="226">
        <f>ROUND(I686*H686,2)</f>
        <v>0</v>
      </c>
      <c r="K686" s="222" t="s">
        <v>170</v>
      </c>
      <c r="L686" s="46"/>
      <c r="M686" s="227" t="s">
        <v>19</v>
      </c>
      <c r="N686" s="228" t="s">
        <v>44</v>
      </c>
      <c r="O686" s="86"/>
      <c r="P686" s="229">
        <f>O686*H686</f>
        <v>0</v>
      </c>
      <c r="Q686" s="229">
        <v>0.1122</v>
      </c>
      <c r="R686" s="229">
        <f>Q686*H686</f>
        <v>238.40256</v>
      </c>
      <c r="S686" s="229">
        <v>0</v>
      </c>
      <c r="T686" s="230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31" t="s">
        <v>171</v>
      </c>
      <c r="AT686" s="231" t="s">
        <v>166</v>
      </c>
      <c r="AU686" s="231" t="s">
        <v>106</v>
      </c>
      <c r="AY686" s="19" t="s">
        <v>163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19" t="s">
        <v>106</v>
      </c>
      <c r="BK686" s="232">
        <f>ROUND(I686*H686,2)</f>
        <v>0</v>
      </c>
      <c r="BL686" s="19" t="s">
        <v>171</v>
      </c>
      <c r="BM686" s="231" t="s">
        <v>1852</v>
      </c>
    </row>
    <row r="687" spans="1:51" s="15" customFormat="1" ht="12">
      <c r="A687" s="15"/>
      <c r="B687" s="256"/>
      <c r="C687" s="257"/>
      <c r="D687" s="235" t="s">
        <v>173</v>
      </c>
      <c r="E687" s="258" t="s">
        <v>19</v>
      </c>
      <c r="F687" s="259" t="s">
        <v>1853</v>
      </c>
      <c r="G687" s="257"/>
      <c r="H687" s="258" t="s">
        <v>19</v>
      </c>
      <c r="I687" s="260"/>
      <c r="J687" s="257"/>
      <c r="K687" s="257"/>
      <c r="L687" s="261"/>
      <c r="M687" s="262"/>
      <c r="N687" s="263"/>
      <c r="O687" s="263"/>
      <c r="P687" s="263"/>
      <c r="Q687" s="263"/>
      <c r="R687" s="263"/>
      <c r="S687" s="263"/>
      <c r="T687" s="264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5" t="s">
        <v>173</v>
      </c>
      <c r="AU687" s="265" t="s">
        <v>106</v>
      </c>
      <c r="AV687" s="15" t="s">
        <v>80</v>
      </c>
      <c r="AW687" s="15" t="s">
        <v>33</v>
      </c>
      <c r="AX687" s="15" t="s">
        <v>72</v>
      </c>
      <c r="AY687" s="265" t="s">
        <v>163</v>
      </c>
    </row>
    <row r="688" spans="1:51" s="13" customFormat="1" ht="12">
      <c r="A688" s="13"/>
      <c r="B688" s="233"/>
      <c r="C688" s="234"/>
      <c r="D688" s="235" t="s">
        <v>173</v>
      </c>
      <c r="E688" s="236" t="s">
        <v>19</v>
      </c>
      <c r="F688" s="237" t="s">
        <v>1854</v>
      </c>
      <c r="G688" s="234"/>
      <c r="H688" s="238">
        <v>2124.8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4" t="s">
        <v>173</v>
      </c>
      <c r="AU688" s="244" t="s">
        <v>106</v>
      </c>
      <c r="AV688" s="13" t="s">
        <v>106</v>
      </c>
      <c r="AW688" s="13" t="s">
        <v>33</v>
      </c>
      <c r="AX688" s="13" t="s">
        <v>72</v>
      </c>
      <c r="AY688" s="244" t="s">
        <v>163</v>
      </c>
    </row>
    <row r="689" spans="1:51" s="14" customFormat="1" ht="12">
      <c r="A689" s="14"/>
      <c r="B689" s="245"/>
      <c r="C689" s="246"/>
      <c r="D689" s="235" t="s">
        <v>173</v>
      </c>
      <c r="E689" s="247" t="s">
        <v>19</v>
      </c>
      <c r="F689" s="248" t="s">
        <v>175</v>
      </c>
      <c r="G689" s="246"/>
      <c r="H689" s="249">
        <v>2124.8</v>
      </c>
      <c r="I689" s="250"/>
      <c r="J689" s="246"/>
      <c r="K689" s="246"/>
      <c r="L689" s="251"/>
      <c r="M689" s="252"/>
      <c r="N689" s="253"/>
      <c r="O689" s="253"/>
      <c r="P689" s="253"/>
      <c r="Q689" s="253"/>
      <c r="R689" s="253"/>
      <c r="S689" s="253"/>
      <c r="T689" s="25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5" t="s">
        <v>173</v>
      </c>
      <c r="AU689" s="255" t="s">
        <v>106</v>
      </c>
      <c r="AV689" s="14" t="s">
        <v>171</v>
      </c>
      <c r="AW689" s="14" t="s">
        <v>33</v>
      </c>
      <c r="AX689" s="14" t="s">
        <v>80</v>
      </c>
      <c r="AY689" s="255" t="s">
        <v>163</v>
      </c>
    </row>
    <row r="690" spans="1:65" s="2" customFormat="1" ht="21.75" customHeight="1">
      <c r="A690" s="40"/>
      <c r="B690" s="41"/>
      <c r="C690" s="220" t="s">
        <v>1855</v>
      </c>
      <c r="D690" s="220" t="s">
        <v>166</v>
      </c>
      <c r="E690" s="221" t="s">
        <v>1856</v>
      </c>
      <c r="F690" s="222" t="s">
        <v>1857</v>
      </c>
      <c r="G690" s="223" t="s">
        <v>169</v>
      </c>
      <c r="H690" s="224">
        <v>22.09</v>
      </c>
      <c r="I690" s="225"/>
      <c r="J690" s="226">
        <f>ROUND(I690*H690,2)</f>
        <v>0</v>
      </c>
      <c r="K690" s="222" t="s">
        <v>170</v>
      </c>
      <c r="L690" s="46"/>
      <c r="M690" s="227" t="s">
        <v>19</v>
      </c>
      <c r="N690" s="228" t="s">
        <v>44</v>
      </c>
      <c r="O690" s="86"/>
      <c r="P690" s="229">
        <f>O690*H690</f>
        <v>0</v>
      </c>
      <c r="Q690" s="229">
        <v>0.07854</v>
      </c>
      <c r="R690" s="229">
        <f>Q690*H690</f>
        <v>1.7349486</v>
      </c>
      <c r="S690" s="229">
        <v>0</v>
      </c>
      <c r="T690" s="230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31" t="s">
        <v>171</v>
      </c>
      <c r="AT690" s="231" t="s">
        <v>166</v>
      </c>
      <c r="AU690" s="231" t="s">
        <v>106</v>
      </c>
      <c r="AY690" s="19" t="s">
        <v>163</v>
      </c>
      <c r="BE690" s="232">
        <f>IF(N690="základní",J690,0)</f>
        <v>0</v>
      </c>
      <c r="BF690" s="232">
        <f>IF(N690="snížená",J690,0)</f>
        <v>0</v>
      </c>
      <c r="BG690" s="232">
        <f>IF(N690="zákl. přenesená",J690,0)</f>
        <v>0</v>
      </c>
      <c r="BH690" s="232">
        <f>IF(N690="sníž. přenesená",J690,0)</f>
        <v>0</v>
      </c>
      <c r="BI690" s="232">
        <f>IF(N690="nulová",J690,0)</f>
        <v>0</v>
      </c>
      <c r="BJ690" s="19" t="s">
        <v>106</v>
      </c>
      <c r="BK690" s="232">
        <f>ROUND(I690*H690,2)</f>
        <v>0</v>
      </c>
      <c r="BL690" s="19" t="s">
        <v>171</v>
      </c>
      <c r="BM690" s="231" t="s">
        <v>1858</v>
      </c>
    </row>
    <row r="691" spans="1:51" s="13" customFormat="1" ht="12">
      <c r="A691" s="13"/>
      <c r="B691" s="233"/>
      <c r="C691" s="234"/>
      <c r="D691" s="235" t="s">
        <v>173</v>
      </c>
      <c r="E691" s="236" t="s">
        <v>19</v>
      </c>
      <c r="F691" s="237" t="s">
        <v>1859</v>
      </c>
      <c r="G691" s="234"/>
      <c r="H691" s="238">
        <v>22.09</v>
      </c>
      <c r="I691" s="239"/>
      <c r="J691" s="234"/>
      <c r="K691" s="234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173</v>
      </c>
      <c r="AU691" s="244" t="s">
        <v>106</v>
      </c>
      <c r="AV691" s="13" t="s">
        <v>106</v>
      </c>
      <c r="AW691" s="13" t="s">
        <v>33</v>
      </c>
      <c r="AX691" s="13" t="s">
        <v>80</v>
      </c>
      <c r="AY691" s="244" t="s">
        <v>163</v>
      </c>
    </row>
    <row r="692" spans="1:65" s="2" customFormat="1" ht="33" customHeight="1">
      <c r="A692" s="40"/>
      <c r="B692" s="41"/>
      <c r="C692" s="220" t="s">
        <v>1860</v>
      </c>
      <c r="D692" s="220" t="s">
        <v>166</v>
      </c>
      <c r="E692" s="221" t="s">
        <v>1861</v>
      </c>
      <c r="F692" s="222" t="s">
        <v>1862</v>
      </c>
      <c r="G692" s="223" t="s">
        <v>169</v>
      </c>
      <c r="H692" s="224">
        <v>1543.4</v>
      </c>
      <c r="I692" s="225"/>
      <c r="J692" s="226">
        <f>ROUND(I692*H692,2)</f>
        <v>0</v>
      </c>
      <c r="K692" s="222" t="s">
        <v>170</v>
      </c>
      <c r="L692" s="46"/>
      <c r="M692" s="227" t="s">
        <v>19</v>
      </c>
      <c r="N692" s="228" t="s">
        <v>44</v>
      </c>
      <c r="O692" s="86"/>
      <c r="P692" s="229">
        <f>O692*H692</f>
        <v>0</v>
      </c>
      <c r="Q692" s="229">
        <v>0.01122</v>
      </c>
      <c r="R692" s="229">
        <f>Q692*H692</f>
        <v>17.316948000000004</v>
      </c>
      <c r="S692" s="229">
        <v>0</v>
      </c>
      <c r="T692" s="230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31" t="s">
        <v>171</v>
      </c>
      <c r="AT692" s="231" t="s">
        <v>166</v>
      </c>
      <c r="AU692" s="231" t="s">
        <v>106</v>
      </c>
      <c r="AY692" s="19" t="s">
        <v>163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9" t="s">
        <v>106</v>
      </c>
      <c r="BK692" s="232">
        <f>ROUND(I692*H692,2)</f>
        <v>0</v>
      </c>
      <c r="BL692" s="19" t="s">
        <v>171</v>
      </c>
      <c r="BM692" s="231" t="s">
        <v>1863</v>
      </c>
    </row>
    <row r="693" spans="1:51" s="15" customFormat="1" ht="12">
      <c r="A693" s="15"/>
      <c r="B693" s="256"/>
      <c r="C693" s="257"/>
      <c r="D693" s="235" t="s">
        <v>173</v>
      </c>
      <c r="E693" s="258" t="s">
        <v>19</v>
      </c>
      <c r="F693" s="259" t="s">
        <v>1864</v>
      </c>
      <c r="G693" s="257"/>
      <c r="H693" s="258" t="s">
        <v>19</v>
      </c>
      <c r="I693" s="260"/>
      <c r="J693" s="257"/>
      <c r="K693" s="257"/>
      <c r="L693" s="261"/>
      <c r="M693" s="262"/>
      <c r="N693" s="263"/>
      <c r="O693" s="263"/>
      <c r="P693" s="263"/>
      <c r="Q693" s="263"/>
      <c r="R693" s="263"/>
      <c r="S693" s="263"/>
      <c r="T693" s="264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65" t="s">
        <v>173</v>
      </c>
      <c r="AU693" s="265" t="s">
        <v>106</v>
      </c>
      <c r="AV693" s="15" t="s">
        <v>80</v>
      </c>
      <c r="AW693" s="15" t="s">
        <v>33</v>
      </c>
      <c r="AX693" s="15" t="s">
        <v>72</v>
      </c>
      <c r="AY693" s="265" t="s">
        <v>163</v>
      </c>
    </row>
    <row r="694" spans="1:51" s="13" customFormat="1" ht="12">
      <c r="A694" s="13"/>
      <c r="B694" s="233"/>
      <c r="C694" s="234"/>
      <c r="D694" s="235" t="s">
        <v>173</v>
      </c>
      <c r="E694" s="236" t="s">
        <v>19</v>
      </c>
      <c r="F694" s="237" t="s">
        <v>1865</v>
      </c>
      <c r="G694" s="234"/>
      <c r="H694" s="238">
        <v>1543.4</v>
      </c>
      <c r="I694" s="239"/>
      <c r="J694" s="234"/>
      <c r="K694" s="234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173</v>
      </c>
      <c r="AU694" s="244" t="s">
        <v>106</v>
      </c>
      <c r="AV694" s="13" t="s">
        <v>106</v>
      </c>
      <c r="AW694" s="13" t="s">
        <v>33</v>
      </c>
      <c r="AX694" s="13" t="s">
        <v>72</v>
      </c>
      <c r="AY694" s="244" t="s">
        <v>163</v>
      </c>
    </row>
    <row r="695" spans="1:51" s="14" customFormat="1" ht="12">
      <c r="A695" s="14"/>
      <c r="B695" s="245"/>
      <c r="C695" s="246"/>
      <c r="D695" s="235" t="s">
        <v>173</v>
      </c>
      <c r="E695" s="247" t="s">
        <v>19</v>
      </c>
      <c r="F695" s="248" t="s">
        <v>175</v>
      </c>
      <c r="G695" s="246"/>
      <c r="H695" s="249">
        <v>1543.4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5" t="s">
        <v>173</v>
      </c>
      <c r="AU695" s="255" t="s">
        <v>106</v>
      </c>
      <c r="AV695" s="14" t="s">
        <v>171</v>
      </c>
      <c r="AW695" s="14" t="s">
        <v>33</v>
      </c>
      <c r="AX695" s="14" t="s">
        <v>80</v>
      </c>
      <c r="AY695" s="255" t="s">
        <v>163</v>
      </c>
    </row>
    <row r="696" spans="1:65" s="2" customFormat="1" ht="21.75" customHeight="1">
      <c r="A696" s="40"/>
      <c r="B696" s="41"/>
      <c r="C696" s="220" t="s">
        <v>1866</v>
      </c>
      <c r="D696" s="220" t="s">
        <v>166</v>
      </c>
      <c r="E696" s="221" t="s">
        <v>1867</v>
      </c>
      <c r="F696" s="222" t="s">
        <v>1868</v>
      </c>
      <c r="G696" s="223" t="s">
        <v>169</v>
      </c>
      <c r="H696" s="224">
        <v>2400</v>
      </c>
      <c r="I696" s="225"/>
      <c r="J696" s="226">
        <f>ROUND(I696*H696,2)</f>
        <v>0</v>
      </c>
      <c r="K696" s="222" t="s">
        <v>170</v>
      </c>
      <c r="L696" s="46"/>
      <c r="M696" s="227" t="s">
        <v>19</v>
      </c>
      <c r="N696" s="228" t="s">
        <v>44</v>
      </c>
      <c r="O696" s="86"/>
      <c r="P696" s="229">
        <f>O696*H696</f>
        <v>0</v>
      </c>
      <c r="Q696" s="229">
        <v>0.084</v>
      </c>
      <c r="R696" s="229">
        <f>Q696*H696</f>
        <v>201.60000000000002</v>
      </c>
      <c r="S696" s="229">
        <v>0</v>
      </c>
      <c r="T696" s="230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31" t="s">
        <v>171</v>
      </c>
      <c r="AT696" s="231" t="s">
        <v>166</v>
      </c>
      <c r="AU696" s="231" t="s">
        <v>106</v>
      </c>
      <c r="AY696" s="19" t="s">
        <v>163</v>
      </c>
      <c r="BE696" s="232">
        <f>IF(N696="základní",J696,0)</f>
        <v>0</v>
      </c>
      <c r="BF696" s="232">
        <f>IF(N696="snížená",J696,0)</f>
        <v>0</v>
      </c>
      <c r="BG696" s="232">
        <f>IF(N696="zákl. přenesená",J696,0)</f>
        <v>0</v>
      </c>
      <c r="BH696" s="232">
        <f>IF(N696="sníž. přenesená",J696,0)</f>
        <v>0</v>
      </c>
      <c r="BI696" s="232">
        <f>IF(N696="nulová",J696,0)</f>
        <v>0</v>
      </c>
      <c r="BJ696" s="19" t="s">
        <v>106</v>
      </c>
      <c r="BK696" s="232">
        <f>ROUND(I696*H696,2)</f>
        <v>0</v>
      </c>
      <c r="BL696" s="19" t="s">
        <v>171</v>
      </c>
      <c r="BM696" s="231" t="s">
        <v>1869</v>
      </c>
    </row>
    <row r="697" spans="1:51" s="13" customFormat="1" ht="12">
      <c r="A697" s="13"/>
      <c r="B697" s="233"/>
      <c r="C697" s="234"/>
      <c r="D697" s="235" t="s">
        <v>173</v>
      </c>
      <c r="E697" s="236" t="s">
        <v>19</v>
      </c>
      <c r="F697" s="237" t="s">
        <v>1870</v>
      </c>
      <c r="G697" s="234"/>
      <c r="H697" s="238">
        <v>2400</v>
      </c>
      <c r="I697" s="239"/>
      <c r="J697" s="234"/>
      <c r="K697" s="234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173</v>
      </c>
      <c r="AU697" s="244" t="s">
        <v>106</v>
      </c>
      <c r="AV697" s="13" t="s">
        <v>106</v>
      </c>
      <c r="AW697" s="13" t="s">
        <v>33</v>
      </c>
      <c r="AX697" s="13" t="s">
        <v>72</v>
      </c>
      <c r="AY697" s="244" t="s">
        <v>163</v>
      </c>
    </row>
    <row r="698" spans="1:51" s="14" customFormat="1" ht="12">
      <c r="A698" s="14"/>
      <c r="B698" s="245"/>
      <c r="C698" s="246"/>
      <c r="D698" s="235" t="s">
        <v>173</v>
      </c>
      <c r="E698" s="247" t="s">
        <v>19</v>
      </c>
      <c r="F698" s="248" t="s">
        <v>175</v>
      </c>
      <c r="G698" s="246"/>
      <c r="H698" s="249">
        <v>2400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5" t="s">
        <v>173</v>
      </c>
      <c r="AU698" s="255" t="s">
        <v>106</v>
      </c>
      <c r="AV698" s="14" t="s">
        <v>171</v>
      </c>
      <c r="AW698" s="14" t="s">
        <v>33</v>
      </c>
      <c r="AX698" s="14" t="s">
        <v>80</v>
      </c>
      <c r="AY698" s="255" t="s">
        <v>163</v>
      </c>
    </row>
    <row r="699" spans="1:65" s="2" customFormat="1" ht="21.75" customHeight="1">
      <c r="A699" s="40"/>
      <c r="B699" s="41"/>
      <c r="C699" s="220" t="s">
        <v>1871</v>
      </c>
      <c r="D699" s="220" t="s">
        <v>166</v>
      </c>
      <c r="E699" s="221" t="s">
        <v>1872</v>
      </c>
      <c r="F699" s="222" t="s">
        <v>1873</v>
      </c>
      <c r="G699" s="223" t="s">
        <v>169</v>
      </c>
      <c r="H699" s="224">
        <v>2124.8</v>
      </c>
      <c r="I699" s="225"/>
      <c r="J699" s="226">
        <f>ROUND(I699*H699,2)</f>
        <v>0</v>
      </c>
      <c r="K699" s="222" t="s">
        <v>170</v>
      </c>
      <c r="L699" s="46"/>
      <c r="M699" s="227" t="s">
        <v>19</v>
      </c>
      <c r="N699" s="228" t="s">
        <v>44</v>
      </c>
      <c r="O699" s="86"/>
      <c r="P699" s="229">
        <f>O699*H699</f>
        <v>0</v>
      </c>
      <c r="Q699" s="229">
        <v>0.00013</v>
      </c>
      <c r="R699" s="229">
        <f>Q699*H699</f>
        <v>0.276224</v>
      </c>
      <c r="S699" s="229">
        <v>0</v>
      </c>
      <c r="T699" s="230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31" t="s">
        <v>255</v>
      </c>
      <c r="AT699" s="231" t="s">
        <v>166</v>
      </c>
      <c r="AU699" s="231" t="s">
        <v>106</v>
      </c>
      <c r="AY699" s="19" t="s">
        <v>163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19" t="s">
        <v>106</v>
      </c>
      <c r="BK699" s="232">
        <f>ROUND(I699*H699,2)</f>
        <v>0</v>
      </c>
      <c r="BL699" s="19" t="s">
        <v>255</v>
      </c>
      <c r="BM699" s="231" t="s">
        <v>1874</v>
      </c>
    </row>
    <row r="700" spans="1:51" s="15" customFormat="1" ht="12">
      <c r="A700" s="15"/>
      <c r="B700" s="256"/>
      <c r="C700" s="257"/>
      <c r="D700" s="235" t="s">
        <v>173</v>
      </c>
      <c r="E700" s="258" t="s">
        <v>19</v>
      </c>
      <c r="F700" s="259" t="s">
        <v>1853</v>
      </c>
      <c r="G700" s="257"/>
      <c r="H700" s="258" t="s">
        <v>19</v>
      </c>
      <c r="I700" s="260"/>
      <c r="J700" s="257"/>
      <c r="K700" s="257"/>
      <c r="L700" s="261"/>
      <c r="M700" s="262"/>
      <c r="N700" s="263"/>
      <c r="O700" s="263"/>
      <c r="P700" s="263"/>
      <c r="Q700" s="263"/>
      <c r="R700" s="263"/>
      <c r="S700" s="263"/>
      <c r="T700" s="264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65" t="s">
        <v>173</v>
      </c>
      <c r="AU700" s="265" t="s">
        <v>106</v>
      </c>
      <c r="AV700" s="15" t="s">
        <v>80</v>
      </c>
      <c r="AW700" s="15" t="s">
        <v>33</v>
      </c>
      <c r="AX700" s="15" t="s">
        <v>72</v>
      </c>
      <c r="AY700" s="265" t="s">
        <v>163</v>
      </c>
    </row>
    <row r="701" spans="1:51" s="13" customFormat="1" ht="12">
      <c r="A701" s="13"/>
      <c r="B701" s="233"/>
      <c r="C701" s="234"/>
      <c r="D701" s="235" t="s">
        <v>173</v>
      </c>
      <c r="E701" s="236" t="s">
        <v>19</v>
      </c>
      <c r="F701" s="237" t="s">
        <v>1854</v>
      </c>
      <c r="G701" s="234"/>
      <c r="H701" s="238">
        <v>2124.8</v>
      </c>
      <c r="I701" s="239"/>
      <c r="J701" s="234"/>
      <c r="K701" s="234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173</v>
      </c>
      <c r="AU701" s="244" t="s">
        <v>106</v>
      </c>
      <c r="AV701" s="13" t="s">
        <v>106</v>
      </c>
      <c r="AW701" s="13" t="s">
        <v>33</v>
      </c>
      <c r="AX701" s="13" t="s">
        <v>72</v>
      </c>
      <c r="AY701" s="244" t="s">
        <v>163</v>
      </c>
    </row>
    <row r="702" spans="1:51" s="14" customFormat="1" ht="12">
      <c r="A702" s="14"/>
      <c r="B702" s="245"/>
      <c r="C702" s="246"/>
      <c r="D702" s="235" t="s">
        <v>173</v>
      </c>
      <c r="E702" s="247" t="s">
        <v>19</v>
      </c>
      <c r="F702" s="248" t="s">
        <v>175</v>
      </c>
      <c r="G702" s="246"/>
      <c r="H702" s="249">
        <v>2124.8</v>
      </c>
      <c r="I702" s="250"/>
      <c r="J702" s="246"/>
      <c r="K702" s="246"/>
      <c r="L702" s="251"/>
      <c r="M702" s="252"/>
      <c r="N702" s="253"/>
      <c r="O702" s="253"/>
      <c r="P702" s="253"/>
      <c r="Q702" s="253"/>
      <c r="R702" s="253"/>
      <c r="S702" s="253"/>
      <c r="T702" s="25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5" t="s">
        <v>173</v>
      </c>
      <c r="AU702" s="255" t="s">
        <v>106</v>
      </c>
      <c r="AV702" s="14" t="s">
        <v>171</v>
      </c>
      <c r="AW702" s="14" t="s">
        <v>33</v>
      </c>
      <c r="AX702" s="14" t="s">
        <v>80</v>
      </c>
      <c r="AY702" s="255" t="s">
        <v>163</v>
      </c>
    </row>
    <row r="703" spans="1:65" s="2" customFormat="1" ht="16.5" customHeight="1">
      <c r="A703" s="40"/>
      <c r="B703" s="41"/>
      <c r="C703" s="220" t="s">
        <v>1875</v>
      </c>
      <c r="D703" s="220" t="s">
        <v>166</v>
      </c>
      <c r="E703" s="221" t="s">
        <v>1876</v>
      </c>
      <c r="F703" s="222" t="s">
        <v>1877</v>
      </c>
      <c r="G703" s="223" t="s">
        <v>355</v>
      </c>
      <c r="H703" s="224">
        <v>1</v>
      </c>
      <c r="I703" s="225"/>
      <c r="J703" s="226">
        <f>ROUND(I703*H703,2)</f>
        <v>0</v>
      </c>
      <c r="K703" s="222" t="s">
        <v>19</v>
      </c>
      <c r="L703" s="46"/>
      <c r="M703" s="227" t="s">
        <v>19</v>
      </c>
      <c r="N703" s="228" t="s">
        <v>44</v>
      </c>
      <c r="O703" s="86"/>
      <c r="P703" s="229">
        <f>O703*H703</f>
        <v>0</v>
      </c>
      <c r="Q703" s="229">
        <v>0</v>
      </c>
      <c r="R703" s="229">
        <f>Q703*H703</f>
        <v>0</v>
      </c>
      <c r="S703" s="229">
        <v>0</v>
      </c>
      <c r="T703" s="230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31" t="s">
        <v>171</v>
      </c>
      <c r="AT703" s="231" t="s">
        <v>166</v>
      </c>
      <c r="AU703" s="231" t="s">
        <v>106</v>
      </c>
      <c r="AY703" s="19" t="s">
        <v>163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19" t="s">
        <v>106</v>
      </c>
      <c r="BK703" s="232">
        <f>ROUND(I703*H703,2)</f>
        <v>0</v>
      </c>
      <c r="BL703" s="19" t="s">
        <v>171</v>
      </c>
      <c r="BM703" s="231" t="s">
        <v>1878</v>
      </c>
    </row>
    <row r="704" spans="1:65" s="2" customFormat="1" ht="16.5" customHeight="1">
      <c r="A704" s="40"/>
      <c r="B704" s="41"/>
      <c r="C704" s="220" t="s">
        <v>1879</v>
      </c>
      <c r="D704" s="220" t="s">
        <v>166</v>
      </c>
      <c r="E704" s="221" t="s">
        <v>1880</v>
      </c>
      <c r="F704" s="222" t="s">
        <v>1881</v>
      </c>
      <c r="G704" s="223" t="s">
        <v>355</v>
      </c>
      <c r="H704" s="224">
        <v>1</v>
      </c>
      <c r="I704" s="225"/>
      <c r="J704" s="226">
        <f>ROUND(I704*H704,2)</f>
        <v>0</v>
      </c>
      <c r="K704" s="222" t="s">
        <v>19</v>
      </c>
      <c r="L704" s="46"/>
      <c r="M704" s="227" t="s">
        <v>19</v>
      </c>
      <c r="N704" s="228" t="s">
        <v>44</v>
      </c>
      <c r="O704" s="86"/>
      <c r="P704" s="229">
        <f>O704*H704</f>
        <v>0</v>
      </c>
      <c r="Q704" s="229">
        <v>0</v>
      </c>
      <c r="R704" s="229">
        <f>Q704*H704</f>
        <v>0</v>
      </c>
      <c r="S704" s="229">
        <v>0</v>
      </c>
      <c r="T704" s="230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31" t="s">
        <v>171</v>
      </c>
      <c r="AT704" s="231" t="s">
        <v>166</v>
      </c>
      <c r="AU704" s="231" t="s">
        <v>106</v>
      </c>
      <c r="AY704" s="19" t="s">
        <v>163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19" t="s">
        <v>106</v>
      </c>
      <c r="BK704" s="232">
        <f>ROUND(I704*H704,2)</f>
        <v>0</v>
      </c>
      <c r="BL704" s="19" t="s">
        <v>171</v>
      </c>
      <c r="BM704" s="231" t="s">
        <v>1882</v>
      </c>
    </row>
    <row r="705" spans="1:65" s="2" customFormat="1" ht="21.75" customHeight="1">
      <c r="A705" s="40"/>
      <c r="B705" s="41"/>
      <c r="C705" s="220" t="s">
        <v>1883</v>
      </c>
      <c r="D705" s="220" t="s">
        <v>166</v>
      </c>
      <c r="E705" s="221" t="s">
        <v>1884</v>
      </c>
      <c r="F705" s="222" t="s">
        <v>1885</v>
      </c>
      <c r="G705" s="223" t="s">
        <v>355</v>
      </c>
      <c r="H705" s="224">
        <v>9</v>
      </c>
      <c r="I705" s="225"/>
      <c r="J705" s="226">
        <f>ROUND(I705*H705,2)</f>
        <v>0</v>
      </c>
      <c r="K705" s="222" t="s">
        <v>19</v>
      </c>
      <c r="L705" s="46"/>
      <c r="M705" s="227" t="s">
        <v>19</v>
      </c>
      <c r="N705" s="228" t="s">
        <v>44</v>
      </c>
      <c r="O705" s="86"/>
      <c r="P705" s="229">
        <f>O705*H705</f>
        <v>0</v>
      </c>
      <c r="Q705" s="229">
        <v>0</v>
      </c>
      <c r="R705" s="229">
        <f>Q705*H705</f>
        <v>0</v>
      </c>
      <c r="S705" s="229">
        <v>0</v>
      </c>
      <c r="T705" s="230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31" t="s">
        <v>171</v>
      </c>
      <c r="AT705" s="231" t="s">
        <v>166</v>
      </c>
      <c r="AU705" s="231" t="s">
        <v>106</v>
      </c>
      <c r="AY705" s="19" t="s">
        <v>163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19" t="s">
        <v>106</v>
      </c>
      <c r="BK705" s="232">
        <f>ROUND(I705*H705,2)</f>
        <v>0</v>
      </c>
      <c r="BL705" s="19" t="s">
        <v>171</v>
      </c>
      <c r="BM705" s="231" t="s">
        <v>1886</v>
      </c>
    </row>
    <row r="706" spans="1:51" s="13" customFormat="1" ht="12">
      <c r="A706" s="13"/>
      <c r="B706" s="233"/>
      <c r="C706" s="234"/>
      <c r="D706" s="235" t="s">
        <v>173</v>
      </c>
      <c r="E706" s="236" t="s">
        <v>19</v>
      </c>
      <c r="F706" s="237" t="s">
        <v>1887</v>
      </c>
      <c r="G706" s="234"/>
      <c r="H706" s="238">
        <v>9</v>
      </c>
      <c r="I706" s="239"/>
      <c r="J706" s="234"/>
      <c r="K706" s="234"/>
      <c r="L706" s="240"/>
      <c r="M706" s="241"/>
      <c r="N706" s="242"/>
      <c r="O706" s="242"/>
      <c r="P706" s="242"/>
      <c r="Q706" s="242"/>
      <c r="R706" s="242"/>
      <c r="S706" s="242"/>
      <c r="T706" s="24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4" t="s">
        <v>173</v>
      </c>
      <c r="AU706" s="244" t="s">
        <v>106</v>
      </c>
      <c r="AV706" s="13" t="s">
        <v>106</v>
      </c>
      <c r="AW706" s="13" t="s">
        <v>33</v>
      </c>
      <c r="AX706" s="13" t="s">
        <v>72</v>
      </c>
      <c r="AY706" s="244" t="s">
        <v>163</v>
      </c>
    </row>
    <row r="707" spans="1:51" s="14" customFormat="1" ht="12">
      <c r="A707" s="14"/>
      <c r="B707" s="245"/>
      <c r="C707" s="246"/>
      <c r="D707" s="235" t="s">
        <v>173</v>
      </c>
      <c r="E707" s="247" t="s">
        <v>19</v>
      </c>
      <c r="F707" s="248" t="s">
        <v>175</v>
      </c>
      <c r="G707" s="246"/>
      <c r="H707" s="249">
        <v>9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5" t="s">
        <v>173</v>
      </c>
      <c r="AU707" s="255" t="s">
        <v>106</v>
      </c>
      <c r="AV707" s="14" t="s">
        <v>171</v>
      </c>
      <c r="AW707" s="14" t="s">
        <v>33</v>
      </c>
      <c r="AX707" s="14" t="s">
        <v>80</v>
      </c>
      <c r="AY707" s="255" t="s">
        <v>163</v>
      </c>
    </row>
    <row r="708" spans="1:63" s="12" customFormat="1" ht="22.8" customHeight="1">
      <c r="A708" s="12"/>
      <c r="B708" s="204"/>
      <c r="C708" s="205"/>
      <c r="D708" s="206" t="s">
        <v>71</v>
      </c>
      <c r="E708" s="218" t="s">
        <v>164</v>
      </c>
      <c r="F708" s="218" t="s">
        <v>165</v>
      </c>
      <c r="G708" s="205"/>
      <c r="H708" s="205"/>
      <c r="I708" s="208"/>
      <c r="J708" s="219">
        <f>BK708</f>
        <v>0</v>
      </c>
      <c r="K708" s="205"/>
      <c r="L708" s="210"/>
      <c r="M708" s="211"/>
      <c r="N708" s="212"/>
      <c r="O708" s="212"/>
      <c r="P708" s="213">
        <f>SUM(P709:P738)</f>
        <v>0</v>
      </c>
      <c r="Q708" s="212"/>
      <c r="R708" s="213">
        <f>SUM(R709:R738)</f>
        <v>1.22017</v>
      </c>
      <c r="S708" s="212"/>
      <c r="T708" s="214">
        <f>SUM(T709:T738)</f>
        <v>0.5189999999999999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215" t="s">
        <v>80</v>
      </c>
      <c r="AT708" s="216" t="s">
        <v>71</v>
      </c>
      <c r="AU708" s="216" t="s">
        <v>80</v>
      </c>
      <c r="AY708" s="215" t="s">
        <v>163</v>
      </c>
      <c r="BK708" s="217">
        <f>SUM(BK709:BK738)</f>
        <v>0</v>
      </c>
    </row>
    <row r="709" spans="1:65" s="2" customFormat="1" ht="44.25" customHeight="1">
      <c r="A709" s="40"/>
      <c r="B709" s="41"/>
      <c r="C709" s="220" t="s">
        <v>1888</v>
      </c>
      <c r="D709" s="220" t="s">
        <v>166</v>
      </c>
      <c r="E709" s="221" t="s">
        <v>1889</v>
      </c>
      <c r="F709" s="222" t="s">
        <v>1890</v>
      </c>
      <c r="G709" s="223" t="s">
        <v>169</v>
      </c>
      <c r="H709" s="224">
        <v>2754.5</v>
      </c>
      <c r="I709" s="225"/>
      <c r="J709" s="226">
        <f>ROUND(I709*H709,2)</f>
        <v>0</v>
      </c>
      <c r="K709" s="222" t="s">
        <v>170</v>
      </c>
      <c r="L709" s="46"/>
      <c r="M709" s="227" t="s">
        <v>19</v>
      </c>
      <c r="N709" s="228" t="s">
        <v>44</v>
      </c>
      <c r="O709" s="86"/>
      <c r="P709" s="229">
        <f>O709*H709</f>
        <v>0</v>
      </c>
      <c r="Q709" s="229">
        <v>0</v>
      </c>
      <c r="R709" s="229">
        <f>Q709*H709</f>
        <v>0</v>
      </c>
      <c r="S709" s="229">
        <v>0</v>
      </c>
      <c r="T709" s="230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31" t="s">
        <v>171</v>
      </c>
      <c r="AT709" s="231" t="s">
        <v>166</v>
      </c>
      <c r="AU709" s="231" t="s">
        <v>106</v>
      </c>
      <c r="AY709" s="19" t="s">
        <v>163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9" t="s">
        <v>106</v>
      </c>
      <c r="BK709" s="232">
        <f>ROUND(I709*H709,2)</f>
        <v>0</v>
      </c>
      <c r="BL709" s="19" t="s">
        <v>171</v>
      </c>
      <c r="BM709" s="231" t="s">
        <v>1891</v>
      </c>
    </row>
    <row r="710" spans="1:51" s="13" customFormat="1" ht="12">
      <c r="A710" s="13"/>
      <c r="B710" s="233"/>
      <c r="C710" s="234"/>
      <c r="D710" s="235" t="s">
        <v>173</v>
      </c>
      <c r="E710" s="236" t="s">
        <v>19</v>
      </c>
      <c r="F710" s="237" t="s">
        <v>1892</v>
      </c>
      <c r="G710" s="234"/>
      <c r="H710" s="238">
        <v>2754.5</v>
      </c>
      <c r="I710" s="239"/>
      <c r="J710" s="234"/>
      <c r="K710" s="234"/>
      <c r="L710" s="240"/>
      <c r="M710" s="241"/>
      <c r="N710" s="242"/>
      <c r="O710" s="242"/>
      <c r="P710" s="242"/>
      <c r="Q710" s="242"/>
      <c r="R710" s="242"/>
      <c r="S710" s="242"/>
      <c r="T710" s="24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4" t="s">
        <v>173</v>
      </c>
      <c r="AU710" s="244" t="s">
        <v>106</v>
      </c>
      <c r="AV710" s="13" t="s">
        <v>106</v>
      </c>
      <c r="AW710" s="13" t="s">
        <v>33</v>
      </c>
      <c r="AX710" s="13" t="s">
        <v>72</v>
      </c>
      <c r="AY710" s="244" t="s">
        <v>163</v>
      </c>
    </row>
    <row r="711" spans="1:51" s="14" customFormat="1" ht="12">
      <c r="A711" s="14"/>
      <c r="B711" s="245"/>
      <c r="C711" s="246"/>
      <c r="D711" s="235" t="s">
        <v>173</v>
      </c>
      <c r="E711" s="247" t="s">
        <v>987</v>
      </c>
      <c r="F711" s="248" t="s">
        <v>175</v>
      </c>
      <c r="G711" s="246"/>
      <c r="H711" s="249">
        <v>2754.5</v>
      </c>
      <c r="I711" s="250"/>
      <c r="J711" s="246"/>
      <c r="K711" s="246"/>
      <c r="L711" s="251"/>
      <c r="M711" s="252"/>
      <c r="N711" s="253"/>
      <c r="O711" s="253"/>
      <c r="P711" s="253"/>
      <c r="Q711" s="253"/>
      <c r="R711" s="253"/>
      <c r="S711" s="253"/>
      <c r="T711" s="25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5" t="s">
        <v>173</v>
      </c>
      <c r="AU711" s="255" t="s">
        <v>106</v>
      </c>
      <c r="AV711" s="14" t="s">
        <v>171</v>
      </c>
      <c r="AW711" s="14" t="s">
        <v>33</v>
      </c>
      <c r="AX711" s="14" t="s">
        <v>80</v>
      </c>
      <c r="AY711" s="255" t="s">
        <v>163</v>
      </c>
    </row>
    <row r="712" spans="1:65" s="2" customFormat="1" ht="33" customHeight="1">
      <c r="A712" s="40"/>
      <c r="B712" s="41"/>
      <c r="C712" s="220" t="s">
        <v>1893</v>
      </c>
      <c r="D712" s="220" t="s">
        <v>166</v>
      </c>
      <c r="E712" s="221" t="s">
        <v>1894</v>
      </c>
      <c r="F712" s="222" t="s">
        <v>1895</v>
      </c>
      <c r="G712" s="223" t="s">
        <v>169</v>
      </c>
      <c r="H712" s="224">
        <v>605990</v>
      </c>
      <c r="I712" s="225"/>
      <c r="J712" s="226">
        <f>ROUND(I712*H712,2)</f>
        <v>0</v>
      </c>
      <c r="K712" s="222" t="s">
        <v>170</v>
      </c>
      <c r="L712" s="46"/>
      <c r="M712" s="227" t="s">
        <v>19</v>
      </c>
      <c r="N712" s="228" t="s">
        <v>44</v>
      </c>
      <c r="O712" s="86"/>
      <c r="P712" s="229">
        <f>O712*H712</f>
        <v>0</v>
      </c>
      <c r="Q712" s="229">
        <v>0</v>
      </c>
      <c r="R712" s="229">
        <f>Q712*H712</f>
        <v>0</v>
      </c>
      <c r="S712" s="229">
        <v>0</v>
      </c>
      <c r="T712" s="230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31" t="s">
        <v>171</v>
      </c>
      <c r="AT712" s="231" t="s">
        <v>166</v>
      </c>
      <c r="AU712" s="231" t="s">
        <v>106</v>
      </c>
      <c r="AY712" s="19" t="s">
        <v>163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19" t="s">
        <v>106</v>
      </c>
      <c r="BK712" s="232">
        <f>ROUND(I712*H712,2)</f>
        <v>0</v>
      </c>
      <c r="BL712" s="19" t="s">
        <v>171</v>
      </c>
      <c r="BM712" s="231" t="s">
        <v>1896</v>
      </c>
    </row>
    <row r="713" spans="1:51" s="13" customFormat="1" ht="12">
      <c r="A713" s="13"/>
      <c r="B713" s="233"/>
      <c r="C713" s="234"/>
      <c r="D713" s="235" t="s">
        <v>173</v>
      </c>
      <c r="E713" s="236" t="s">
        <v>19</v>
      </c>
      <c r="F713" s="237" t="s">
        <v>1897</v>
      </c>
      <c r="G713" s="234"/>
      <c r="H713" s="238">
        <v>605990</v>
      </c>
      <c r="I713" s="239"/>
      <c r="J713" s="234"/>
      <c r="K713" s="234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173</v>
      </c>
      <c r="AU713" s="244" t="s">
        <v>106</v>
      </c>
      <c r="AV713" s="13" t="s">
        <v>106</v>
      </c>
      <c r="AW713" s="13" t="s">
        <v>33</v>
      </c>
      <c r="AX713" s="13" t="s">
        <v>80</v>
      </c>
      <c r="AY713" s="244" t="s">
        <v>163</v>
      </c>
    </row>
    <row r="714" spans="1:65" s="2" customFormat="1" ht="44.25" customHeight="1">
      <c r="A714" s="40"/>
      <c r="B714" s="41"/>
      <c r="C714" s="220" t="s">
        <v>1898</v>
      </c>
      <c r="D714" s="220" t="s">
        <v>166</v>
      </c>
      <c r="E714" s="221" t="s">
        <v>1899</v>
      </c>
      <c r="F714" s="222" t="s">
        <v>1900</v>
      </c>
      <c r="G714" s="223" t="s">
        <v>169</v>
      </c>
      <c r="H714" s="224">
        <v>2754.5</v>
      </c>
      <c r="I714" s="225"/>
      <c r="J714" s="226">
        <f>ROUND(I714*H714,2)</f>
        <v>0</v>
      </c>
      <c r="K714" s="222" t="s">
        <v>170</v>
      </c>
      <c r="L714" s="46"/>
      <c r="M714" s="227" t="s">
        <v>19</v>
      </c>
      <c r="N714" s="228" t="s">
        <v>44</v>
      </c>
      <c r="O714" s="86"/>
      <c r="P714" s="229">
        <f>O714*H714</f>
        <v>0</v>
      </c>
      <c r="Q714" s="229">
        <v>0</v>
      </c>
      <c r="R714" s="229">
        <f>Q714*H714</f>
        <v>0</v>
      </c>
      <c r="S714" s="229">
        <v>0</v>
      </c>
      <c r="T714" s="230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31" t="s">
        <v>171</v>
      </c>
      <c r="AT714" s="231" t="s">
        <v>166</v>
      </c>
      <c r="AU714" s="231" t="s">
        <v>106</v>
      </c>
      <c r="AY714" s="19" t="s">
        <v>163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19" t="s">
        <v>106</v>
      </c>
      <c r="BK714" s="232">
        <f>ROUND(I714*H714,2)</f>
        <v>0</v>
      </c>
      <c r="BL714" s="19" t="s">
        <v>171</v>
      </c>
      <c r="BM714" s="231" t="s">
        <v>1901</v>
      </c>
    </row>
    <row r="715" spans="1:51" s="13" customFormat="1" ht="12">
      <c r="A715" s="13"/>
      <c r="B715" s="233"/>
      <c r="C715" s="234"/>
      <c r="D715" s="235" t="s">
        <v>173</v>
      </c>
      <c r="E715" s="236" t="s">
        <v>19</v>
      </c>
      <c r="F715" s="237" t="s">
        <v>987</v>
      </c>
      <c r="G715" s="234"/>
      <c r="H715" s="238">
        <v>2754.5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173</v>
      </c>
      <c r="AU715" s="244" t="s">
        <v>106</v>
      </c>
      <c r="AV715" s="13" t="s">
        <v>106</v>
      </c>
      <c r="AW715" s="13" t="s">
        <v>33</v>
      </c>
      <c r="AX715" s="13" t="s">
        <v>80</v>
      </c>
      <c r="AY715" s="244" t="s">
        <v>163</v>
      </c>
    </row>
    <row r="716" spans="1:65" s="2" customFormat="1" ht="21.75" customHeight="1">
      <c r="A716" s="40"/>
      <c r="B716" s="41"/>
      <c r="C716" s="220" t="s">
        <v>1902</v>
      </c>
      <c r="D716" s="220" t="s">
        <v>166</v>
      </c>
      <c r="E716" s="221" t="s">
        <v>1903</v>
      </c>
      <c r="F716" s="222" t="s">
        <v>1904</v>
      </c>
      <c r="G716" s="223" t="s">
        <v>169</v>
      </c>
      <c r="H716" s="224">
        <v>2754.5</v>
      </c>
      <c r="I716" s="225"/>
      <c r="J716" s="226">
        <f>ROUND(I716*H716,2)</f>
        <v>0</v>
      </c>
      <c r="K716" s="222" t="s">
        <v>170</v>
      </c>
      <c r="L716" s="46"/>
      <c r="M716" s="227" t="s">
        <v>19</v>
      </c>
      <c r="N716" s="228" t="s">
        <v>44</v>
      </c>
      <c r="O716" s="86"/>
      <c r="P716" s="229">
        <f>O716*H716</f>
        <v>0</v>
      </c>
      <c r="Q716" s="229">
        <v>0</v>
      </c>
      <c r="R716" s="229">
        <f>Q716*H716</f>
        <v>0</v>
      </c>
      <c r="S716" s="229">
        <v>0</v>
      </c>
      <c r="T716" s="230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31" t="s">
        <v>171</v>
      </c>
      <c r="AT716" s="231" t="s">
        <v>166</v>
      </c>
      <c r="AU716" s="231" t="s">
        <v>106</v>
      </c>
      <c r="AY716" s="19" t="s">
        <v>163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9" t="s">
        <v>106</v>
      </c>
      <c r="BK716" s="232">
        <f>ROUND(I716*H716,2)</f>
        <v>0</v>
      </c>
      <c r="BL716" s="19" t="s">
        <v>171</v>
      </c>
      <c r="BM716" s="231" t="s">
        <v>1905</v>
      </c>
    </row>
    <row r="717" spans="1:51" s="13" customFormat="1" ht="12">
      <c r="A717" s="13"/>
      <c r="B717" s="233"/>
      <c r="C717" s="234"/>
      <c r="D717" s="235" t="s">
        <v>173</v>
      </c>
      <c r="E717" s="236" t="s">
        <v>19</v>
      </c>
      <c r="F717" s="237" t="s">
        <v>987</v>
      </c>
      <c r="G717" s="234"/>
      <c r="H717" s="238">
        <v>2754.5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173</v>
      </c>
      <c r="AU717" s="244" t="s">
        <v>106</v>
      </c>
      <c r="AV717" s="13" t="s">
        <v>106</v>
      </c>
      <c r="AW717" s="13" t="s">
        <v>33</v>
      </c>
      <c r="AX717" s="13" t="s">
        <v>80</v>
      </c>
      <c r="AY717" s="244" t="s">
        <v>163</v>
      </c>
    </row>
    <row r="718" spans="1:65" s="2" customFormat="1" ht="21.75" customHeight="1">
      <c r="A718" s="40"/>
      <c r="B718" s="41"/>
      <c r="C718" s="220" t="s">
        <v>1906</v>
      </c>
      <c r="D718" s="220" t="s">
        <v>166</v>
      </c>
      <c r="E718" s="221" t="s">
        <v>1907</v>
      </c>
      <c r="F718" s="222" t="s">
        <v>1908</v>
      </c>
      <c r="G718" s="223" t="s">
        <v>169</v>
      </c>
      <c r="H718" s="224">
        <v>605990</v>
      </c>
      <c r="I718" s="225"/>
      <c r="J718" s="226">
        <f>ROUND(I718*H718,2)</f>
        <v>0</v>
      </c>
      <c r="K718" s="222" t="s">
        <v>170</v>
      </c>
      <c r="L718" s="46"/>
      <c r="M718" s="227" t="s">
        <v>19</v>
      </c>
      <c r="N718" s="228" t="s">
        <v>44</v>
      </c>
      <c r="O718" s="86"/>
      <c r="P718" s="229">
        <f>O718*H718</f>
        <v>0</v>
      </c>
      <c r="Q718" s="229">
        <v>0</v>
      </c>
      <c r="R718" s="229">
        <f>Q718*H718</f>
        <v>0</v>
      </c>
      <c r="S718" s="229">
        <v>0</v>
      </c>
      <c r="T718" s="230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31" t="s">
        <v>171</v>
      </c>
      <c r="AT718" s="231" t="s">
        <v>166</v>
      </c>
      <c r="AU718" s="231" t="s">
        <v>106</v>
      </c>
      <c r="AY718" s="19" t="s">
        <v>163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9" t="s">
        <v>106</v>
      </c>
      <c r="BK718" s="232">
        <f>ROUND(I718*H718,2)</f>
        <v>0</v>
      </c>
      <c r="BL718" s="19" t="s">
        <v>171</v>
      </c>
      <c r="BM718" s="231" t="s">
        <v>1909</v>
      </c>
    </row>
    <row r="719" spans="1:51" s="13" customFormat="1" ht="12">
      <c r="A719" s="13"/>
      <c r="B719" s="233"/>
      <c r="C719" s="234"/>
      <c r="D719" s="235" t="s">
        <v>173</v>
      </c>
      <c r="E719" s="236" t="s">
        <v>19</v>
      </c>
      <c r="F719" s="237" t="s">
        <v>1897</v>
      </c>
      <c r="G719" s="234"/>
      <c r="H719" s="238">
        <v>605990</v>
      </c>
      <c r="I719" s="239"/>
      <c r="J719" s="234"/>
      <c r="K719" s="234"/>
      <c r="L719" s="240"/>
      <c r="M719" s="241"/>
      <c r="N719" s="242"/>
      <c r="O719" s="242"/>
      <c r="P719" s="242"/>
      <c r="Q719" s="242"/>
      <c r="R719" s="242"/>
      <c r="S719" s="242"/>
      <c r="T719" s="24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4" t="s">
        <v>173</v>
      </c>
      <c r="AU719" s="244" t="s">
        <v>106</v>
      </c>
      <c r="AV719" s="13" t="s">
        <v>106</v>
      </c>
      <c r="AW719" s="13" t="s">
        <v>33</v>
      </c>
      <c r="AX719" s="13" t="s">
        <v>80</v>
      </c>
      <c r="AY719" s="244" t="s">
        <v>163</v>
      </c>
    </row>
    <row r="720" spans="1:65" s="2" customFormat="1" ht="21.75" customHeight="1">
      <c r="A720" s="40"/>
      <c r="B720" s="41"/>
      <c r="C720" s="220" t="s">
        <v>1910</v>
      </c>
      <c r="D720" s="220" t="s">
        <v>166</v>
      </c>
      <c r="E720" s="221" t="s">
        <v>1911</v>
      </c>
      <c r="F720" s="222" t="s">
        <v>1912</v>
      </c>
      <c r="G720" s="223" t="s">
        <v>169</v>
      </c>
      <c r="H720" s="224">
        <v>2754.5</v>
      </c>
      <c r="I720" s="225"/>
      <c r="J720" s="226">
        <f>ROUND(I720*H720,2)</f>
        <v>0</v>
      </c>
      <c r="K720" s="222" t="s">
        <v>170</v>
      </c>
      <c r="L720" s="46"/>
      <c r="M720" s="227" t="s">
        <v>19</v>
      </c>
      <c r="N720" s="228" t="s">
        <v>44</v>
      </c>
      <c r="O720" s="86"/>
      <c r="P720" s="229">
        <f>O720*H720</f>
        <v>0</v>
      </c>
      <c r="Q720" s="229">
        <v>0</v>
      </c>
      <c r="R720" s="229">
        <f>Q720*H720</f>
        <v>0</v>
      </c>
      <c r="S720" s="229">
        <v>0</v>
      </c>
      <c r="T720" s="230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31" t="s">
        <v>171</v>
      </c>
      <c r="AT720" s="231" t="s">
        <v>166</v>
      </c>
      <c r="AU720" s="231" t="s">
        <v>106</v>
      </c>
      <c r="AY720" s="19" t="s">
        <v>163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9" t="s">
        <v>106</v>
      </c>
      <c r="BK720" s="232">
        <f>ROUND(I720*H720,2)</f>
        <v>0</v>
      </c>
      <c r="BL720" s="19" t="s">
        <v>171</v>
      </c>
      <c r="BM720" s="231" t="s">
        <v>1913</v>
      </c>
    </row>
    <row r="721" spans="1:51" s="13" customFormat="1" ht="12">
      <c r="A721" s="13"/>
      <c r="B721" s="233"/>
      <c r="C721" s="234"/>
      <c r="D721" s="235" t="s">
        <v>173</v>
      </c>
      <c r="E721" s="236" t="s">
        <v>19</v>
      </c>
      <c r="F721" s="237" t="s">
        <v>987</v>
      </c>
      <c r="G721" s="234"/>
      <c r="H721" s="238">
        <v>2754.5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4" t="s">
        <v>173</v>
      </c>
      <c r="AU721" s="244" t="s">
        <v>106</v>
      </c>
      <c r="AV721" s="13" t="s">
        <v>106</v>
      </c>
      <c r="AW721" s="13" t="s">
        <v>33</v>
      </c>
      <c r="AX721" s="13" t="s">
        <v>80</v>
      </c>
      <c r="AY721" s="244" t="s">
        <v>163</v>
      </c>
    </row>
    <row r="722" spans="1:65" s="2" customFormat="1" ht="33" customHeight="1">
      <c r="A722" s="40"/>
      <c r="B722" s="41"/>
      <c r="C722" s="220" t="s">
        <v>1914</v>
      </c>
      <c r="D722" s="220" t="s">
        <v>166</v>
      </c>
      <c r="E722" s="221" t="s">
        <v>1915</v>
      </c>
      <c r="F722" s="222" t="s">
        <v>1916</v>
      </c>
      <c r="G722" s="223" t="s">
        <v>169</v>
      </c>
      <c r="H722" s="224">
        <v>2400</v>
      </c>
      <c r="I722" s="225"/>
      <c r="J722" s="226">
        <f>ROUND(I722*H722,2)</f>
        <v>0</v>
      </c>
      <c r="K722" s="222" t="s">
        <v>170</v>
      </c>
      <c r="L722" s="46"/>
      <c r="M722" s="227" t="s">
        <v>19</v>
      </c>
      <c r="N722" s="228" t="s">
        <v>44</v>
      </c>
      <c r="O722" s="86"/>
      <c r="P722" s="229">
        <f>O722*H722</f>
        <v>0</v>
      </c>
      <c r="Q722" s="229">
        <v>0.00013</v>
      </c>
      <c r="R722" s="229">
        <f>Q722*H722</f>
        <v>0.312</v>
      </c>
      <c r="S722" s="229">
        <v>0</v>
      </c>
      <c r="T722" s="230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31" t="s">
        <v>171</v>
      </c>
      <c r="AT722" s="231" t="s">
        <v>166</v>
      </c>
      <c r="AU722" s="231" t="s">
        <v>106</v>
      </c>
      <c r="AY722" s="19" t="s">
        <v>163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9" t="s">
        <v>106</v>
      </c>
      <c r="BK722" s="232">
        <f>ROUND(I722*H722,2)</f>
        <v>0</v>
      </c>
      <c r="BL722" s="19" t="s">
        <v>171</v>
      </c>
      <c r="BM722" s="231" t="s">
        <v>1917</v>
      </c>
    </row>
    <row r="723" spans="1:51" s="13" customFormat="1" ht="12">
      <c r="A723" s="13"/>
      <c r="B723" s="233"/>
      <c r="C723" s="234"/>
      <c r="D723" s="235" t="s">
        <v>173</v>
      </c>
      <c r="E723" s="236" t="s">
        <v>19</v>
      </c>
      <c r="F723" s="237" t="s">
        <v>1013</v>
      </c>
      <c r="G723" s="234"/>
      <c r="H723" s="238">
        <v>2400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4" t="s">
        <v>173</v>
      </c>
      <c r="AU723" s="244" t="s">
        <v>106</v>
      </c>
      <c r="AV723" s="13" t="s">
        <v>106</v>
      </c>
      <c r="AW723" s="13" t="s">
        <v>33</v>
      </c>
      <c r="AX723" s="13" t="s">
        <v>72</v>
      </c>
      <c r="AY723" s="244" t="s">
        <v>163</v>
      </c>
    </row>
    <row r="724" spans="1:51" s="14" customFormat="1" ht="12">
      <c r="A724" s="14"/>
      <c r="B724" s="245"/>
      <c r="C724" s="246"/>
      <c r="D724" s="235" t="s">
        <v>173</v>
      </c>
      <c r="E724" s="247" t="s">
        <v>1011</v>
      </c>
      <c r="F724" s="248" t="s">
        <v>175</v>
      </c>
      <c r="G724" s="246"/>
      <c r="H724" s="249">
        <v>2400</v>
      </c>
      <c r="I724" s="250"/>
      <c r="J724" s="246"/>
      <c r="K724" s="246"/>
      <c r="L724" s="251"/>
      <c r="M724" s="252"/>
      <c r="N724" s="253"/>
      <c r="O724" s="253"/>
      <c r="P724" s="253"/>
      <c r="Q724" s="253"/>
      <c r="R724" s="253"/>
      <c r="S724" s="253"/>
      <c r="T724" s="25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5" t="s">
        <v>173</v>
      </c>
      <c r="AU724" s="255" t="s">
        <v>106</v>
      </c>
      <c r="AV724" s="14" t="s">
        <v>171</v>
      </c>
      <c r="AW724" s="14" t="s">
        <v>33</v>
      </c>
      <c r="AX724" s="14" t="s">
        <v>80</v>
      </c>
      <c r="AY724" s="255" t="s">
        <v>163</v>
      </c>
    </row>
    <row r="725" spans="1:65" s="2" customFormat="1" ht="33" customHeight="1">
      <c r="A725" s="40"/>
      <c r="B725" s="41"/>
      <c r="C725" s="220" t="s">
        <v>1918</v>
      </c>
      <c r="D725" s="220" t="s">
        <v>166</v>
      </c>
      <c r="E725" s="221" t="s">
        <v>1919</v>
      </c>
      <c r="F725" s="222" t="s">
        <v>1920</v>
      </c>
      <c r="G725" s="223" t="s">
        <v>279</v>
      </c>
      <c r="H725" s="224">
        <v>16</v>
      </c>
      <c r="I725" s="225"/>
      <c r="J725" s="226">
        <f>ROUND(I725*H725,2)</f>
        <v>0</v>
      </c>
      <c r="K725" s="222" t="s">
        <v>170</v>
      </c>
      <c r="L725" s="46"/>
      <c r="M725" s="227" t="s">
        <v>19</v>
      </c>
      <c r="N725" s="228" t="s">
        <v>44</v>
      </c>
      <c r="O725" s="86"/>
      <c r="P725" s="229">
        <f>O725*H725</f>
        <v>0</v>
      </c>
      <c r="Q725" s="229">
        <v>0</v>
      </c>
      <c r="R725" s="229">
        <f>Q725*H725</f>
        <v>0</v>
      </c>
      <c r="S725" s="229">
        <v>0</v>
      </c>
      <c r="T725" s="230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31" t="s">
        <v>171</v>
      </c>
      <c r="AT725" s="231" t="s">
        <v>166</v>
      </c>
      <c r="AU725" s="231" t="s">
        <v>106</v>
      </c>
      <c r="AY725" s="19" t="s">
        <v>163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19" t="s">
        <v>106</v>
      </c>
      <c r="BK725" s="232">
        <f>ROUND(I725*H725,2)</f>
        <v>0</v>
      </c>
      <c r="BL725" s="19" t="s">
        <v>171</v>
      </c>
      <c r="BM725" s="231" t="s">
        <v>1921</v>
      </c>
    </row>
    <row r="726" spans="1:65" s="2" customFormat="1" ht="33" customHeight="1">
      <c r="A726" s="40"/>
      <c r="B726" s="41"/>
      <c r="C726" s="220" t="s">
        <v>1922</v>
      </c>
      <c r="D726" s="220" t="s">
        <v>166</v>
      </c>
      <c r="E726" s="221" t="s">
        <v>1923</v>
      </c>
      <c r="F726" s="222" t="s">
        <v>1924</v>
      </c>
      <c r="G726" s="223" t="s">
        <v>279</v>
      </c>
      <c r="H726" s="224">
        <v>1920</v>
      </c>
      <c r="I726" s="225"/>
      <c r="J726" s="226">
        <f>ROUND(I726*H726,2)</f>
        <v>0</v>
      </c>
      <c r="K726" s="222" t="s">
        <v>170</v>
      </c>
      <c r="L726" s="46"/>
      <c r="M726" s="227" t="s">
        <v>19</v>
      </c>
      <c r="N726" s="228" t="s">
        <v>44</v>
      </c>
      <c r="O726" s="86"/>
      <c r="P726" s="229">
        <f>O726*H726</f>
        <v>0</v>
      </c>
      <c r="Q726" s="229">
        <v>0</v>
      </c>
      <c r="R726" s="229">
        <f>Q726*H726</f>
        <v>0</v>
      </c>
      <c r="S726" s="229">
        <v>0</v>
      </c>
      <c r="T726" s="230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31" t="s">
        <v>171</v>
      </c>
      <c r="AT726" s="231" t="s">
        <v>166</v>
      </c>
      <c r="AU726" s="231" t="s">
        <v>106</v>
      </c>
      <c r="AY726" s="19" t="s">
        <v>163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19" t="s">
        <v>106</v>
      </c>
      <c r="BK726" s="232">
        <f>ROUND(I726*H726,2)</f>
        <v>0</v>
      </c>
      <c r="BL726" s="19" t="s">
        <v>171</v>
      </c>
      <c r="BM726" s="231" t="s">
        <v>1925</v>
      </c>
    </row>
    <row r="727" spans="1:51" s="13" customFormat="1" ht="12">
      <c r="A727" s="13"/>
      <c r="B727" s="233"/>
      <c r="C727" s="234"/>
      <c r="D727" s="235" t="s">
        <v>173</v>
      </c>
      <c r="E727" s="236" t="s">
        <v>19</v>
      </c>
      <c r="F727" s="237" t="s">
        <v>1926</v>
      </c>
      <c r="G727" s="234"/>
      <c r="H727" s="238">
        <v>1920</v>
      </c>
      <c r="I727" s="239"/>
      <c r="J727" s="234"/>
      <c r="K727" s="234"/>
      <c r="L727" s="240"/>
      <c r="M727" s="241"/>
      <c r="N727" s="242"/>
      <c r="O727" s="242"/>
      <c r="P727" s="242"/>
      <c r="Q727" s="242"/>
      <c r="R727" s="242"/>
      <c r="S727" s="242"/>
      <c r="T727" s="24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4" t="s">
        <v>173</v>
      </c>
      <c r="AU727" s="244" t="s">
        <v>106</v>
      </c>
      <c r="AV727" s="13" t="s">
        <v>106</v>
      </c>
      <c r="AW727" s="13" t="s">
        <v>33</v>
      </c>
      <c r="AX727" s="13" t="s">
        <v>80</v>
      </c>
      <c r="AY727" s="244" t="s">
        <v>163</v>
      </c>
    </row>
    <row r="728" spans="1:65" s="2" customFormat="1" ht="33" customHeight="1">
      <c r="A728" s="40"/>
      <c r="B728" s="41"/>
      <c r="C728" s="220" t="s">
        <v>1927</v>
      </c>
      <c r="D728" s="220" t="s">
        <v>166</v>
      </c>
      <c r="E728" s="221" t="s">
        <v>1928</v>
      </c>
      <c r="F728" s="222" t="s">
        <v>1929</v>
      </c>
      <c r="G728" s="223" t="s">
        <v>279</v>
      </c>
      <c r="H728" s="224">
        <v>16</v>
      </c>
      <c r="I728" s="225"/>
      <c r="J728" s="226">
        <f>ROUND(I728*H728,2)</f>
        <v>0</v>
      </c>
      <c r="K728" s="222" t="s">
        <v>170</v>
      </c>
      <c r="L728" s="46"/>
      <c r="M728" s="227" t="s">
        <v>19</v>
      </c>
      <c r="N728" s="228" t="s">
        <v>44</v>
      </c>
      <c r="O728" s="86"/>
      <c r="P728" s="229">
        <f>O728*H728</f>
        <v>0</v>
      </c>
      <c r="Q728" s="229">
        <v>0</v>
      </c>
      <c r="R728" s="229">
        <f>Q728*H728</f>
        <v>0</v>
      </c>
      <c r="S728" s="229">
        <v>0</v>
      </c>
      <c r="T728" s="230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31" t="s">
        <v>171</v>
      </c>
      <c r="AT728" s="231" t="s">
        <v>166</v>
      </c>
      <c r="AU728" s="231" t="s">
        <v>106</v>
      </c>
      <c r="AY728" s="19" t="s">
        <v>163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9" t="s">
        <v>106</v>
      </c>
      <c r="BK728" s="232">
        <f>ROUND(I728*H728,2)</f>
        <v>0</v>
      </c>
      <c r="BL728" s="19" t="s">
        <v>171</v>
      </c>
      <c r="BM728" s="231" t="s">
        <v>1930</v>
      </c>
    </row>
    <row r="729" spans="1:65" s="2" customFormat="1" ht="16.5" customHeight="1">
      <c r="A729" s="40"/>
      <c r="B729" s="41"/>
      <c r="C729" s="220" t="s">
        <v>1931</v>
      </c>
      <c r="D729" s="220" t="s">
        <v>166</v>
      </c>
      <c r="E729" s="221" t="s">
        <v>1932</v>
      </c>
      <c r="F729" s="222" t="s">
        <v>1933</v>
      </c>
      <c r="G729" s="223" t="s">
        <v>169</v>
      </c>
      <c r="H729" s="224">
        <v>2754.5</v>
      </c>
      <c r="I729" s="225"/>
      <c r="J729" s="226">
        <f>ROUND(I729*H729,2)</f>
        <v>0</v>
      </c>
      <c r="K729" s="222" t="s">
        <v>19</v>
      </c>
      <c r="L729" s="46"/>
      <c r="M729" s="227" t="s">
        <v>19</v>
      </c>
      <c r="N729" s="228" t="s">
        <v>44</v>
      </c>
      <c r="O729" s="86"/>
      <c r="P729" s="229">
        <f>O729*H729</f>
        <v>0</v>
      </c>
      <c r="Q729" s="229">
        <v>0</v>
      </c>
      <c r="R729" s="229">
        <f>Q729*H729</f>
        <v>0</v>
      </c>
      <c r="S729" s="229">
        <v>0</v>
      </c>
      <c r="T729" s="230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31" t="s">
        <v>171</v>
      </c>
      <c r="AT729" s="231" t="s">
        <v>166</v>
      </c>
      <c r="AU729" s="231" t="s">
        <v>106</v>
      </c>
      <c r="AY729" s="19" t="s">
        <v>163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19" t="s">
        <v>106</v>
      </c>
      <c r="BK729" s="232">
        <f>ROUND(I729*H729,2)</f>
        <v>0</v>
      </c>
      <c r="BL729" s="19" t="s">
        <v>171</v>
      </c>
      <c r="BM729" s="231" t="s">
        <v>1934</v>
      </c>
    </row>
    <row r="730" spans="1:65" s="2" customFormat="1" ht="33" customHeight="1">
      <c r="A730" s="40"/>
      <c r="B730" s="41"/>
      <c r="C730" s="220" t="s">
        <v>1935</v>
      </c>
      <c r="D730" s="220" t="s">
        <v>166</v>
      </c>
      <c r="E730" s="221" t="s">
        <v>1936</v>
      </c>
      <c r="F730" s="222" t="s">
        <v>1937</v>
      </c>
      <c r="G730" s="223" t="s">
        <v>279</v>
      </c>
      <c r="H730" s="224">
        <v>12</v>
      </c>
      <c r="I730" s="225"/>
      <c r="J730" s="226">
        <f>ROUND(I730*H730,2)</f>
        <v>0</v>
      </c>
      <c r="K730" s="222" t="s">
        <v>170</v>
      </c>
      <c r="L730" s="46"/>
      <c r="M730" s="227" t="s">
        <v>19</v>
      </c>
      <c r="N730" s="228" t="s">
        <v>44</v>
      </c>
      <c r="O730" s="86"/>
      <c r="P730" s="229">
        <f>O730*H730</f>
        <v>0</v>
      </c>
      <c r="Q730" s="229">
        <v>0</v>
      </c>
      <c r="R730" s="229">
        <f>Q730*H730</f>
        <v>0</v>
      </c>
      <c r="S730" s="229">
        <v>0</v>
      </c>
      <c r="T730" s="230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31" t="s">
        <v>171</v>
      </c>
      <c r="AT730" s="231" t="s">
        <v>166</v>
      </c>
      <c r="AU730" s="231" t="s">
        <v>106</v>
      </c>
      <c r="AY730" s="19" t="s">
        <v>163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19" t="s">
        <v>106</v>
      </c>
      <c r="BK730" s="232">
        <f>ROUND(I730*H730,2)</f>
        <v>0</v>
      </c>
      <c r="BL730" s="19" t="s">
        <v>171</v>
      </c>
      <c r="BM730" s="231" t="s">
        <v>1938</v>
      </c>
    </row>
    <row r="731" spans="1:65" s="2" customFormat="1" ht="33" customHeight="1">
      <c r="A731" s="40"/>
      <c r="B731" s="41"/>
      <c r="C731" s="220" t="s">
        <v>1939</v>
      </c>
      <c r="D731" s="220" t="s">
        <v>166</v>
      </c>
      <c r="E731" s="221" t="s">
        <v>1940</v>
      </c>
      <c r="F731" s="222" t="s">
        <v>1941</v>
      </c>
      <c r="G731" s="223" t="s">
        <v>279</v>
      </c>
      <c r="H731" s="224">
        <v>2400</v>
      </c>
      <c r="I731" s="225"/>
      <c r="J731" s="226">
        <f>ROUND(I731*H731,2)</f>
        <v>0</v>
      </c>
      <c r="K731" s="222" t="s">
        <v>170</v>
      </c>
      <c r="L731" s="46"/>
      <c r="M731" s="227" t="s">
        <v>19</v>
      </c>
      <c r="N731" s="228" t="s">
        <v>44</v>
      </c>
      <c r="O731" s="86"/>
      <c r="P731" s="229">
        <f>O731*H731</f>
        <v>0</v>
      </c>
      <c r="Q731" s="229">
        <v>0</v>
      </c>
      <c r="R731" s="229">
        <f>Q731*H731</f>
        <v>0</v>
      </c>
      <c r="S731" s="229">
        <v>0</v>
      </c>
      <c r="T731" s="230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31" t="s">
        <v>171</v>
      </c>
      <c r="AT731" s="231" t="s">
        <v>166</v>
      </c>
      <c r="AU731" s="231" t="s">
        <v>106</v>
      </c>
      <c r="AY731" s="19" t="s">
        <v>163</v>
      </c>
      <c r="BE731" s="232">
        <f>IF(N731="základní",J731,0)</f>
        <v>0</v>
      </c>
      <c r="BF731" s="232">
        <f>IF(N731="snížená",J731,0)</f>
        <v>0</v>
      </c>
      <c r="BG731" s="232">
        <f>IF(N731="zákl. přenesená",J731,0)</f>
        <v>0</v>
      </c>
      <c r="BH731" s="232">
        <f>IF(N731="sníž. přenesená",J731,0)</f>
        <v>0</v>
      </c>
      <c r="BI731" s="232">
        <f>IF(N731="nulová",J731,0)</f>
        <v>0</v>
      </c>
      <c r="BJ731" s="19" t="s">
        <v>106</v>
      </c>
      <c r="BK731" s="232">
        <f>ROUND(I731*H731,2)</f>
        <v>0</v>
      </c>
      <c r="BL731" s="19" t="s">
        <v>171</v>
      </c>
      <c r="BM731" s="231" t="s">
        <v>1942</v>
      </c>
    </row>
    <row r="732" spans="1:51" s="13" customFormat="1" ht="12">
      <c r="A732" s="13"/>
      <c r="B732" s="233"/>
      <c r="C732" s="234"/>
      <c r="D732" s="235" t="s">
        <v>173</v>
      </c>
      <c r="E732" s="236" t="s">
        <v>19</v>
      </c>
      <c r="F732" s="237" t="s">
        <v>1943</v>
      </c>
      <c r="G732" s="234"/>
      <c r="H732" s="238">
        <v>2400</v>
      </c>
      <c r="I732" s="239"/>
      <c r="J732" s="234"/>
      <c r="K732" s="234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173</v>
      </c>
      <c r="AU732" s="244" t="s">
        <v>106</v>
      </c>
      <c r="AV732" s="13" t="s">
        <v>106</v>
      </c>
      <c r="AW732" s="13" t="s">
        <v>33</v>
      </c>
      <c r="AX732" s="13" t="s">
        <v>80</v>
      </c>
      <c r="AY732" s="244" t="s">
        <v>163</v>
      </c>
    </row>
    <row r="733" spans="1:65" s="2" customFormat="1" ht="33" customHeight="1">
      <c r="A733" s="40"/>
      <c r="B733" s="41"/>
      <c r="C733" s="220" t="s">
        <v>1944</v>
      </c>
      <c r="D733" s="220" t="s">
        <v>166</v>
      </c>
      <c r="E733" s="221" t="s">
        <v>1945</v>
      </c>
      <c r="F733" s="222" t="s">
        <v>1946</v>
      </c>
      <c r="G733" s="223" t="s">
        <v>279</v>
      </c>
      <c r="H733" s="224">
        <v>12</v>
      </c>
      <c r="I733" s="225"/>
      <c r="J733" s="226">
        <f>ROUND(I733*H733,2)</f>
        <v>0</v>
      </c>
      <c r="K733" s="222" t="s">
        <v>170</v>
      </c>
      <c r="L733" s="46"/>
      <c r="M733" s="227" t="s">
        <v>19</v>
      </c>
      <c r="N733" s="228" t="s">
        <v>44</v>
      </c>
      <c r="O733" s="86"/>
      <c r="P733" s="229">
        <f>O733*H733</f>
        <v>0</v>
      </c>
      <c r="Q733" s="229">
        <v>0</v>
      </c>
      <c r="R733" s="229">
        <f>Q733*H733</f>
        <v>0</v>
      </c>
      <c r="S733" s="229">
        <v>0</v>
      </c>
      <c r="T733" s="230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31" t="s">
        <v>171</v>
      </c>
      <c r="AT733" s="231" t="s">
        <v>166</v>
      </c>
      <c r="AU733" s="231" t="s">
        <v>106</v>
      </c>
      <c r="AY733" s="19" t="s">
        <v>163</v>
      </c>
      <c r="BE733" s="232">
        <f>IF(N733="základní",J733,0)</f>
        <v>0</v>
      </c>
      <c r="BF733" s="232">
        <f>IF(N733="snížená",J733,0)</f>
        <v>0</v>
      </c>
      <c r="BG733" s="232">
        <f>IF(N733="zákl. přenesená",J733,0)</f>
        <v>0</v>
      </c>
      <c r="BH733" s="232">
        <f>IF(N733="sníž. přenesená",J733,0)</f>
        <v>0</v>
      </c>
      <c r="BI733" s="232">
        <f>IF(N733="nulová",J733,0)</f>
        <v>0</v>
      </c>
      <c r="BJ733" s="19" t="s">
        <v>106</v>
      </c>
      <c r="BK733" s="232">
        <f>ROUND(I733*H733,2)</f>
        <v>0</v>
      </c>
      <c r="BL733" s="19" t="s">
        <v>171</v>
      </c>
      <c r="BM733" s="231" t="s">
        <v>1947</v>
      </c>
    </row>
    <row r="734" spans="1:65" s="2" customFormat="1" ht="33" customHeight="1">
      <c r="A734" s="40"/>
      <c r="B734" s="41"/>
      <c r="C734" s="220" t="s">
        <v>1948</v>
      </c>
      <c r="D734" s="220" t="s">
        <v>166</v>
      </c>
      <c r="E734" s="221" t="s">
        <v>384</v>
      </c>
      <c r="F734" s="222" t="s">
        <v>1949</v>
      </c>
      <c r="G734" s="223" t="s">
        <v>169</v>
      </c>
      <c r="H734" s="224">
        <v>4800</v>
      </c>
      <c r="I734" s="225"/>
      <c r="J734" s="226">
        <f>ROUND(I734*H734,2)</f>
        <v>0</v>
      </c>
      <c r="K734" s="222" t="s">
        <v>170</v>
      </c>
      <c r="L734" s="46"/>
      <c r="M734" s="227" t="s">
        <v>19</v>
      </c>
      <c r="N734" s="228" t="s">
        <v>44</v>
      </c>
      <c r="O734" s="86"/>
      <c r="P734" s="229">
        <f>O734*H734</f>
        <v>0</v>
      </c>
      <c r="Q734" s="229">
        <v>4E-05</v>
      </c>
      <c r="R734" s="229">
        <f>Q734*H734</f>
        <v>0.192</v>
      </c>
      <c r="S734" s="229">
        <v>0</v>
      </c>
      <c r="T734" s="230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31" t="s">
        <v>171</v>
      </c>
      <c r="AT734" s="231" t="s">
        <v>166</v>
      </c>
      <c r="AU734" s="231" t="s">
        <v>106</v>
      </c>
      <c r="AY734" s="19" t="s">
        <v>163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19" t="s">
        <v>106</v>
      </c>
      <c r="BK734" s="232">
        <f>ROUND(I734*H734,2)</f>
        <v>0</v>
      </c>
      <c r="BL734" s="19" t="s">
        <v>171</v>
      </c>
      <c r="BM734" s="231" t="s">
        <v>1950</v>
      </c>
    </row>
    <row r="735" spans="1:51" s="13" customFormat="1" ht="12">
      <c r="A735" s="13"/>
      <c r="B735" s="233"/>
      <c r="C735" s="234"/>
      <c r="D735" s="235" t="s">
        <v>173</v>
      </c>
      <c r="E735" s="236" t="s">
        <v>19</v>
      </c>
      <c r="F735" s="237" t="s">
        <v>1951</v>
      </c>
      <c r="G735" s="234"/>
      <c r="H735" s="238">
        <v>4800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4" t="s">
        <v>173</v>
      </c>
      <c r="AU735" s="244" t="s">
        <v>106</v>
      </c>
      <c r="AV735" s="13" t="s">
        <v>106</v>
      </c>
      <c r="AW735" s="13" t="s">
        <v>33</v>
      </c>
      <c r="AX735" s="13" t="s">
        <v>80</v>
      </c>
      <c r="AY735" s="244" t="s">
        <v>163</v>
      </c>
    </row>
    <row r="736" spans="1:65" s="2" customFormat="1" ht="33" customHeight="1">
      <c r="A736" s="40"/>
      <c r="B736" s="41"/>
      <c r="C736" s="220" t="s">
        <v>1952</v>
      </c>
      <c r="D736" s="220" t="s">
        <v>166</v>
      </c>
      <c r="E736" s="221" t="s">
        <v>1953</v>
      </c>
      <c r="F736" s="222" t="s">
        <v>1954</v>
      </c>
      <c r="G736" s="223" t="s">
        <v>169</v>
      </c>
      <c r="H736" s="224">
        <v>55</v>
      </c>
      <c r="I736" s="225"/>
      <c r="J736" s="226">
        <f>ROUND(I736*H736,2)</f>
        <v>0</v>
      </c>
      <c r="K736" s="222" t="s">
        <v>170</v>
      </c>
      <c r="L736" s="46"/>
      <c r="M736" s="227" t="s">
        <v>19</v>
      </c>
      <c r="N736" s="228" t="s">
        <v>44</v>
      </c>
      <c r="O736" s="86"/>
      <c r="P736" s="229">
        <f>O736*H736</f>
        <v>0</v>
      </c>
      <c r="Q736" s="229">
        <v>0.00063</v>
      </c>
      <c r="R736" s="229">
        <f>Q736*H736</f>
        <v>0.03465</v>
      </c>
      <c r="S736" s="229">
        <v>0</v>
      </c>
      <c r="T736" s="230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31" t="s">
        <v>171</v>
      </c>
      <c r="AT736" s="231" t="s">
        <v>166</v>
      </c>
      <c r="AU736" s="231" t="s">
        <v>106</v>
      </c>
      <c r="AY736" s="19" t="s">
        <v>163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9" t="s">
        <v>106</v>
      </c>
      <c r="BK736" s="232">
        <f>ROUND(I736*H736,2)</f>
        <v>0</v>
      </c>
      <c r="BL736" s="19" t="s">
        <v>171</v>
      </c>
      <c r="BM736" s="231" t="s">
        <v>1955</v>
      </c>
    </row>
    <row r="737" spans="1:65" s="2" customFormat="1" ht="44.25" customHeight="1">
      <c r="A737" s="40"/>
      <c r="B737" s="41"/>
      <c r="C737" s="220" t="s">
        <v>1956</v>
      </c>
      <c r="D737" s="220" t="s">
        <v>166</v>
      </c>
      <c r="E737" s="221" t="s">
        <v>1957</v>
      </c>
      <c r="F737" s="222" t="s">
        <v>1958</v>
      </c>
      <c r="G737" s="223" t="s">
        <v>530</v>
      </c>
      <c r="H737" s="224">
        <v>3</v>
      </c>
      <c r="I737" s="225"/>
      <c r="J737" s="226">
        <f>ROUND(I737*H737,2)</f>
        <v>0</v>
      </c>
      <c r="K737" s="222" t="s">
        <v>170</v>
      </c>
      <c r="L737" s="46"/>
      <c r="M737" s="227" t="s">
        <v>19</v>
      </c>
      <c r="N737" s="228" t="s">
        <v>44</v>
      </c>
      <c r="O737" s="86"/>
      <c r="P737" s="229">
        <f>O737*H737</f>
        <v>0</v>
      </c>
      <c r="Q737" s="229">
        <v>0.22606</v>
      </c>
      <c r="R737" s="229">
        <f>Q737*H737</f>
        <v>0.67818</v>
      </c>
      <c r="S737" s="229">
        <v>0.173</v>
      </c>
      <c r="T737" s="230">
        <f>S737*H737</f>
        <v>0.5189999999999999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31" t="s">
        <v>171</v>
      </c>
      <c r="AT737" s="231" t="s">
        <v>166</v>
      </c>
      <c r="AU737" s="231" t="s">
        <v>106</v>
      </c>
      <c r="AY737" s="19" t="s">
        <v>163</v>
      </c>
      <c r="BE737" s="232">
        <f>IF(N737="základní",J737,0)</f>
        <v>0</v>
      </c>
      <c r="BF737" s="232">
        <f>IF(N737="snížená",J737,0)</f>
        <v>0</v>
      </c>
      <c r="BG737" s="232">
        <f>IF(N737="zákl. přenesená",J737,0)</f>
        <v>0</v>
      </c>
      <c r="BH737" s="232">
        <f>IF(N737="sníž. přenesená",J737,0)</f>
        <v>0</v>
      </c>
      <c r="BI737" s="232">
        <f>IF(N737="nulová",J737,0)</f>
        <v>0</v>
      </c>
      <c r="BJ737" s="19" t="s">
        <v>106</v>
      </c>
      <c r="BK737" s="232">
        <f>ROUND(I737*H737,2)</f>
        <v>0</v>
      </c>
      <c r="BL737" s="19" t="s">
        <v>171</v>
      </c>
      <c r="BM737" s="231" t="s">
        <v>1959</v>
      </c>
    </row>
    <row r="738" spans="1:65" s="2" customFormat="1" ht="66.75" customHeight="1">
      <c r="A738" s="40"/>
      <c r="B738" s="41"/>
      <c r="C738" s="220" t="s">
        <v>1960</v>
      </c>
      <c r="D738" s="220" t="s">
        <v>166</v>
      </c>
      <c r="E738" s="221" t="s">
        <v>1961</v>
      </c>
      <c r="F738" s="222" t="s">
        <v>1962</v>
      </c>
      <c r="G738" s="223" t="s">
        <v>279</v>
      </c>
      <c r="H738" s="224">
        <v>2</v>
      </c>
      <c r="I738" s="225"/>
      <c r="J738" s="226">
        <f>ROUND(I738*H738,2)</f>
        <v>0</v>
      </c>
      <c r="K738" s="222" t="s">
        <v>170</v>
      </c>
      <c r="L738" s="46"/>
      <c r="M738" s="227" t="s">
        <v>19</v>
      </c>
      <c r="N738" s="228" t="s">
        <v>44</v>
      </c>
      <c r="O738" s="86"/>
      <c r="P738" s="229">
        <f>O738*H738</f>
        <v>0</v>
      </c>
      <c r="Q738" s="229">
        <v>0.00167</v>
      </c>
      <c r="R738" s="229">
        <f>Q738*H738</f>
        <v>0.00334</v>
      </c>
      <c r="S738" s="229">
        <v>0</v>
      </c>
      <c r="T738" s="230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31" t="s">
        <v>171</v>
      </c>
      <c r="AT738" s="231" t="s">
        <v>166</v>
      </c>
      <c r="AU738" s="231" t="s">
        <v>106</v>
      </c>
      <c r="AY738" s="19" t="s">
        <v>163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19" t="s">
        <v>106</v>
      </c>
      <c r="BK738" s="232">
        <f>ROUND(I738*H738,2)</f>
        <v>0</v>
      </c>
      <c r="BL738" s="19" t="s">
        <v>171</v>
      </c>
      <c r="BM738" s="231" t="s">
        <v>1963</v>
      </c>
    </row>
    <row r="739" spans="1:63" s="12" customFormat="1" ht="22.8" customHeight="1">
      <c r="A739" s="12"/>
      <c r="B739" s="204"/>
      <c r="C739" s="205"/>
      <c r="D739" s="206" t="s">
        <v>71</v>
      </c>
      <c r="E739" s="218" t="s">
        <v>609</v>
      </c>
      <c r="F739" s="218" t="s">
        <v>610</v>
      </c>
      <c r="G739" s="205"/>
      <c r="H739" s="205"/>
      <c r="I739" s="208"/>
      <c r="J739" s="219">
        <f>BK739</f>
        <v>0</v>
      </c>
      <c r="K739" s="205"/>
      <c r="L739" s="210"/>
      <c r="M739" s="211"/>
      <c r="N739" s="212"/>
      <c r="O739" s="212"/>
      <c r="P739" s="213">
        <f>P740</f>
        <v>0</v>
      </c>
      <c r="Q739" s="212"/>
      <c r="R739" s="213">
        <f>R740</f>
        <v>0</v>
      </c>
      <c r="S739" s="212"/>
      <c r="T739" s="214">
        <f>T740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15" t="s">
        <v>80</v>
      </c>
      <c r="AT739" s="216" t="s">
        <v>71</v>
      </c>
      <c r="AU739" s="216" t="s">
        <v>80</v>
      </c>
      <c r="AY739" s="215" t="s">
        <v>163</v>
      </c>
      <c r="BK739" s="217">
        <f>BK740</f>
        <v>0</v>
      </c>
    </row>
    <row r="740" spans="1:65" s="2" customFormat="1" ht="44.25" customHeight="1">
      <c r="A740" s="40"/>
      <c r="B740" s="41"/>
      <c r="C740" s="220" t="s">
        <v>1964</v>
      </c>
      <c r="D740" s="220" t="s">
        <v>166</v>
      </c>
      <c r="E740" s="221" t="s">
        <v>1965</v>
      </c>
      <c r="F740" s="222" t="s">
        <v>1966</v>
      </c>
      <c r="G740" s="223" t="s">
        <v>262</v>
      </c>
      <c r="H740" s="224">
        <v>4540.627</v>
      </c>
      <c r="I740" s="225"/>
      <c r="J740" s="226">
        <f>ROUND(I740*H740,2)</f>
        <v>0</v>
      </c>
      <c r="K740" s="222" t="s">
        <v>170</v>
      </c>
      <c r="L740" s="46"/>
      <c r="M740" s="227" t="s">
        <v>19</v>
      </c>
      <c r="N740" s="228" t="s">
        <v>44</v>
      </c>
      <c r="O740" s="86"/>
      <c r="P740" s="229">
        <f>O740*H740</f>
        <v>0</v>
      </c>
      <c r="Q740" s="229">
        <v>0</v>
      </c>
      <c r="R740" s="229">
        <f>Q740*H740</f>
        <v>0</v>
      </c>
      <c r="S740" s="229">
        <v>0</v>
      </c>
      <c r="T740" s="230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31" t="s">
        <v>171</v>
      </c>
      <c r="AT740" s="231" t="s">
        <v>166</v>
      </c>
      <c r="AU740" s="231" t="s">
        <v>106</v>
      </c>
      <c r="AY740" s="19" t="s">
        <v>163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9" t="s">
        <v>106</v>
      </c>
      <c r="BK740" s="232">
        <f>ROUND(I740*H740,2)</f>
        <v>0</v>
      </c>
      <c r="BL740" s="19" t="s">
        <v>171</v>
      </c>
      <c r="BM740" s="231" t="s">
        <v>1967</v>
      </c>
    </row>
    <row r="741" spans="1:63" s="12" customFormat="1" ht="25.9" customHeight="1">
      <c r="A741" s="12"/>
      <c r="B741" s="204"/>
      <c r="C741" s="205"/>
      <c r="D741" s="206" t="s">
        <v>71</v>
      </c>
      <c r="E741" s="207" t="s">
        <v>615</v>
      </c>
      <c r="F741" s="207" t="s">
        <v>616</v>
      </c>
      <c r="G741" s="205"/>
      <c r="H741" s="205"/>
      <c r="I741" s="208"/>
      <c r="J741" s="209">
        <f>BK741</f>
        <v>0</v>
      </c>
      <c r="K741" s="205"/>
      <c r="L741" s="210"/>
      <c r="M741" s="211"/>
      <c r="N741" s="212"/>
      <c r="O741" s="212"/>
      <c r="P741" s="213">
        <f>P742+P797+P878+P931+P938+P949+P993+P1062+P1303+P1346+P1531+P1562+P1604+P1619+P1718</f>
        <v>0</v>
      </c>
      <c r="Q741" s="212"/>
      <c r="R741" s="213">
        <f>R742+R797+R878+R931+R938+R949+R993+R1062+R1303+R1346+R1531+R1562+R1604+R1619+R1718</f>
        <v>231.79946198</v>
      </c>
      <c r="S741" s="212"/>
      <c r="T741" s="214">
        <f>T742+T797+T878+T931+T938+T949+T993+T1062+T1303+T1346+T1531+T1562+T1604+T1619+T1718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15" t="s">
        <v>106</v>
      </c>
      <c r="AT741" s="216" t="s">
        <v>71</v>
      </c>
      <c r="AU741" s="216" t="s">
        <v>72</v>
      </c>
      <c r="AY741" s="215" t="s">
        <v>163</v>
      </c>
      <c r="BK741" s="217">
        <f>BK742+BK797+BK878+BK931+BK938+BK949+BK993+BK1062+BK1303+BK1346+BK1531+BK1562+BK1604+BK1619+BK1718</f>
        <v>0</v>
      </c>
    </row>
    <row r="742" spans="1:63" s="12" customFormat="1" ht="22.8" customHeight="1">
      <c r="A742" s="12"/>
      <c r="B742" s="204"/>
      <c r="C742" s="205"/>
      <c r="D742" s="206" t="s">
        <v>71</v>
      </c>
      <c r="E742" s="218" t="s">
        <v>617</v>
      </c>
      <c r="F742" s="218" t="s">
        <v>618</v>
      </c>
      <c r="G742" s="205"/>
      <c r="H742" s="205"/>
      <c r="I742" s="208"/>
      <c r="J742" s="219">
        <f>BK742</f>
        <v>0</v>
      </c>
      <c r="K742" s="205"/>
      <c r="L742" s="210"/>
      <c r="M742" s="211"/>
      <c r="N742" s="212"/>
      <c r="O742" s="212"/>
      <c r="P742" s="213">
        <f>SUM(P743:P796)</f>
        <v>0</v>
      </c>
      <c r="Q742" s="212"/>
      <c r="R742" s="213">
        <f>SUM(R743:R796)</f>
        <v>4.0756104</v>
      </c>
      <c r="S742" s="212"/>
      <c r="T742" s="214">
        <f>SUM(T743:T796)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15" t="s">
        <v>106</v>
      </c>
      <c r="AT742" s="216" t="s">
        <v>71</v>
      </c>
      <c r="AU742" s="216" t="s">
        <v>80</v>
      </c>
      <c r="AY742" s="215" t="s">
        <v>163</v>
      </c>
      <c r="BK742" s="217">
        <f>SUM(BK743:BK796)</f>
        <v>0</v>
      </c>
    </row>
    <row r="743" spans="1:65" s="2" customFormat="1" ht="21.75" customHeight="1">
      <c r="A743" s="40"/>
      <c r="B743" s="41"/>
      <c r="C743" s="220" t="s">
        <v>1968</v>
      </c>
      <c r="D743" s="220" t="s">
        <v>166</v>
      </c>
      <c r="E743" s="221" t="s">
        <v>1969</v>
      </c>
      <c r="F743" s="222" t="s">
        <v>1970</v>
      </c>
      <c r="G743" s="223" t="s">
        <v>169</v>
      </c>
      <c r="H743" s="224">
        <v>424</v>
      </c>
      <c r="I743" s="225"/>
      <c r="J743" s="226">
        <f>ROUND(I743*H743,2)</f>
        <v>0</v>
      </c>
      <c r="K743" s="222" t="s">
        <v>170</v>
      </c>
      <c r="L743" s="46"/>
      <c r="M743" s="227" t="s">
        <v>19</v>
      </c>
      <c r="N743" s="228" t="s">
        <v>44</v>
      </c>
      <c r="O743" s="86"/>
      <c r="P743" s="229">
        <f>O743*H743</f>
        <v>0</v>
      </c>
      <c r="Q743" s="229">
        <v>3E-05</v>
      </c>
      <c r="R743" s="229">
        <f>Q743*H743</f>
        <v>0.01272</v>
      </c>
      <c r="S743" s="229">
        <v>0</v>
      </c>
      <c r="T743" s="230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31" t="s">
        <v>255</v>
      </c>
      <c r="AT743" s="231" t="s">
        <v>166</v>
      </c>
      <c r="AU743" s="231" t="s">
        <v>106</v>
      </c>
      <c r="AY743" s="19" t="s">
        <v>163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19" t="s">
        <v>106</v>
      </c>
      <c r="BK743" s="232">
        <f>ROUND(I743*H743,2)</f>
        <v>0</v>
      </c>
      <c r="BL743" s="19" t="s">
        <v>255</v>
      </c>
      <c r="BM743" s="231" t="s">
        <v>1971</v>
      </c>
    </row>
    <row r="744" spans="1:51" s="13" customFormat="1" ht="12">
      <c r="A744" s="13"/>
      <c r="B744" s="233"/>
      <c r="C744" s="234"/>
      <c r="D744" s="235" t="s">
        <v>173</v>
      </c>
      <c r="E744" s="236" t="s">
        <v>19</v>
      </c>
      <c r="F744" s="237" t="s">
        <v>1972</v>
      </c>
      <c r="G744" s="234"/>
      <c r="H744" s="238">
        <v>60</v>
      </c>
      <c r="I744" s="239"/>
      <c r="J744" s="234"/>
      <c r="K744" s="234"/>
      <c r="L744" s="240"/>
      <c r="M744" s="241"/>
      <c r="N744" s="242"/>
      <c r="O744" s="242"/>
      <c r="P744" s="242"/>
      <c r="Q744" s="242"/>
      <c r="R744" s="242"/>
      <c r="S744" s="242"/>
      <c r="T744" s="24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4" t="s">
        <v>173</v>
      </c>
      <c r="AU744" s="244" t="s">
        <v>106</v>
      </c>
      <c r="AV744" s="13" t="s">
        <v>106</v>
      </c>
      <c r="AW744" s="13" t="s">
        <v>33</v>
      </c>
      <c r="AX744" s="13" t="s">
        <v>72</v>
      </c>
      <c r="AY744" s="244" t="s">
        <v>163</v>
      </c>
    </row>
    <row r="745" spans="1:51" s="13" customFormat="1" ht="12">
      <c r="A745" s="13"/>
      <c r="B745" s="233"/>
      <c r="C745" s="234"/>
      <c r="D745" s="235" t="s">
        <v>173</v>
      </c>
      <c r="E745" s="236" t="s">
        <v>19</v>
      </c>
      <c r="F745" s="237" t="s">
        <v>1973</v>
      </c>
      <c r="G745" s="234"/>
      <c r="H745" s="238">
        <v>200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173</v>
      </c>
      <c r="AU745" s="244" t="s">
        <v>106</v>
      </c>
      <c r="AV745" s="13" t="s">
        <v>106</v>
      </c>
      <c r="AW745" s="13" t="s">
        <v>33</v>
      </c>
      <c r="AX745" s="13" t="s">
        <v>72</v>
      </c>
      <c r="AY745" s="244" t="s">
        <v>163</v>
      </c>
    </row>
    <row r="746" spans="1:51" s="13" customFormat="1" ht="12">
      <c r="A746" s="13"/>
      <c r="B746" s="233"/>
      <c r="C746" s="234"/>
      <c r="D746" s="235" t="s">
        <v>173</v>
      </c>
      <c r="E746" s="236" t="s">
        <v>19</v>
      </c>
      <c r="F746" s="237" t="s">
        <v>1974</v>
      </c>
      <c r="G746" s="234"/>
      <c r="H746" s="238">
        <v>140</v>
      </c>
      <c r="I746" s="239"/>
      <c r="J746" s="234"/>
      <c r="K746" s="234"/>
      <c r="L746" s="240"/>
      <c r="M746" s="241"/>
      <c r="N746" s="242"/>
      <c r="O746" s="242"/>
      <c r="P746" s="242"/>
      <c r="Q746" s="242"/>
      <c r="R746" s="242"/>
      <c r="S746" s="242"/>
      <c r="T746" s="24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4" t="s">
        <v>173</v>
      </c>
      <c r="AU746" s="244" t="s">
        <v>106</v>
      </c>
      <c r="AV746" s="13" t="s">
        <v>106</v>
      </c>
      <c r="AW746" s="13" t="s">
        <v>33</v>
      </c>
      <c r="AX746" s="13" t="s">
        <v>72</v>
      </c>
      <c r="AY746" s="244" t="s">
        <v>163</v>
      </c>
    </row>
    <row r="747" spans="1:51" s="13" customFormat="1" ht="12">
      <c r="A747" s="13"/>
      <c r="B747" s="233"/>
      <c r="C747" s="234"/>
      <c r="D747" s="235" t="s">
        <v>173</v>
      </c>
      <c r="E747" s="236" t="s">
        <v>19</v>
      </c>
      <c r="F747" s="237" t="s">
        <v>1975</v>
      </c>
      <c r="G747" s="234"/>
      <c r="H747" s="238">
        <v>24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173</v>
      </c>
      <c r="AU747" s="244" t="s">
        <v>106</v>
      </c>
      <c r="AV747" s="13" t="s">
        <v>106</v>
      </c>
      <c r="AW747" s="13" t="s">
        <v>33</v>
      </c>
      <c r="AX747" s="13" t="s">
        <v>72</v>
      </c>
      <c r="AY747" s="244" t="s">
        <v>163</v>
      </c>
    </row>
    <row r="748" spans="1:51" s="14" customFormat="1" ht="12">
      <c r="A748" s="14"/>
      <c r="B748" s="245"/>
      <c r="C748" s="246"/>
      <c r="D748" s="235" t="s">
        <v>173</v>
      </c>
      <c r="E748" s="247" t="s">
        <v>19</v>
      </c>
      <c r="F748" s="248" t="s">
        <v>175</v>
      </c>
      <c r="G748" s="246"/>
      <c r="H748" s="249">
        <v>424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5" t="s">
        <v>173</v>
      </c>
      <c r="AU748" s="255" t="s">
        <v>106</v>
      </c>
      <c r="AV748" s="14" t="s">
        <v>171</v>
      </c>
      <c r="AW748" s="14" t="s">
        <v>33</v>
      </c>
      <c r="AX748" s="14" t="s">
        <v>80</v>
      </c>
      <c r="AY748" s="255" t="s">
        <v>163</v>
      </c>
    </row>
    <row r="749" spans="1:65" s="2" customFormat="1" ht="16.5" customHeight="1">
      <c r="A749" s="40"/>
      <c r="B749" s="41"/>
      <c r="C749" s="283" t="s">
        <v>1976</v>
      </c>
      <c r="D749" s="283" t="s">
        <v>1115</v>
      </c>
      <c r="E749" s="284" t="s">
        <v>1977</v>
      </c>
      <c r="F749" s="285" t="s">
        <v>1978</v>
      </c>
      <c r="G749" s="286" t="s">
        <v>262</v>
      </c>
      <c r="H749" s="287">
        <v>0.22</v>
      </c>
      <c r="I749" s="288"/>
      <c r="J749" s="289">
        <f>ROUND(I749*H749,2)</f>
        <v>0</v>
      </c>
      <c r="K749" s="285" t="s">
        <v>170</v>
      </c>
      <c r="L749" s="290"/>
      <c r="M749" s="291" t="s">
        <v>19</v>
      </c>
      <c r="N749" s="292" t="s">
        <v>44</v>
      </c>
      <c r="O749" s="86"/>
      <c r="P749" s="229">
        <f>O749*H749</f>
        <v>0</v>
      </c>
      <c r="Q749" s="229">
        <v>1</v>
      </c>
      <c r="R749" s="229">
        <f>Q749*H749</f>
        <v>0.22</v>
      </c>
      <c r="S749" s="229">
        <v>0</v>
      </c>
      <c r="T749" s="230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31" t="s">
        <v>340</v>
      </c>
      <c r="AT749" s="231" t="s">
        <v>1115</v>
      </c>
      <c r="AU749" s="231" t="s">
        <v>106</v>
      </c>
      <c r="AY749" s="19" t="s">
        <v>163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19" t="s">
        <v>106</v>
      </c>
      <c r="BK749" s="232">
        <f>ROUND(I749*H749,2)</f>
        <v>0</v>
      </c>
      <c r="BL749" s="19" t="s">
        <v>255</v>
      </c>
      <c r="BM749" s="231" t="s">
        <v>1979</v>
      </c>
    </row>
    <row r="750" spans="1:51" s="13" customFormat="1" ht="12">
      <c r="A750" s="13"/>
      <c r="B750" s="233"/>
      <c r="C750" s="234"/>
      <c r="D750" s="235" t="s">
        <v>173</v>
      </c>
      <c r="E750" s="236" t="s">
        <v>19</v>
      </c>
      <c r="F750" s="237" t="s">
        <v>1980</v>
      </c>
      <c r="G750" s="234"/>
      <c r="H750" s="238">
        <v>0.22</v>
      </c>
      <c r="I750" s="239"/>
      <c r="J750" s="234"/>
      <c r="K750" s="234"/>
      <c r="L750" s="240"/>
      <c r="M750" s="241"/>
      <c r="N750" s="242"/>
      <c r="O750" s="242"/>
      <c r="P750" s="242"/>
      <c r="Q750" s="242"/>
      <c r="R750" s="242"/>
      <c r="S750" s="242"/>
      <c r="T750" s="24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4" t="s">
        <v>173</v>
      </c>
      <c r="AU750" s="244" t="s">
        <v>106</v>
      </c>
      <c r="AV750" s="13" t="s">
        <v>106</v>
      </c>
      <c r="AW750" s="13" t="s">
        <v>33</v>
      </c>
      <c r="AX750" s="13" t="s">
        <v>80</v>
      </c>
      <c r="AY750" s="244" t="s">
        <v>163</v>
      </c>
    </row>
    <row r="751" spans="1:65" s="2" customFormat="1" ht="21.75" customHeight="1">
      <c r="A751" s="40"/>
      <c r="B751" s="41"/>
      <c r="C751" s="220" t="s">
        <v>1981</v>
      </c>
      <c r="D751" s="220" t="s">
        <v>166</v>
      </c>
      <c r="E751" s="221" t="s">
        <v>1982</v>
      </c>
      <c r="F751" s="222" t="s">
        <v>1983</v>
      </c>
      <c r="G751" s="223" t="s">
        <v>169</v>
      </c>
      <c r="H751" s="224">
        <v>24</v>
      </c>
      <c r="I751" s="225"/>
      <c r="J751" s="226">
        <f>ROUND(I751*H751,2)</f>
        <v>0</v>
      </c>
      <c r="K751" s="222" t="s">
        <v>170</v>
      </c>
      <c r="L751" s="46"/>
      <c r="M751" s="227" t="s">
        <v>19</v>
      </c>
      <c r="N751" s="228" t="s">
        <v>44</v>
      </c>
      <c r="O751" s="86"/>
      <c r="P751" s="229">
        <f>O751*H751</f>
        <v>0</v>
      </c>
      <c r="Q751" s="229">
        <v>0</v>
      </c>
      <c r="R751" s="229">
        <f>Q751*H751</f>
        <v>0</v>
      </c>
      <c r="S751" s="229">
        <v>0</v>
      </c>
      <c r="T751" s="230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31" t="s">
        <v>255</v>
      </c>
      <c r="AT751" s="231" t="s">
        <v>166</v>
      </c>
      <c r="AU751" s="231" t="s">
        <v>106</v>
      </c>
      <c r="AY751" s="19" t="s">
        <v>163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19" t="s">
        <v>106</v>
      </c>
      <c r="BK751" s="232">
        <f>ROUND(I751*H751,2)</f>
        <v>0</v>
      </c>
      <c r="BL751" s="19" t="s">
        <v>255</v>
      </c>
      <c r="BM751" s="231" t="s">
        <v>1984</v>
      </c>
    </row>
    <row r="752" spans="1:51" s="13" customFormat="1" ht="12">
      <c r="A752" s="13"/>
      <c r="B752" s="233"/>
      <c r="C752" s="234"/>
      <c r="D752" s="235" t="s">
        <v>173</v>
      </c>
      <c r="E752" s="236" t="s">
        <v>19</v>
      </c>
      <c r="F752" s="237" t="s">
        <v>1985</v>
      </c>
      <c r="G752" s="234"/>
      <c r="H752" s="238">
        <v>24</v>
      </c>
      <c r="I752" s="239"/>
      <c r="J752" s="234"/>
      <c r="K752" s="234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173</v>
      </c>
      <c r="AU752" s="244" t="s">
        <v>106</v>
      </c>
      <c r="AV752" s="13" t="s">
        <v>106</v>
      </c>
      <c r="AW752" s="13" t="s">
        <v>33</v>
      </c>
      <c r="AX752" s="13" t="s">
        <v>80</v>
      </c>
      <c r="AY752" s="244" t="s">
        <v>163</v>
      </c>
    </row>
    <row r="753" spans="1:65" s="2" customFormat="1" ht="16.5" customHeight="1">
      <c r="A753" s="40"/>
      <c r="B753" s="41"/>
      <c r="C753" s="283" t="s">
        <v>1986</v>
      </c>
      <c r="D753" s="283" t="s">
        <v>1115</v>
      </c>
      <c r="E753" s="284" t="s">
        <v>1987</v>
      </c>
      <c r="F753" s="285" t="s">
        <v>1988</v>
      </c>
      <c r="G753" s="286" t="s">
        <v>933</v>
      </c>
      <c r="H753" s="287">
        <v>220</v>
      </c>
      <c r="I753" s="288"/>
      <c r="J753" s="289">
        <f>ROUND(I753*H753,2)</f>
        <v>0</v>
      </c>
      <c r="K753" s="285" t="s">
        <v>170</v>
      </c>
      <c r="L753" s="290"/>
      <c r="M753" s="291" t="s">
        <v>19</v>
      </c>
      <c r="N753" s="292" t="s">
        <v>44</v>
      </c>
      <c r="O753" s="86"/>
      <c r="P753" s="229">
        <f>O753*H753</f>
        <v>0</v>
      </c>
      <c r="Q753" s="229">
        <v>0.001</v>
      </c>
      <c r="R753" s="229">
        <f>Q753*H753</f>
        <v>0.22</v>
      </c>
      <c r="S753" s="229">
        <v>0</v>
      </c>
      <c r="T753" s="230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31" t="s">
        <v>340</v>
      </c>
      <c r="AT753" s="231" t="s">
        <v>1115</v>
      </c>
      <c r="AU753" s="231" t="s">
        <v>106</v>
      </c>
      <c r="AY753" s="19" t="s">
        <v>163</v>
      </c>
      <c r="BE753" s="232">
        <f>IF(N753="základní",J753,0)</f>
        <v>0</v>
      </c>
      <c r="BF753" s="232">
        <f>IF(N753="snížená",J753,0)</f>
        <v>0</v>
      </c>
      <c r="BG753" s="232">
        <f>IF(N753="zákl. přenesená",J753,0)</f>
        <v>0</v>
      </c>
      <c r="BH753" s="232">
        <f>IF(N753="sníž. přenesená",J753,0)</f>
        <v>0</v>
      </c>
      <c r="BI753" s="232">
        <f>IF(N753="nulová",J753,0)</f>
        <v>0</v>
      </c>
      <c r="BJ753" s="19" t="s">
        <v>106</v>
      </c>
      <c r="BK753" s="232">
        <f>ROUND(I753*H753,2)</f>
        <v>0</v>
      </c>
      <c r="BL753" s="19" t="s">
        <v>255</v>
      </c>
      <c r="BM753" s="231" t="s">
        <v>1989</v>
      </c>
    </row>
    <row r="754" spans="1:51" s="13" customFormat="1" ht="12">
      <c r="A754" s="13"/>
      <c r="B754" s="233"/>
      <c r="C754" s="234"/>
      <c r="D754" s="235" t="s">
        <v>173</v>
      </c>
      <c r="E754" s="234"/>
      <c r="F754" s="237" t="s">
        <v>1990</v>
      </c>
      <c r="G754" s="234"/>
      <c r="H754" s="238">
        <v>220</v>
      </c>
      <c r="I754" s="239"/>
      <c r="J754" s="234"/>
      <c r="K754" s="234"/>
      <c r="L754" s="240"/>
      <c r="M754" s="241"/>
      <c r="N754" s="242"/>
      <c r="O754" s="242"/>
      <c r="P754" s="242"/>
      <c r="Q754" s="242"/>
      <c r="R754" s="242"/>
      <c r="S754" s="242"/>
      <c r="T754" s="24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4" t="s">
        <v>173</v>
      </c>
      <c r="AU754" s="244" t="s">
        <v>106</v>
      </c>
      <c r="AV754" s="13" t="s">
        <v>106</v>
      </c>
      <c r="AW754" s="13" t="s">
        <v>4</v>
      </c>
      <c r="AX754" s="13" t="s">
        <v>80</v>
      </c>
      <c r="AY754" s="244" t="s">
        <v>163</v>
      </c>
    </row>
    <row r="755" spans="1:65" s="2" customFormat="1" ht="33" customHeight="1">
      <c r="A755" s="40"/>
      <c r="B755" s="41"/>
      <c r="C755" s="220" t="s">
        <v>1991</v>
      </c>
      <c r="D755" s="220" t="s">
        <v>166</v>
      </c>
      <c r="E755" s="221" t="s">
        <v>1992</v>
      </c>
      <c r="F755" s="222" t="s">
        <v>1993</v>
      </c>
      <c r="G755" s="223" t="s">
        <v>169</v>
      </c>
      <c r="H755" s="224">
        <v>26</v>
      </c>
      <c r="I755" s="225"/>
      <c r="J755" s="226">
        <f>ROUND(I755*H755,2)</f>
        <v>0</v>
      </c>
      <c r="K755" s="222" t="s">
        <v>170</v>
      </c>
      <c r="L755" s="46"/>
      <c r="M755" s="227" t="s">
        <v>19</v>
      </c>
      <c r="N755" s="228" t="s">
        <v>44</v>
      </c>
      <c r="O755" s="86"/>
      <c r="P755" s="229">
        <f>O755*H755</f>
        <v>0</v>
      </c>
      <c r="Q755" s="229">
        <v>0.0004</v>
      </c>
      <c r="R755" s="229">
        <f>Q755*H755</f>
        <v>0.010400000000000001</v>
      </c>
      <c r="S755" s="229">
        <v>0</v>
      </c>
      <c r="T755" s="230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31" t="s">
        <v>255</v>
      </c>
      <c r="AT755" s="231" t="s">
        <v>166</v>
      </c>
      <c r="AU755" s="231" t="s">
        <v>106</v>
      </c>
      <c r="AY755" s="19" t="s">
        <v>163</v>
      </c>
      <c r="BE755" s="232">
        <f>IF(N755="základní",J755,0)</f>
        <v>0</v>
      </c>
      <c r="BF755" s="232">
        <f>IF(N755="snížená",J755,0)</f>
        <v>0</v>
      </c>
      <c r="BG755" s="232">
        <f>IF(N755="zákl. přenesená",J755,0)</f>
        <v>0</v>
      </c>
      <c r="BH755" s="232">
        <f>IF(N755="sníž. přenesená",J755,0)</f>
        <v>0</v>
      </c>
      <c r="BI755" s="232">
        <f>IF(N755="nulová",J755,0)</f>
        <v>0</v>
      </c>
      <c r="BJ755" s="19" t="s">
        <v>106</v>
      </c>
      <c r="BK755" s="232">
        <f>ROUND(I755*H755,2)</f>
        <v>0</v>
      </c>
      <c r="BL755" s="19" t="s">
        <v>255</v>
      </c>
      <c r="BM755" s="231" t="s">
        <v>1994</v>
      </c>
    </row>
    <row r="756" spans="1:51" s="13" customFormat="1" ht="12">
      <c r="A756" s="13"/>
      <c r="B756" s="233"/>
      <c r="C756" s="234"/>
      <c r="D756" s="235" t="s">
        <v>173</v>
      </c>
      <c r="E756" s="236" t="s">
        <v>19</v>
      </c>
      <c r="F756" s="237" t="s">
        <v>1995</v>
      </c>
      <c r="G756" s="234"/>
      <c r="H756" s="238">
        <v>26</v>
      </c>
      <c r="I756" s="239"/>
      <c r="J756" s="234"/>
      <c r="K756" s="234"/>
      <c r="L756" s="240"/>
      <c r="M756" s="241"/>
      <c r="N756" s="242"/>
      <c r="O756" s="242"/>
      <c r="P756" s="242"/>
      <c r="Q756" s="242"/>
      <c r="R756" s="242"/>
      <c r="S756" s="242"/>
      <c r="T756" s="24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4" t="s">
        <v>173</v>
      </c>
      <c r="AU756" s="244" t="s">
        <v>106</v>
      </c>
      <c r="AV756" s="13" t="s">
        <v>106</v>
      </c>
      <c r="AW756" s="13" t="s">
        <v>33</v>
      </c>
      <c r="AX756" s="13" t="s">
        <v>80</v>
      </c>
      <c r="AY756" s="244" t="s">
        <v>163</v>
      </c>
    </row>
    <row r="757" spans="1:65" s="2" customFormat="1" ht="21.75" customHeight="1">
      <c r="A757" s="40"/>
      <c r="B757" s="41"/>
      <c r="C757" s="220" t="s">
        <v>1996</v>
      </c>
      <c r="D757" s="220" t="s">
        <v>166</v>
      </c>
      <c r="E757" s="221" t="s">
        <v>1997</v>
      </c>
      <c r="F757" s="222" t="s">
        <v>1998</v>
      </c>
      <c r="G757" s="223" t="s">
        <v>169</v>
      </c>
      <c r="H757" s="224">
        <v>340</v>
      </c>
      <c r="I757" s="225"/>
      <c r="J757" s="226">
        <f>ROUND(I757*H757,2)</f>
        <v>0</v>
      </c>
      <c r="K757" s="222" t="s">
        <v>170</v>
      </c>
      <c r="L757" s="46"/>
      <c r="M757" s="227" t="s">
        <v>19</v>
      </c>
      <c r="N757" s="228" t="s">
        <v>44</v>
      </c>
      <c r="O757" s="86"/>
      <c r="P757" s="229">
        <f>O757*H757</f>
        <v>0</v>
      </c>
      <c r="Q757" s="229">
        <v>0.0004</v>
      </c>
      <c r="R757" s="229">
        <f>Q757*H757</f>
        <v>0.136</v>
      </c>
      <c r="S757" s="229">
        <v>0</v>
      </c>
      <c r="T757" s="230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31" t="s">
        <v>255</v>
      </c>
      <c r="AT757" s="231" t="s">
        <v>166</v>
      </c>
      <c r="AU757" s="231" t="s">
        <v>106</v>
      </c>
      <c r="AY757" s="19" t="s">
        <v>163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9" t="s">
        <v>106</v>
      </c>
      <c r="BK757" s="232">
        <f>ROUND(I757*H757,2)</f>
        <v>0</v>
      </c>
      <c r="BL757" s="19" t="s">
        <v>255</v>
      </c>
      <c r="BM757" s="231" t="s">
        <v>1999</v>
      </c>
    </row>
    <row r="758" spans="1:51" s="13" customFormat="1" ht="12">
      <c r="A758" s="13"/>
      <c r="B758" s="233"/>
      <c r="C758" s="234"/>
      <c r="D758" s="235" t="s">
        <v>173</v>
      </c>
      <c r="E758" s="236" t="s">
        <v>19</v>
      </c>
      <c r="F758" s="237" t="s">
        <v>1973</v>
      </c>
      <c r="G758" s="234"/>
      <c r="H758" s="238">
        <v>200</v>
      </c>
      <c r="I758" s="239"/>
      <c r="J758" s="234"/>
      <c r="K758" s="234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173</v>
      </c>
      <c r="AU758" s="244" t="s">
        <v>106</v>
      </c>
      <c r="AV758" s="13" t="s">
        <v>106</v>
      </c>
      <c r="AW758" s="13" t="s">
        <v>33</v>
      </c>
      <c r="AX758" s="13" t="s">
        <v>72</v>
      </c>
      <c r="AY758" s="244" t="s">
        <v>163</v>
      </c>
    </row>
    <row r="759" spans="1:51" s="13" customFormat="1" ht="12">
      <c r="A759" s="13"/>
      <c r="B759" s="233"/>
      <c r="C759" s="234"/>
      <c r="D759" s="235" t="s">
        <v>173</v>
      </c>
      <c r="E759" s="236" t="s">
        <v>19</v>
      </c>
      <c r="F759" s="237" t="s">
        <v>2000</v>
      </c>
      <c r="G759" s="234"/>
      <c r="H759" s="238">
        <v>140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4" t="s">
        <v>173</v>
      </c>
      <c r="AU759" s="244" t="s">
        <v>106</v>
      </c>
      <c r="AV759" s="13" t="s">
        <v>106</v>
      </c>
      <c r="AW759" s="13" t="s">
        <v>33</v>
      </c>
      <c r="AX759" s="13" t="s">
        <v>72</v>
      </c>
      <c r="AY759" s="244" t="s">
        <v>163</v>
      </c>
    </row>
    <row r="760" spans="1:51" s="14" customFormat="1" ht="12">
      <c r="A760" s="14"/>
      <c r="B760" s="245"/>
      <c r="C760" s="246"/>
      <c r="D760" s="235" t="s">
        <v>173</v>
      </c>
      <c r="E760" s="247" t="s">
        <v>19</v>
      </c>
      <c r="F760" s="248" t="s">
        <v>175</v>
      </c>
      <c r="G760" s="246"/>
      <c r="H760" s="249">
        <v>340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5" t="s">
        <v>173</v>
      </c>
      <c r="AU760" s="255" t="s">
        <v>106</v>
      </c>
      <c r="AV760" s="14" t="s">
        <v>171</v>
      </c>
      <c r="AW760" s="14" t="s">
        <v>33</v>
      </c>
      <c r="AX760" s="14" t="s">
        <v>80</v>
      </c>
      <c r="AY760" s="255" t="s">
        <v>163</v>
      </c>
    </row>
    <row r="761" spans="1:65" s="2" customFormat="1" ht="33" customHeight="1">
      <c r="A761" s="40"/>
      <c r="B761" s="41"/>
      <c r="C761" s="283" t="s">
        <v>2001</v>
      </c>
      <c r="D761" s="283" t="s">
        <v>1115</v>
      </c>
      <c r="E761" s="284" t="s">
        <v>2002</v>
      </c>
      <c r="F761" s="285" t="s">
        <v>2003</v>
      </c>
      <c r="G761" s="286" t="s">
        <v>169</v>
      </c>
      <c r="H761" s="287">
        <v>439.2</v>
      </c>
      <c r="I761" s="288"/>
      <c r="J761" s="289">
        <f>ROUND(I761*H761,2)</f>
        <v>0</v>
      </c>
      <c r="K761" s="285" t="s">
        <v>170</v>
      </c>
      <c r="L761" s="290"/>
      <c r="M761" s="291" t="s">
        <v>19</v>
      </c>
      <c r="N761" s="292" t="s">
        <v>44</v>
      </c>
      <c r="O761" s="86"/>
      <c r="P761" s="229">
        <f>O761*H761</f>
        <v>0</v>
      </c>
      <c r="Q761" s="229">
        <v>0.001</v>
      </c>
      <c r="R761" s="229">
        <f>Q761*H761</f>
        <v>0.4392</v>
      </c>
      <c r="S761" s="229">
        <v>0</v>
      </c>
      <c r="T761" s="230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31" t="s">
        <v>340</v>
      </c>
      <c r="AT761" s="231" t="s">
        <v>1115</v>
      </c>
      <c r="AU761" s="231" t="s">
        <v>106</v>
      </c>
      <c r="AY761" s="19" t="s">
        <v>163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19" t="s">
        <v>106</v>
      </c>
      <c r="BK761" s="232">
        <f>ROUND(I761*H761,2)</f>
        <v>0</v>
      </c>
      <c r="BL761" s="19" t="s">
        <v>255</v>
      </c>
      <c r="BM761" s="231" t="s">
        <v>2004</v>
      </c>
    </row>
    <row r="762" spans="1:51" s="13" customFormat="1" ht="12">
      <c r="A762" s="13"/>
      <c r="B762" s="233"/>
      <c r="C762" s="234"/>
      <c r="D762" s="235" t="s">
        <v>173</v>
      </c>
      <c r="E762" s="236" t="s">
        <v>19</v>
      </c>
      <c r="F762" s="237" t="s">
        <v>2005</v>
      </c>
      <c r="G762" s="234"/>
      <c r="H762" s="238">
        <v>439.2</v>
      </c>
      <c r="I762" s="239"/>
      <c r="J762" s="234"/>
      <c r="K762" s="234"/>
      <c r="L762" s="240"/>
      <c r="M762" s="241"/>
      <c r="N762" s="242"/>
      <c r="O762" s="242"/>
      <c r="P762" s="242"/>
      <c r="Q762" s="242"/>
      <c r="R762" s="242"/>
      <c r="S762" s="242"/>
      <c r="T762" s="24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4" t="s">
        <v>173</v>
      </c>
      <c r="AU762" s="244" t="s">
        <v>106</v>
      </c>
      <c r="AV762" s="13" t="s">
        <v>106</v>
      </c>
      <c r="AW762" s="13" t="s">
        <v>33</v>
      </c>
      <c r="AX762" s="13" t="s">
        <v>80</v>
      </c>
      <c r="AY762" s="244" t="s">
        <v>163</v>
      </c>
    </row>
    <row r="763" spans="1:65" s="2" customFormat="1" ht="21.75" customHeight="1">
      <c r="A763" s="40"/>
      <c r="B763" s="41"/>
      <c r="C763" s="220" t="s">
        <v>2006</v>
      </c>
      <c r="D763" s="220" t="s">
        <v>166</v>
      </c>
      <c r="E763" s="221" t="s">
        <v>2007</v>
      </c>
      <c r="F763" s="222" t="s">
        <v>2008</v>
      </c>
      <c r="G763" s="223" t="s">
        <v>169</v>
      </c>
      <c r="H763" s="224">
        <v>746.453</v>
      </c>
      <c r="I763" s="225"/>
      <c r="J763" s="226">
        <f>ROUND(I763*H763,2)</f>
        <v>0</v>
      </c>
      <c r="K763" s="222" t="s">
        <v>170</v>
      </c>
      <c r="L763" s="46"/>
      <c r="M763" s="227" t="s">
        <v>19</v>
      </c>
      <c r="N763" s="228" t="s">
        <v>44</v>
      </c>
      <c r="O763" s="86"/>
      <c r="P763" s="229">
        <f>O763*H763</f>
        <v>0</v>
      </c>
      <c r="Q763" s="229">
        <v>0.0004</v>
      </c>
      <c r="R763" s="229">
        <f>Q763*H763</f>
        <v>0.2985812</v>
      </c>
      <c r="S763" s="229">
        <v>0</v>
      </c>
      <c r="T763" s="230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31" t="s">
        <v>255</v>
      </c>
      <c r="AT763" s="231" t="s">
        <v>166</v>
      </c>
      <c r="AU763" s="231" t="s">
        <v>106</v>
      </c>
      <c r="AY763" s="19" t="s">
        <v>163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19" t="s">
        <v>106</v>
      </c>
      <c r="BK763" s="232">
        <f>ROUND(I763*H763,2)</f>
        <v>0</v>
      </c>
      <c r="BL763" s="19" t="s">
        <v>255</v>
      </c>
      <c r="BM763" s="231" t="s">
        <v>2009</v>
      </c>
    </row>
    <row r="764" spans="1:51" s="15" customFormat="1" ht="12">
      <c r="A764" s="15"/>
      <c r="B764" s="256"/>
      <c r="C764" s="257"/>
      <c r="D764" s="235" t="s">
        <v>173</v>
      </c>
      <c r="E764" s="258" t="s">
        <v>19</v>
      </c>
      <c r="F764" s="259" t="s">
        <v>2010</v>
      </c>
      <c r="G764" s="257"/>
      <c r="H764" s="258" t="s">
        <v>19</v>
      </c>
      <c r="I764" s="260"/>
      <c r="J764" s="257"/>
      <c r="K764" s="257"/>
      <c r="L764" s="261"/>
      <c r="M764" s="262"/>
      <c r="N764" s="263"/>
      <c r="O764" s="263"/>
      <c r="P764" s="263"/>
      <c r="Q764" s="263"/>
      <c r="R764" s="263"/>
      <c r="S764" s="263"/>
      <c r="T764" s="264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65" t="s">
        <v>173</v>
      </c>
      <c r="AU764" s="265" t="s">
        <v>106</v>
      </c>
      <c r="AV764" s="15" t="s">
        <v>80</v>
      </c>
      <c r="AW764" s="15" t="s">
        <v>33</v>
      </c>
      <c r="AX764" s="15" t="s">
        <v>72</v>
      </c>
      <c r="AY764" s="265" t="s">
        <v>163</v>
      </c>
    </row>
    <row r="765" spans="1:51" s="13" customFormat="1" ht="12">
      <c r="A765" s="13"/>
      <c r="B765" s="233"/>
      <c r="C765" s="234"/>
      <c r="D765" s="235" t="s">
        <v>173</v>
      </c>
      <c r="E765" s="236" t="s">
        <v>19</v>
      </c>
      <c r="F765" s="237" t="s">
        <v>2011</v>
      </c>
      <c r="G765" s="234"/>
      <c r="H765" s="238">
        <v>622.044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4" t="s">
        <v>173</v>
      </c>
      <c r="AU765" s="244" t="s">
        <v>106</v>
      </c>
      <c r="AV765" s="13" t="s">
        <v>106</v>
      </c>
      <c r="AW765" s="13" t="s">
        <v>33</v>
      </c>
      <c r="AX765" s="13" t="s">
        <v>72</v>
      </c>
      <c r="AY765" s="244" t="s">
        <v>163</v>
      </c>
    </row>
    <row r="766" spans="1:51" s="14" customFormat="1" ht="12">
      <c r="A766" s="14"/>
      <c r="B766" s="245"/>
      <c r="C766" s="246"/>
      <c r="D766" s="235" t="s">
        <v>173</v>
      </c>
      <c r="E766" s="247" t="s">
        <v>19</v>
      </c>
      <c r="F766" s="248" t="s">
        <v>175</v>
      </c>
      <c r="G766" s="246"/>
      <c r="H766" s="249">
        <v>622.044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5" t="s">
        <v>173</v>
      </c>
      <c r="AU766" s="255" t="s">
        <v>106</v>
      </c>
      <c r="AV766" s="14" t="s">
        <v>171</v>
      </c>
      <c r="AW766" s="14" t="s">
        <v>33</v>
      </c>
      <c r="AX766" s="14" t="s">
        <v>80</v>
      </c>
      <c r="AY766" s="255" t="s">
        <v>163</v>
      </c>
    </row>
    <row r="767" spans="1:51" s="13" customFormat="1" ht="12">
      <c r="A767" s="13"/>
      <c r="B767" s="233"/>
      <c r="C767" s="234"/>
      <c r="D767" s="235" t="s">
        <v>173</v>
      </c>
      <c r="E767" s="234"/>
      <c r="F767" s="237" t="s">
        <v>2012</v>
      </c>
      <c r="G767" s="234"/>
      <c r="H767" s="238">
        <v>746.453</v>
      </c>
      <c r="I767" s="239"/>
      <c r="J767" s="234"/>
      <c r="K767" s="234"/>
      <c r="L767" s="240"/>
      <c r="M767" s="241"/>
      <c r="N767" s="242"/>
      <c r="O767" s="242"/>
      <c r="P767" s="242"/>
      <c r="Q767" s="242"/>
      <c r="R767" s="242"/>
      <c r="S767" s="242"/>
      <c r="T767" s="24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4" t="s">
        <v>173</v>
      </c>
      <c r="AU767" s="244" t="s">
        <v>106</v>
      </c>
      <c r="AV767" s="13" t="s">
        <v>106</v>
      </c>
      <c r="AW767" s="13" t="s">
        <v>4</v>
      </c>
      <c r="AX767" s="13" t="s">
        <v>80</v>
      </c>
      <c r="AY767" s="244" t="s">
        <v>163</v>
      </c>
    </row>
    <row r="768" spans="1:65" s="2" customFormat="1" ht="33" customHeight="1">
      <c r="A768" s="40"/>
      <c r="B768" s="41"/>
      <c r="C768" s="283" t="s">
        <v>2013</v>
      </c>
      <c r="D768" s="283" t="s">
        <v>1115</v>
      </c>
      <c r="E768" s="284" t="s">
        <v>2002</v>
      </c>
      <c r="F768" s="285" t="s">
        <v>2003</v>
      </c>
      <c r="G768" s="286" t="s">
        <v>169</v>
      </c>
      <c r="H768" s="287">
        <v>987.184</v>
      </c>
      <c r="I768" s="288"/>
      <c r="J768" s="289">
        <f>ROUND(I768*H768,2)</f>
        <v>0</v>
      </c>
      <c r="K768" s="285" t="s">
        <v>170</v>
      </c>
      <c r="L768" s="290"/>
      <c r="M768" s="291" t="s">
        <v>19</v>
      </c>
      <c r="N768" s="292" t="s">
        <v>44</v>
      </c>
      <c r="O768" s="86"/>
      <c r="P768" s="229">
        <f>O768*H768</f>
        <v>0</v>
      </c>
      <c r="Q768" s="229">
        <v>0.001</v>
      </c>
      <c r="R768" s="229">
        <f>Q768*H768</f>
        <v>0.987184</v>
      </c>
      <c r="S768" s="229">
        <v>0</v>
      </c>
      <c r="T768" s="230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31" t="s">
        <v>340</v>
      </c>
      <c r="AT768" s="231" t="s">
        <v>1115</v>
      </c>
      <c r="AU768" s="231" t="s">
        <v>106</v>
      </c>
      <c r="AY768" s="19" t="s">
        <v>163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19" t="s">
        <v>106</v>
      </c>
      <c r="BK768" s="232">
        <f>ROUND(I768*H768,2)</f>
        <v>0</v>
      </c>
      <c r="BL768" s="19" t="s">
        <v>255</v>
      </c>
      <c r="BM768" s="231" t="s">
        <v>2014</v>
      </c>
    </row>
    <row r="769" spans="1:51" s="13" customFormat="1" ht="12">
      <c r="A769" s="13"/>
      <c r="B769" s="233"/>
      <c r="C769" s="234"/>
      <c r="D769" s="235" t="s">
        <v>173</v>
      </c>
      <c r="E769" s="236" t="s">
        <v>19</v>
      </c>
      <c r="F769" s="237" t="s">
        <v>2015</v>
      </c>
      <c r="G769" s="234"/>
      <c r="H769" s="238">
        <v>858.421</v>
      </c>
      <c r="I769" s="239"/>
      <c r="J769" s="234"/>
      <c r="K769" s="234"/>
      <c r="L769" s="240"/>
      <c r="M769" s="241"/>
      <c r="N769" s="242"/>
      <c r="O769" s="242"/>
      <c r="P769" s="242"/>
      <c r="Q769" s="242"/>
      <c r="R769" s="242"/>
      <c r="S769" s="242"/>
      <c r="T769" s="24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4" t="s">
        <v>173</v>
      </c>
      <c r="AU769" s="244" t="s">
        <v>106</v>
      </c>
      <c r="AV769" s="13" t="s">
        <v>106</v>
      </c>
      <c r="AW769" s="13" t="s">
        <v>33</v>
      </c>
      <c r="AX769" s="13" t="s">
        <v>80</v>
      </c>
      <c r="AY769" s="244" t="s">
        <v>163</v>
      </c>
    </row>
    <row r="770" spans="1:51" s="13" customFormat="1" ht="12">
      <c r="A770" s="13"/>
      <c r="B770" s="233"/>
      <c r="C770" s="234"/>
      <c r="D770" s="235" t="s">
        <v>173</v>
      </c>
      <c r="E770" s="234"/>
      <c r="F770" s="237" t="s">
        <v>2016</v>
      </c>
      <c r="G770" s="234"/>
      <c r="H770" s="238">
        <v>987.184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4" t="s">
        <v>173</v>
      </c>
      <c r="AU770" s="244" t="s">
        <v>106</v>
      </c>
      <c r="AV770" s="13" t="s">
        <v>106</v>
      </c>
      <c r="AW770" s="13" t="s">
        <v>4</v>
      </c>
      <c r="AX770" s="13" t="s">
        <v>80</v>
      </c>
      <c r="AY770" s="244" t="s">
        <v>163</v>
      </c>
    </row>
    <row r="771" spans="1:65" s="2" customFormat="1" ht="33.75" customHeight="1">
      <c r="A771" s="40"/>
      <c r="B771" s="41"/>
      <c r="C771" s="220" t="s">
        <v>2017</v>
      </c>
      <c r="D771" s="220" t="s">
        <v>166</v>
      </c>
      <c r="E771" s="221" t="s">
        <v>2018</v>
      </c>
      <c r="F771" s="222" t="s">
        <v>2019</v>
      </c>
      <c r="G771" s="223" t="s">
        <v>169</v>
      </c>
      <c r="H771" s="224">
        <v>746.453</v>
      </c>
      <c r="I771" s="225"/>
      <c r="J771" s="226">
        <f>ROUND(I771*H771,2)</f>
        <v>0</v>
      </c>
      <c r="K771" s="222" t="s">
        <v>19</v>
      </c>
      <c r="L771" s="46"/>
      <c r="M771" s="227" t="s">
        <v>19</v>
      </c>
      <c r="N771" s="228" t="s">
        <v>44</v>
      </c>
      <c r="O771" s="86"/>
      <c r="P771" s="229">
        <f>O771*H771</f>
        <v>0</v>
      </c>
      <c r="Q771" s="229">
        <v>0.0004</v>
      </c>
      <c r="R771" s="229">
        <f>Q771*H771</f>
        <v>0.2985812</v>
      </c>
      <c r="S771" s="229">
        <v>0</v>
      </c>
      <c r="T771" s="230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31" t="s">
        <v>255</v>
      </c>
      <c r="AT771" s="231" t="s">
        <v>166</v>
      </c>
      <c r="AU771" s="231" t="s">
        <v>106</v>
      </c>
      <c r="AY771" s="19" t="s">
        <v>163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9" t="s">
        <v>106</v>
      </c>
      <c r="BK771" s="232">
        <f>ROUND(I771*H771,2)</f>
        <v>0</v>
      </c>
      <c r="BL771" s="19" t="s">
        <v>255</v>
      </c>
      <c r="BM771" s="231" t="s">
        <v>2020</v>
      </c>
    </row>
    <row r="772" spans="1:51" s="15" customFormat="1" ht="12">
      <c r="A772" s="15"/>
      <c r="B772" s="256"/>
      <c r="C772" s="257"/>
      <c r="D772" s="235" t="s">
        <v>173</v>
      </c>
      <c r="E772" s="258" t="s">
        <v>19</v>
      </c>
      <c r="F772" s="259" t="s">
        <v>2010</v>
      </c>
      <c r="G772" s="257"/>
      <c r="H772" s="258" t="s">
        <v>19</v>
      </c>
      <c r="I772" s="260"/>
      <c r="J772" s="257"/>
      <c r="K772" s="257"/>
      <c r="L772" s="261"/>
      <c r="M772" s="262"/>
      <c r="N772" s="263"/>
      <c r="O772" s="263"/>
      <c r="P772" s="263"/>
      <c r="Q772" s="263"/>
      <c r="R772" s="263"/>
      <c r="S772" s="263"/>
      <c r="T772" s="26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65" t="s">
        <v>173</v>
      </c>
      <c r="AU772" s="265" t="s">
        <v>106</v>
      </c>
      <c r="AV772" s="15" t="s">
        <v>80</v>
      </c>
      <c r="AW772" s="15" t="s">
        <v>33</v>
      </c>
      <c r="AX772" s="15" t="s">
        <v>72</v>
      </c>
      <c r="AY772" s="265" t="s">
        <v>163</v>
      </c>
    </row>
    <row r="773" spans="1:51" s="13" customFormat="1" ht="12">
      <c r="A773" s="13"/>
      <c r="B773" s="233"/>
      <c r="C773" s="234"/>
      <c r="D773" s="235" t="s">
        <v>173</v>
      </c>
      <c r="E773" s="236" t="s">
        <v>19</v>
      </c>
      <c r="F773" s="237" t="s">
        <v>2011</v>
      </c>
      <c r="G773" s="234"/>
      <c r="H773" s="238">
        <v>622.044</v>
      </c>
      <c r="I773" s="239"/>
      <c r="J773" s="234"/>
      <c r="K773" s="234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173</v>
      </c>
      <c r="AU773" s="244" t="s">
        <v>106</v>
      </c>
      <c r="AV773" s="13" t="s">
        <v>106</v>
      </c>
      <c r="AW773" s="13" t="s">
        <v>33</v>
      </c>
      <c r="AX773" s="13" t="s">
        <v>72</v>
      </c>
      <c r="AY773" s="244" t="s">
        <v>163</v>
      </c>
    </row>
    <row r="774" spans="1:51" s="14" customFormat="1" ht="12">
      <c r="A774" s="14"/>
      <c r="B774" s="245"/>
      <c r="C774" s="246"/>
      <c r="D774" s="235" t="s">
        <v>173</v>
      </c>
      <c r="E774" s="247" t="s">
        <v>19</v>
      </c>
      <c r="F774" s="248" t="s">
        <v>175</v>
      </c>
      <c r="G774" s="246"/>
      <c r="H774" s="249">
        <v>622.044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5" t="s">
        <v>173</v>
      </c>
      <c r="AU774" s="255" t="s">
        <v>106</v>
      </c>
      <c r="AV774" s="14" t="s">
        <v>171</v>
      </c>
      <c r="AW774" s="14" t="s">
        <v>33</v>
      </c>
      <c r="AX774" s="14" t="s">
        <v>80</v>
      </c>
      <c r="AY774" s="255" t="s">
        <v>163</v>
      </c>
    </row>
    <row r="775" spans="1:51" s="13" customFormat="1" ht="12">
      <c r="A775" s="13"/>
      <c r="B775" s="233"/>
      <c r="C775" s="234"/>
      <c r="D775" s="235" t="s">
        <v>173</v>
      </c>
      <c r="E775" s="234"/>
      <c r="F775" s="237" t="s">
        <v>2012</v>
      </c>
      <c r="G775" s="234"/>
      <c r="H775" s="238">
        <v>746.453</v>
      </c>
      <c r="I775" s="239"/>
      <c r="J775" s="234"/>
      <c r="K775" s="234"/>
      <c r="L775" s="240"/>
      <c r="M775" s="241"/>
      <c r="N775" s="242"/>
      <c r="O775" s="242"/>
      <c r="P775" s="242"/>
      <c r="Q775" s="242"/>
      <c r="R775" s="242"/>
      <c r="S775" s="242"/>
      <c r="T775" s="24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4" t="s">
        <v>173</v>
      </c>
      <c r="AU775" s="244" t="s">
        <v>106</v>
      </c>
      <c r="AV775" s="13" t="s">
        <v>106</v>
      </c>
      <c r="AW775" s="13" t="s">
        <v>4</v>
      </c>
      <c r="AX775" s="13" t="s">
        <v>80</v>
      </c>
      <c r="AY775" s="244" t="s">
        <v>163</v>
      </c>
    </row>
    <row r="776" spans="1:65" s="2" customFormat="1" ht="44.25" customHeight="1">
      <c r="A776" s="40"/>
      <c r="B776" s="41"/>
      <c r="C776" s="283" t="s">
        <v>2021</v>
      </c>
      <c r="D776" s="283" t="s">
        <v>1115</v>
      </c>
      <c r="E776" s="284" t="s">
        <v>2022</v>
      </c>
      <c r="F776" s="285" t="s">
        <v>2023</v>
      </c>
      <c r="G776" s="286" t="s">
        <v>169</v>
      </c>
      <c r="H776" s="287">
        <v>987.184</v>
      </c>
      <c r="I776" s="288"/>
      <c r="J776" s="289">
        <f>ROUND(I776*H776,2)</f>
        <v>0</v>
      </c>
      <c r="K776" s="285" t="s">
        <v>170</v>
      </c>
      <c r="L776" s="290"/>
      <c r="M776" s="291" t="s">
        <v>19</v>
      </c>
      <c r="N776" s="292" t="s">
        <v>44</v>
      </c>
      <c r="O776" s="86"/>
      <c r="P776" s="229">
        <f>O776*H776</f>
        <v>0</v>
      </c>
      <c r="Q776" s="229">
        <v>0.001</v>
      </c>
      <c r="R776" s="229">
        <f>Q776*H776</f>
        <v>0.987184</v>
      </c>
      <c r="S776" s="229">
        <v>0</v>
      </c>
      <c r="T776" s="230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31" t="s">
        <v>340</v>
      </c>
      <c r="AT776" s="231" t="s">
        <v>1115</v>
      </c>
      <c r="AU776" s="231" t="s">
        <v>106</v>
      </c>
      <c r="AY776" s="19" t="s">
        <v>163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19" t="s">
        <v>106</v>
      </c>
      <c r="BK776" s="232">
        <f>ROUND(I776*H776,2)</f>
        <v>0</v>
      </c>
      <c r="BL776" s="19" t="s">
        <v>255</v>
      </c>
      <c r="BM776" s="231" t="s">
        <v>2024</v>
      </c>
    </row>
    <row r="777" spans="1:51" s="13" customFormat="1" ht="12">
      <c r="A777" s="13"/>
      <c r="B777" s="233"/>
      <c r="C777" s="234"/>
      <c r="D777" s="235" t="s">
        <v>173</v>
      </c>
      <c r="E777" s="236" t="s">
        <v>19</v>
      </c>
      <c r="F777" s="237" t="s">
        <v>2015</v>
      </c>
      <c r="G777" s="234"/>
      <c r="H777" s="238">
        <v>858.421</v>
      </c>
      <c r="I777" s="239"/>
      <c r="J777" s="234"/>
      <c r="K777" s="234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173</v>
      </c>
      <c r="AU777" s="244" t="s">
        <v>106</v>
      </c>
      <c r="AV777" s="13" t="s">
        <v>106</v>
      </c>
      <c r="AW777" s="13" t="s">
        <v>33</v>
      </c>
      <c r="AX777" s="13" t="s">
        <v>80</v>
      </c>
      <c r="AY777" s="244" t="s">
        <v>163</v>
      </c>
    </row>
    <row r="778" spans="1:51" s="13" customFormat="1" ht="12">
      <c r="A778" s="13"/>
      <c r="B778" s="233"/>
      <c r="C778" s="234"/>
      <c r="D778" s="235" t="s">
        <v>173</v>
      </c>
      <c r="E778" s="234"/>
      <c r="F778" s="237" t="s">
        <v>2016</v>
      </c>
      <c r="G778" s="234"/>
      <c r="H778" s="238">
        <v>987.184</v>
      </c>
      <c r="I778" s="239"/>
      <c r="J778" s="234"/>
      <c r="K778" s="234"/>
      <c r="L778" s="240"/>
      <c r="M778" s="241"/>
      <c r="N778" s="242"/>
      <c r="O778" s="242"/>
      <c r="P778" s="242"/>
      <c r="Q778" s="242"/>
      <c r="R778" s="242"/>
      <c r="S778" s="242"/>
      <c r="T778" s="24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4" t="s">
        <v>173</v>
      </c>
      <c r="AU778" s="244" t="s">
        <v>106</v>
      </c>
      <c r="AV778" s="13" t="s">
        <v>106</v>
      </c>
      <c r="AW778" s="13" t="s">
        <v>4</v>
      </c>
      <c r="AX778" s="13" t="s">
        <v>80</v>
      </c>
      <c r="AY778" s="244" t="s">
        <v>163</v>
      </c>
    </row>
    <row r="779" spans="1:65" s="2" customFormat="1" ht="33" customHeight="1">
      <c r="A779" s="40"/>
      <c r="B779" s="41"/>
      <c r="C779" s="220" t="s">
        <v>2025</v>
      </c>
      <c r="D779" s="220" t="s">
        <v>166</v>
      </c>
      <c r="E779" s="221" t="s">
        <v>2026</v>
      </c>
      <c r="F779" s="222" t="s">
        <v>2027</v>
      </c>
      <c r="G779" s="223" t="s">
        <v>169</v>
      </c>
      <c r="H779" s="224">
        <v>410</v>
      </c>
      <c r="I779" s="225"/>
      <c r="J779" s="226">
        <f>ROUND(I779*H779,2)</f>
        <v>0</v>
      </c>
      <c r="K779" s="222" t="s">
        <v>170</v>
      </c>
      <c r="L779" s="46"/>
      <c r="M779" s="227" t="s">
        <v>19</v>
      </c>
      <c r="N779" s="228" t="s">
        <v>44</v>
      </c>
      <c r="O779" s="86"/>
      <c r="P779" s="229">
        <f>O779*H779</f>
        <v>0</v>
      </c>
      <c r="Q779" s="229">
        <v>0</v>
      </c>
      <c r="R779" s="229">
        <f>Q779*H779</f>
        <v>0</v>
      </c>
      <c r="S779" s="229">
        <v>0</v>
      </c>
      <c r="T779" s="230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31" t="s">
        <v>255</v>
      </c>
      <c r="AT779" s="231" t="s">
        <v>166</v>
      </c>
      <c r="AU779" s="231" t="s">
        <v>106</v>
      </c>
      <c r="AY779" s="19" t="s">
        <v>163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19" t="s">
        <v>106</v>
      </c>
      <c r="BK779" s="232">
        <f>ROUND(I779*H779,2)</f>
        <v>0</v>
      </c>
      <c r="BL779" s="19" t="s">
        <v>255</v>
      </c>
      <c r="BM779" s="231" t="s">
        <v>2028</v>
      </c>
    </row>
    <row r="780" spans="1:51" s="13" customFormat="1" ht="12">
      <c r="A780" s="13"/>
      <c r="B780" s="233"/>
      <c r="C780" s="234"/>
      <c r="D780" s="235" t="s">
        <v>173</v>
      </c>
      <c r="E780" s="236" t="s">
        <v>19</v>
      </c>
      <c r="F780" s="237" t="s">
        <v>2029</v>
      </c>
      <c r="G780" s="234"/>
      <c r="H780" s="238">
        <v>70</v>
      </c>
      <c r="I780" s="239"/>
      <c r="J780" s="234"/>
      <c r="K780" s="234"/>
      <c r="L780" s="240"/>
      <c r="M780" s="241"/>
      <c r="N780" s="242"/>
      <c r="O780" s="242"/>
      <c r="P780" s="242"/>
      <c r="Q780" s="242"/>
      <c r="R780" s="242"/>
      <c r="S780" s="242"/>
      <c r="T780" s="24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4" t="s">
        <v>173</v>
      </c>
      <c r="AU780" s="244" t="s">
        <v>106</v>
      </c>
      <c r="AV780" s="13" t="s">
        <v>106</v>
      </c>
      <c r="AW780" s="13" t="s">
        <v>33</v>
      </c>
      <c r="AX780" s="13" t="s">
        <v>72</v>
      </c>
      <c r="AY780" s="244" t="s">
        <v>163</v>
      </c>
    </row>
    <row r="781" spans="1:51" s="13" customFormat="1" ht="12">
      <c r="A781" s="13"/>
      <c r="B781" s="233"/>
      <c r="C781" s="234"/>
      <c r="D781" s="235" t="s">
        <v>173</v>
      </c>
      <c r="E781" s="236" t="s">
        <v>19</v>
      </c>
      <c r="F781" s="237" t="s">
        <v>1973</v>
      </c>
      <c r="G781" s="234"/>
      <c r="H781" s="238">
        <v>200</v>
      </c>
      <c r="I781" s="239"/>
      <c r="J781" s="234"/>
      <c r="K781" s="234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173</v>
      </c>
      <c r="AU781" s="244" t="s">
        <v>106</v>
      </c>
      <c r="AV781" s="13" t="s">
        <v>106</v>
      </c>
      <c r="AW781" s="13" t="s">
        <v>33</v>
      </c>
      <c r="AX781" s="13" t="s">
        <v>72</v>
      </c>
      <c r="AY781" s="244" t="s">
        <v>163</v>
      </c>
    </row>
    <row r="782" spans="1:51" s="13" customFormat="1" ht="12">
      <c r="A782" s="13"/>
      <c r="B782" s="233"/>
      <c r="C782" s="234"/>
      <c r="D782" s="235" t="s">
        <v>173</v>
      </c>
      <c r="E782" s="236" t="s">
        <v>19</v>
      </c>
      <c r="F782" s="237" t="s">
        <v>2000</v>
      </c>
      <c r="G782" s="234"/>
      <c r="H782" s="238">
        <v>140</v>
      </c>
      <c r="I782" s="239"/>
      <c r="J782" s="234"/>
      <c r="K782" s="234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173</v>
      </c>
      <c r="AU782" s="244" t="s">
        <v>106</v>
      </c>
      <c r="AV782" s="13" t="s">
        <v>106</v>
      </c>
      <c r="AW782" s="13" t="s">
        <v>33</v>
      </c>
      <c r="AX782" s="13" t="s">
        <v>72</v>
      </c>
      <c r="AY782" s="244" t="s">
        <v>163</v>
      </c>
    </row>
    <row r="783" spans="1:51" s="14" customFormat="1" ht="12">
      <c r="A783" s="14"/>
      <c r="B783" s="245"/>
      <c r="C783" s="246"/>
      <c r="D783" s="235" t="s">
        <v>173</v>
      </c>
      <c r="E783" s="247" t="s">
        <v>19</v>
      </c>
      <c r="F783" s="248" t="s">
        <v>175</v>
      </c>
      <c r="G783" s="246"/>
      <c r="H783" s="249">
        <v>410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173</v>
      </c>
      <c r="AU783" s="255" t="s">
        <v>106</v>
      </c>
      <c r="AV783" s="14" t="s">
        <v>171</v>
      </c>
      <c r="AW783" s="14" t="s">
        <v>33</v>
      </c>
      <c r="AX783" s="14" t="s">
        <v>80</v>
      </c>
      <c r="AY783" s="255" t="s">
        <v>163</v>
      </c>
    </row>
    <row r="784" spans="1:65" s="2" customFormat="1" ht="21.75" customHeight="1">
      <c r="A784" s="40"/>
      <c r="B784" s="41"/>
      <c r="C784" s="283" t="s">
        <v>2030</v>
      </c>
      <c r="D784" s="283" t="s">
        <v>1115</v>
      </c>
      <c r="E784" s="284" t="s">
        <v>2031</v>
      </c>
      <c r="F784" s="285" t="s">
        <v>2032</v>
      </c>
      <c r="G784" s="286" t="s">
        <v>169</v>
      </c>
      <c r="H784" s="287">
        <v>541.2</v>
      </c>
      <c r="I784" s="288"/>
      <c r="J784" s="289">
        <f>ROUND(I784*H784,2)</f>
        <v>0</v>
      </c>
      <c r="K784" s="285" t="s">
        <v>170</v>
      </c>
      <c r="L784" s="290"/>
      <c r="M784" s="291" t="s">
        <v>19</v>
      </c>
      <c r="N784" s="292" t="s">
        <v>44</v>
      </c>
      <c r="O784" s="86"/>
      <c r="P784" s="229">
        <f>O784*H784</f>
        <v>0</v>
      </c>
      <c r="Q784" s="229">
        <v>0.0003</v>
      </c>
      <c r="R784" s="229">
        <f>Q784*H784</f>
        <v>0.16236</v>
      </c>
      <c r="S784" s="229">
        <v>0</v>
      </c>
      <c r="T784" s="230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31" t="s">
        <v>340</v>
      </c>
      <c r="AT784" s="231" t="s">
        <v>1115</v>
      </c>
      <c r="AU784" s="231" t="s">
        <v>106</v>
      </c>
      <c r="AY784" s="19" t="s">
        <v>163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19" t="s">
        <v>106</v>
      </c>
      <c r="BK784" s="232">
        <f>ROUND(I784*H784,2)</f>
        <v>0</v>
      </c>
      <c r="BL784" s="19" t="s">
        <v>255</v>
      </c>
      <c r="BM784" s="231" t="s">
        <v>2033</v>
      </c>
    </row>
    <row r="785" spans="1:51" s="13" customFormat="1" ht="12">
      <c r="A785" s="13"/>
      <c r="B785" s="233"/>
      <c r="C785" s="234"/>
      <c r="D785" s="235" t="s">
        <v>173</v>
      </c>
      <c r="E785" s="236" t="s">
        <v>19</v>
      </c>
      <c r="F785" s="237" t="s">
        <v>2034</v>
      </c>
      <c r="G785" s="234"/>
      <c r="H785" s="238">
        <v>451</v>
      </c>
      <c r="I785" s="239"/>
      <c r="J785" s="234"/>
      <c r="K785" s="234"/>
      <c r="L785" s="240"/>
      <c r="M785" s="241"/>
      <c r="N785" s="242"/>
      <c r="O785" s="242"/>
      <c r="P785" s="242"/>
      <c r="Q785" s="242"/>
      <c r="R785" s="242"/>
      <c r="S785" s="242"/>
      <c r="T785" s="24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4" t="s">
        <v>173</v>
      </c>
      <c r="AU785" s="244" t="s">
        <v>106</v>
      </c>
      <c r="AV785" s="13" t="s">
        <v>106</v>
      </c>
      <c r="AW785" s="13" t="s">
        <v>33</v>
      </c>
      <c r="AX785" s="13" t="s">
        <v>80</v>
      </c>
      <c r="AY785" s="244" t="s">
        <v>163</v>
      </c>
    </row>
    <row r="786" spans="1:51" s="13" customFormat="1" ht="12">
      <c r="A786" s="13"/>
      <c r="B786" s="233"/>
      <c r="C786" s="234"/>
      <c r="D786" s="235" t="s">
        <v>173</v>
      </c>
      <c r="E786" s="234"/>
      <c r="F786" s="237" t="s">
        <v>2035</v>
      </c>
      <c r="G786" s="234"/>
      <c r="H786" s="238">
        <v>541.2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4" t="s">
        <v>173</v>
      </c>
      <c r="AU786" s="244" t="s">
        <v>106</v>
      </c>
      <c r="AV786" s="13" t="s">
        <v>106</v>
      </c>
      <c r="AW786" s="13" t="s">
        <v>4</v>
      </c>
      <c r="AX786" s="13" t="s">
        <v>80</v>
      </c>
      <c r="AY786" s="244" t="s">
        <v>163</v>
      </c>
    </row>
    <row r="787" spans="1:65" s="2" customFormat="1" ht="21.75" customHeight="1">
      <c r="A787" s="40"/>
      <c r="B787" s="41"/>
      <c r="C787" s="220" t="s">
        <v>2036</v>
      </c>
      <c r="D787" s="220" t="s">
        <v>166</v>
      </c>
      <c r="E787" s="221" t="s">
        <v>2037</v>
      </c>
      <c r="F787" s="222" t="s">
        <v>2038</v>
      </c>
      <c r="G787" s="223" t="s">
        <v>169</v>
      </c>
      <c r="H787" s="224">
        <v>410</v>
      </c>
      <c r="I787" s="225"/>
      <c r="J787" s="226">
        <f>ROUND(I787*H787,2)</f>
        <v>0</v>
      </c>
      <c r="K787" s="222" t="s">
        <v>170</v>
      </c>
      <c r="L787" s="46"/>
      <c r="M787" s="227" t="s">
        <v>19</v>
      </c>
      <c r="N787" s="228" t="s">
        <v>44</v>
      </c>
      <c r="O787" s="86"/>
      <c r="P787" s="229">
        <f>O787*H787</f>
        <v>0</v>
      </c>
      <c r="Q787" s="229">
        <v>8E-05</v>
      </c>
      <c r="R787" s="229">
        <f>Q787*H787</f>
        <v>0.0328</v>
      </c>
      <c r="S787" s="229">
        <v>0</v>
      </c>
      <c r="T787" s="230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31" t="s">
        <v>255</v>
      </c>
      <c r="AT787" s="231" t="s">
        <v>166</v>
      </c>
      <c r="AU787" s="231" t="s">
        <v>106</v>
      </c>
      <c r="AY787" s="19" t="s">
        <v>163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19" t="s">
        <v>106</v>
      </c>
      <c r="BK787" s="232">
        <f>ROUND(I787*H787,2)</f>
        <v>0</v>
      </c>
      <c r="BL787" s="19" t="s">
        <v>255</v>
      </c>
      <c r="BM787" s="231" t="s">
        <v>2039</v>
      </c>
    </row>
    <row r="788" spans="1:51" s="13" customFormat="1" ht="12">
      <c r="A788" s="13"/>
      <c r="B788" s="233"/>
      <c r="C788" s="234"/>
      <c r="D788" s="235" t="s">
        <v>173</v>
      </c>
      <c r="E788" s="236" t="s">
        <v>19</v>
      </c>
      <c r="F788" s="237" t="s">
        <v>2029</v>
      </c>
      <c r="G788" s="234"/>
      <c r="H788" s="238">
        <v>70</v>
      </c>
      <c r="I788" s="239"/>
      <c r="J788" s="234"/>
      <c r="K788" s="234"/>
      <c r="L788" s="240"/>
      <c r="M788" s="241"/>
      <c r="N788" s="242"/>
      <c r="O788" s="242"/>
      <c r="P788" s="242"/>
      <c r="Q788" s="242"/>
      <c r="R788" s="242"/>
      <c r="S788" s="242"/>
      <c r="T788" s="24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4" t="s">
        <v>173</v>
      </c>
      <c r="AU788" s="244" t="s">
        <v>106</v>
      </c>
      <c r="AV788" s="13" t="s">
        <v>106</v>
      </c>
      <c r="AW788" s="13" t="s">
        <v>33</v>
      </c>
      <c r="AX788" s="13" t="s">
        <v>72</v>
      </c>
      <c r="AY788" s="244" t="s">
        <v>163</v>
      </c>
    </row>
    <row r="789" spans="1:51" s="13" customFormat="1" ht="12">
      <c r="A789" s="13"/>
      <c r="B789" s="233"/>
      <c r="C789" s="234"/>
      <c r="D789" s="235" t="s">
        <v>173</v>
      </c>
      <c r="E789" s="236" t="s">
        <v>19</v>
      </c>
      <c r="F789" s="237" t="s">
        <v>1973</v>
      </c>
      <c r="G789" s="234"/>
      <c r="H789" s="238">
        <v>200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173</v>
      </c>
      <c r="AU789" s="244" t="s">
        <v>106</v>
      </c>
      <c r="AV789" s="13" t="s">
        <v>106</v>
      </c>
      <c r="AW789" s="13" t="s">
        <v>33</v>
      </c>
      <c r="AX789" s="13" t="s">
        <v>72</v>
      </c>
      <c r="AY789" s="244" t="s">
        <v>163</v>
      </c>
    </row>
    <row r="790" spans="1:51" s="13" customFormat="1" ht="12">
      <c r="A790" s="13"/>
      <c r="B790" s="233"/>
      <c r="C790" s="234"/>
      <c r="D790" s="235" t="s">
        <v>173</v>
      </c>
      <c r="E790" s="236" t="s">
        <v>19</v>
      </c>
      <c r="F790" s="237" t="s">
        <v>2000</v>
      </c>
      <c r="G790" s="234"/>
      <c r="H790" s="238">
        <v>140</v>
      </c>
      <c r="I790" s="239"/>
      <c r="J790" s="234"/>
      <c r="K790" s="234"/>
      <c r="L790" s="240"/>
      <c r="M790" s="241"/>
      <c r="N790" s="242"/>
      <c r="O790" s="242"/>
      <c r="P790" s="242"/>
      <c r="Q790" s="242"/>
      <c r="R790" s="242"/>
      <c r="S790" s="242"/>
      <c r="T790" s="24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4" t="s">
        <v>173</v>
      </c>
      <c r="AU790" s="244" t="s">
        <v>106</v>
      </c>
      <c r="AV790" s="13" t="s">
        <v>106</v>
      </c>
      <c r="AW790" s="13" t="s">
        <v>33</v>
      </c>
      <c r="AX790" s="13" t="s">
        <v>72</v>
      </c>
      <c r="AY790" s="244" t="s">
        <v>163</v>
      </c>
    </row>
    <row r="791" spans="1:51" s="14" customFormat="1" ht="12">
      <c r="A791" s="14"/>
      <c r="B791" s="245"/>
      <c r="C791" s="246"/>
      <c r="D791" s="235" t="s">
        <v>173</v>
      </c>
      <c r="E791" s="247" t="s">
        <v>19</v>
      </c>
      <c r="F791" s="248" t="s">
        <v>175</v>
      </c>
      <c r="G791" s="246"/>
      <c r="H791" s="249">
        <v>410</v>
      </c>
      <c r="I791" s="250"/>
      <c r="J791" s="246"/>
      <c r="K791" s="246"/>
      <c r="L791" s="251"/>
      <c r="M791" s="252"/>
      <c r="N791" s="253"/>
      <c r="O791" s="253"/>
      <c r="P791" s="253"/>
      <c r="Q791" s="253"/>
      <c r="R791" s="253"/>
      <c r="S791" s="253"/>
      <c r="T791" s="25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5" t="s">
        <v>173</v>
      </c>
      <c r="AU791" s="255" t="s">
        <v>106</v>
      </c>
      <c r="AV791" s="14" t="s">
        <v>171</v>
      </c>
      <c r="AW791" s="14" t="s">
        <v>33</v>
      </c>
      <c r="AX791" s="14" t="s">
        <v>80</v>
      </c>
      <c r="AY791" s="255" t="s">
        <v>163</v>
      </c>
    </row>
    <row r="792" spans="1:65" s="2" customFormat="1" ht="21.75" customHeight="1">
      <c r="A792" s="40"/>
      <c r="B792" s="41"/>
      <c r="C792" s="283" t="s">
        <v>2040</v>
      </c>
      <c r="D792" s="283" t="s">
        <v>1115</v>
      </c>
      <c r="E792" s="284" t="s">
        <v>2041</v>
      </c>
      <c r="F792" s="285" t="s">
        <v>2042</v>
      </c>
      <c r="G792" s="286" t="s">
        <v>169</v>
      </c>
      <c r="H792" s="287">
        <v>541.2</v>
      </c>
      <c r="I792" s="288"/>
      <c r="J792" s="289">
        <f>ROUND(I792*H792,2)</f>
        <v>0</v>
      </c>
      <c r="K792" s="285" t="s">
        <v>170</v>
      </c>
      <c r="L792" s="290"/>
      <c r="M792" s="291" t="s">
        <v>19</v>
      </c>
      <c r="N792" s="292" t="s">
        <v>44</v>
      </c>
      <c r="O792" s="86"/>
      <c r="P792" s="229">
        <f>O792*H792</f>
        <v>0</v>
      </c>
      <c r="Q792" s="229">
        <v>0.0005</v>
      </c>
      <c r="R792" s="229">
        <f>Q792*H792</f>
        <v>0.2706</v>
      </c>
      <c r="S792" s="229">
        <v>0</v>
      </c>
      <c r="T792" s="230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31" t="s">
        <v>340</v>
      </c>
      <c r="AT792" s="231" t="s">
        <v>1115</v>
      </c>
      <c r="AU792" s="231" t="s">
        <v>106</v>
      </c>
      <c r="AY792" s="19" t="s">
        <v>163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19" t="s">
        <v>106</v>
      </c>
      <c r="BK792" s="232">
        <f>ROUND(I792*H792,2)</f>
        <v>0</v>
      </c>
      <c r="BL792" s="19" t="s">
        <v>255</v>
      </c>
      <c r="BM792" s="231" t="s">
        <v>2043</v>
      </c>
    </row>
    <row r="793" spans="1:51" s="13" customFormat="1" ht="12">
      <c r="A793" s="13"/>
      <c r="B793" s="233"/>
      <c r="C793" s="234"/>
      <c r="D793" s="235" t="s">
        <v>173</v>
      </c>
      <c r="E793" s="236" t="s">
        <v>19</v>
      </c>
      <c r="F793" s="237" t="s">
        <v>2034</v>
      </c>
      <c r="G793" s="234"/>
      <c r="H793" s="238">
        <v>451</v>
      </c>
      <c r="I793" s="239"/>
      <c r="J793" s="234"/>
      <c r="K793" s="234"/>
      <c r="L793" s="240"/>
      <c r="M793" s="241"/>
      <c r="N793" s="242"/>
      <c r="O793" s="242"/>
      <c r="P793" s="242"/>
      <c r="Q793" s="242"/>
      <c r="R793" s="242"/>
      <c r="S793" s="242"/>
      <c r="T793" s="24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4" t="s">
        <v>173</v>
      </c>
      <c r="AU793" s="244" t="s">
        <v>106</v>
      </c>
      <c r="AV793" s="13" t="s">
        <v>106</v>
      </c>
      <c r="AW793" s="13" t="s">
        <v>33</v>
      </c>
      <c r="AX793" s="13" t="s">
        <v>80</v>
      </c>
      <c r="AY793" s="244" t="s">
        <v>163</v>
      </c>
    </row>
    <row r="794" spans="1:51" s="13" customFormat="1" ht="12">
      <c r="A794" s="13"/>
      <c r="B794" s="233"/>
      <c r="C794" s="234"/>
      <c r="D794" s="235" t="s">
        <v>173</v>
      </c>
      <c r="E794" s="234"/>
      <c r="F794" s="237" t="s">
        <v>2035</v>
      </c>
      <c r="G794" s="234"/>
      <c r="H794" s="238">
        <v>541.2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4" t="s">
        <v>173</v>
      </c>
      <c r="AU794" s="244" t="s">
        <v>106</v>
      </c>
      <c r="AV794" s="13" t="s">
        <v>106</v>
      </c>
      <c r="AW794" s="13" t="s">
        <v>4</v>
      </c>
      <c r="AX794" s="13" t="s">
        <v>80</v>
      </c>
      <c r="AY794" s="244" t="s">
        <v>163</v>
      </c>
    </row>
    <row r="795" spans="1:65" s="2" customFormat="1" ht="16.5" customHeight="1">
      <c r="A795" s="40"/>
      <c r="B795" s="41"/>
      <c r="C795" s="220" t="s">
        <v>2044</v>
      </c>
      <c r="D795" s="220" t="s">
        <v>166</v>
      </c>
      <c r="E795" s="221" t="s">
        <v>2045</v>
      </c>
      <c r="F795" s="222" t="s">
        <v>2046</v>
      </c>
      <c r="G795" s="223" t="s">
        <v>394</v>
      </c>
      <c r="H795" s="224">
        <v>1</v>
      </c>
      <c r="I795" s="225"/>
      <c r="J795" s="226">
        <f>ROUND(I795*H795,2)</f>
        <v>0</v>
      </c>
      <c r="K795" s="222" t="s">
        <v>19</v>
      </c>
      <c r="L795" s="46"/>
      <c r="M795" s="227" t="s">
        <v>19</v>
      </c>
      <c r="N795" s="228" t="s">
        <v>44</v>
      </c>
      <c r="O795" s="86"/>
      <c r="P795" s="229">
        <f>O795*H795</f>
        <v>0</v>
      </c>
      <c r="Q795" s="229">
        <v>0</v>
      </c>
      <c r="R795" s="229">
        <f>Q795*H795</f>
        <v>0</v>
      </c>
      <c r="S795" s="229">
        <v>0</v>
      </c>
      <c r="T795" s="230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31" t="s">
        <v>255</v>
      </c>
      <c r="AT795" s="231" t="s">
        <v>166</v>
      </c>
      <c r="AU795" s="231" t="s">
        <v>106</v>
      </c>
      <c r="AY795" s="19" t="s">
        <v>163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19" t="s">
        <v>106</v>
      </c>
      <c r="BK795" s="232">
        <f>ROUND(I795*H795,2)</f>
        <v>0</v>
      </c>
      <c r="BL795" s="19" t="s">
        <v>255</v>
      </c>
      <c r="BM795" s="231" t="s">
        <v>2047</v>
      </c>
    </row>
    <row r="796" spans="1:65" s="2" customFormat="1" ht="44.25" customHeight="1">
      <c r="A796" s="40"/>
      <c r="B796" s="41"/>
      <c r="C796" s="220" t="s">
        <v>2048</v>
      </c>
      <c r="D796" s="220" t="s">
        <v>166</v>
      </c>
      <c r="E796" s="221" t="s">
        <v>2049</v>
      </c>
      <c r="F796" s="222" t="s">
        <v>2050</v>
      </c>
      <c r="G796" s="223" t="s">
        <v>262</v>
      </c>
      <c r="H796" s="224">
        <v>4.076</v>
      </c>
      <c r="I796" s="225"/>
      <c r="J796" s="226">
        <f>ROUND(I796*H796,2)</f>
        <v>0</v>
      </c>
      <c r="K796" s="222" t="s">
        <v>170</v>
      </c>
      <c r="L796" s="46"/>
      <c r="M796" s="227" t="s">
        <v>19</v>
      </c>
      <c r="N796" s="228" t="s">
        <v>44</v>
      </c>
      <c r="O796" s="86"/>
      <c r="P796" s="229">
        <f>O796*H796</f>
        <v>0</v>
      </c>
      <c r="Q796" s="229">
        <v>0</v>
      </c>
      <c r="R796" s="229">
        <f>Q796*H796</f>
        <v>0</v>
      </c>
      <c r="S796" s="229">
        <v>0</v>
      </c>
      <c r="T796" s="230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31" t="s">
        <v>255</v>
      </c>
      <c r="AT796" s="231" t="s">
        <v>166</v>
      </c>
      <c r="AU796" s="231" t="s">
        <v>106</v>
      </c>
      <c r="AY796" s="19" t="s">
        <v>163</v>
      </c>
      <c r="BE796" s="232">
        <f>IF(N796="základní",J796,0)</f>
        <v>0</v>
      </c>
      <c r="BF796" s="232">
        <f>IF(N796="snížená",J796,0)</f>
        <v>0</v>
      </c>
      <c r="BG796" s="232">
        <f>IF(N796="zákl. přenesená",J796,0)</f>
        <v>0</v>
      </c>
      <c r="BH796" s="232">
        <f>IF(N796="sníž. přenesená",J796,0)</f>
        <v>0</v>
      </c>
      <c r="BI796" s="232">
        <f>IF(N796="nulová",J796,0)</f>
        <v>0</v>
      </c>
      <c r="BJ796" s="19" t="s">
        <v>106</v>
      </c>
      <c r="BK796" s="232">
        <f>ROUND(I796*H796,2)</f>
        <v>0</v>
      </c>
      <c r="BL796" s="19" t="s">
        <v>255</v>
      </c>
      <c r="BM796" s="231" t="s">
        <v>2051</v>
      </c>
    </row>
    <row r="797" spans="1:63" s="12" customFormat="1" ht="22.8" customHeight="1">
      <c r="A797" s="12"/>
      <c r="B797" s="204"/>
      <c r="C797" s="205"/>
      <c r="D797" s="206" t="s">
        <v>71</v>
      </c>
      <c r="E797" s="218" t="s">
        <v>624</v>
      </c>
      <c r="F797" s="218" t="s">
        <v>625</v>
      </c>
      <c r="G797" s="205"/>
      <c r="H797" s="205"/>
      <c r="I797" s="208"/>
      <c r="J797" s="219">
        <f>BK797</f>
        <v>0</v>
      </c>
      <c r="K797" s="205"/>
      <c r="L797" s="210"/>
      <c r="M797" s="211"/>
      <c r="N797" s="212"/>
      <c r="O797" s="212"/>
      <c r="P797" s="213">
        <f>SUM(P798:P877)</f>
        <v>0</v>
      </c>
      <c r="Q797" s="212"/>
      <c r="R797" s="213">
        <f>SUM(R798:R877)</f>
        <v>61.008598</v>
      </c>
      <c r="S797" s="212"/>
      <c r="T797" s="214">
        <f>SUM(T798:T877)</f>
        <v>0</v>
      </c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R797" s="215" t="s">
        <v>106</v>
      </c>
      <c r="AT797" s="216" t="s">
        <v>71</v>
      </c>
      <c r="AU797" s="216" t="s">
        <v>80</v>
      </c>
      <c r="AY797" s="215" t="s">
        <v>163</v>
      </c>
      <c r="BK797" s="217">
        <f>SUM(BK798:BK877)</f>
        <v>0</v>
      </c>
    </row>
    <row r="798" spans="1:65" s="2" customFormat="1" ht="33" customHeight="1">
      <c r="A798" s="40"/>
      <c r="B798" s="41"/>
      <c r="C798" s="220" t="s">
        <v>2052</v>
      </c>
      <c r="D798" s="220" t="s">
        <v>166</v>
      </c>
      <c r="E798" s="221" t="s">
        <v>2053</v>
      </c>
      <c r="F798" s="222" t="s">
        <v>2054</v>
      </c>
      <c r="G798" s="223" t="s">
        <v>169</v>
      </c>
      <c r="H798" s="224">
        <v>786</v>
      </c>
      <c r="I798" s="225"/>
      <c r="J798" s="226">
        <f>ROUND(I798*H798,2)</f>
        <v>0</v>
      </c>
      <c r="K798" s="222" t="s">
        <v>170</v>
      </c>
      <c r="L798" s="46"/>
      <c r="M798" s="227" t="s">
        <v>19</v>
      </c>
      <c r="N798" s="228" t="s">
        <v>44</v>
      </c>
      <c r="O798" s="86"/>
      <c r="P798" s="229">
        <f>O798*H798</f>
        <v>0</v>
      </c>
      <c r="Q798" s="229">
        <v>0</v>
      </c>
      <c r="R798" s="229">
        <f>Q798*H798</f>
        <v>0</v>
      </c>
      <c r="S798" s="229">
        <v>0</v>
      </c>
      <c r="T798" s="230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31" t="s">
        <v>255</v>
      </c>
      <c r="AT798" s="231" t="s">
        <v>166</v>
      </c>
      <c r="AU798" s="231" t="s">
        <v>106</v>
      </c>
      <c r="AY798" s="19" t="s">
        <v>163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9" t="s">
        <v>106</v>
      </c>
      <c r="BK798" s="232">
        <f>ROUND(I798*H798,2)</f>
        <v>0</v>
      </c>
      <c r="BL798" s="19" t="s">
        <v>255</v>
      </c>
      <c r="BM798" s="231" t="s">
        <v>2055</v>
      </c>
    </row>
    <row r="799" spans="1:51" s="13" customFormat="1" ht="12">
      <c r="A799" s="13"/>
      <c r="B799" s="233"/>
      <c r="C799" s="234"/>
      <c r="D799" s="235" t="s">
        <v>173</v>
      </c>
      <c r="E799" s="236" t="s">
        <v>19</v>
      </c>
      <c r="F799" s="237" t="s">
        <v>2056</v>
      </c>
      <c r="G799" s="234"/>
      <c r="H799" s="238">
        <v>725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173</v>
      </c>
      <c r="AU799" s="244" t="s">
        <v>106</v>
      </c>
      <c r="AV799" s="13" t="s">
        <v>106</v>
      </c>
      <c r="AW799" s="13" t="s">
        <v>33</v>
      </c>
      <c r="AX799" s="13" t="s">
        <v>72</v>
      </c>
      <c r="AY799" s="244" t="s">
        <v>163</v>
      </c>
    </row>
    <row r="800" spans="1:51" s="13" customFormat="1" ht="12">
      <c r="A800" s="13"/>
      <c r="B800" s="233"/>
      <c r="C800" s="234"/>
      <c r="D800" s="235" t="s">
        <v>173</v>
      </c>
      <c r="E800" s="236" t="s">
        <v>19</v>
      </c>
      <c r="F800" s="237" t="s">
        <v>2057</v>
      </c>
      <c r="G800" s="234"/>
      <c r="H800" s="238">
        <v>20</v>
      </c>
      <c r="I800" s="239"/>
      <c r="J800" s="234"/>
      <c r="K800" s="234"/>
      <c r="L800" s="240"/>
      <c r="M800" s="241"/>
      <c r="N800" s="242"/>
      <c r="O800" s="242"/>
      <c r="P800" s="242"/>
      <c r="Q800" s="242"/>
      <c r="R800" s="242"/>
      <c r="S800" s="242"/>
      <c r="T800" s="24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4" t="s">
        <v>173</v>
      </c>
      <c r="AU800" s="244" t="s">
        <v>106</v>
      </c>
      <c r="AV800" s="13" t="s">
        <v>106</v>
      </c>
      <c r="AW800" s="13" t="s">
        <v>33</v>
      </c>
      <c r="AX800" s="13" t="s">
        <v>72</v>
      </c>
      <c r="AY800" s="244" t="s">
        <v>163</v>
      </c>
    </row>
    <row r="801" spans="1:51" s="13" customFormat="1" ht="12">
      <c r="A801" s="13"/>
      <c r="B801" s="233"/>
      <c r="C801" s="234"/>
      <c r="D801" s="235" t="s">
        <v>173</v>
      </c>
      <c r="E801" s="236" t="s">
        <v>19</v>
      </c>
      <c r="F801" s="237" t="s">
        <v>2058</v>
      </c>
      <c r="G801" s="234"/>
      <c r="H801" s="238">
        <v>15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4" t="s">
        <v>173</v>
      </c>
      <c r="AU801" s="244" t="s">
        <v>106</v>
      </c>
      <c r="AV801" s="13" t="s">
        <v>106</v>
      </c>
      <c r="AW801" s="13" t="s">
        <v>33</v>
      </c>
      <c r="AX801" s="13" t="s">
        <v>72</v>
      </c>
      <c r="AY801" s="244" t="s">
        <v>163</v>
      </c>
    </row>
    <row r="802" spans="1:51" s="13" customFormat="1" ht="12">
      <c r="A802" s="13"/>
      <c r="B802" s="233"/>
      <c r="C802" s="234"/>
      <c r="D802" s="235" t="s">
        <v>173</v>
      </c>
      <c r="E802" s="236" t="s">
        <v>19</v>
      </c>
      <c r="F802" s="237" t="s">
        <v>2059</v>
      </c>
      <c r="G802" s="234"/>
      <c r="H802" s="238">
        <v>26</v>
      </c>
      <c r="I802" s="239"/>
      <c r="J802" s="234"/>
      <c r="K802" s="234"/>
      <c r="L802" s="240"/>
      <c r="M802" s="241"/>
      <c r="N802" s="242"/>
      <c r="O802" s="242"/>
      <c r="P802" s="242"/>
      <c r="Q802" s="242"/>
      <c r="R802" s="242"/>
      <c r="S802" s="242"/>
      <c r="T802" s="24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4" t="s">
        <v>173</v>
      </c>
      <c r="AU802" s="244" t="s">
        <v>106</v>
      </c>
      <c r="AV802" s="13" t="s">
        <v>106</v>
      </c>
      <c r="AW802" s="13" t="s">
        <v>33</v>
      </c>
      <c r="AX802" s="13" t="s">
        <v>72</v>
      </c>
      <c r="AY802" s="244" t="s">
        <v>163</v>
      </c>
    </row>
    <row r="803" spans="1:51" s="14" customFormat="1" ht="12">
      <c r="A803" s="14"/>
      <c r="B803" s="245"/>
      <c r="C803" s="246"/>
      <c r="D803" s="235" t="s">
        <v>173</v>
      </c>
      <c r="E803" s="247" t="s">
        <v>19</v>
      </c>
      <c r="F803" s="248" t="s">
        <v>175</v>
      </c>
      <c r="G803" s="246"/>
      <c r="H803" s="249">
        <v>786</v>
      </c>
      <c r="I803" s="250"/>
      <c r="J803" s="246"/>
      <c r="K803" s="246"/>
      <c r="L803" s="251"/>
      <c r="M803" s="252"/>
      <c r="N803" s="253"/>
      <c r="O803" s="253"/>
      <c r="P803" s="253"/>
      <c r="Q803" s="253"/>
      <c r="R803" s="253"/>
      <c r="S803" s="253"/>
      <c r="T803" s="25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5" t="s">
        <v>173</v>
      </c>
      <c r="AU803" s="255" t="s">
        <v>106</v>
      </c>
      <c r="AV803" s="14" t="s">
        <v>171</v>
      </c>
      <c r="AW803" s="14" t="s">
        <v>33</v>
      </c>
      <c r="AX803" s="14" t="s">
        <v>80</v>
      </c>
      <c r="AY803" s="255" t="s">
        <v>163</v>
      </c>
    </row>
    <row r="804" spans="1:65" s="2" customFormat="1" ht="16.5" customHeight="1">
      <c r="A804" s="40"/>
      <c r="B804" s="41"/>
      <c r="C804" s="283" t="s">
        <v>2060</v>
      </c>
      <c r="D804" s="283" t="s">
        <v>1115</v>
      </c>
      <c r="E804" s="284" t="s">
        <v>2061</v>
      </c>
      <c r="F804" s="285" t="s">
        <v>2062</v>
      </c>
      <c r="G804" s="286" t="s">
        <v>2063</v>
      </c>
      <c r="H804" s="287">
        <v>291</v>
      </c>
      <c r="I804" s="288"/>
      <c r="J804" s="289">
        <f>ROUND(I804*H804,2)</f>
        <v>0</v>
      </c>
      <c r="K804" s="285" t="s">
        <v>170</v>
      </c>
      <c r="L804" s="290"/>
      <c r="M804" s="291" t="s">
        <v>19</v>
      </c>
      <c r="N804" s="292" t="s">
        <v>44</v>
      </c>
      <c r="O804" s="86"/>
      <c r="P804" s="229">
        <f>O804*H804</f>
        <v>0</v>
      </c>
      <c r="Q804" s="229">
        <v>0.001</v>
      </c>
      <c r="R804" s="229">
        <f>Q804*H804</f>
        <v>0.291</v>
      </c>
      <c r="S804" s="229">
        <v>0</v>
      </c>
      <c r="T804" s="230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31" t="s">
        <v>340</v>
      </c>
      <c r="AT804" s="231" t="s">
        <v>1115</v>
      </c>
      <c r="AU804" s="231" t="s">
        <v>106</v>
      </c>
      <c r="AY804" s="19" t="s">
        <v>163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19" t="s">
        <v>106</v>
      </c>
      <c r="BK804" s="232">
        <f>ROUND(I804*H804,2)</f>
        <v>0</v>
      </c>
      <c r="BL804" s="19" t="s">
        <v>255</v>
      </c>
      <c r="BM804" s="231" t="s">
        <v>2064</v>
      </c>
    </row>
    <row r="805" spans="1:51" s="13" customFormat="1" ht="12">
      <c r="A805" s="13"/>
      <c r="B805" s="233"/>
      <c r="C805" s="234"/>
      <c r="D805" s="235" t="s">
        <v>173</v>
      </c>
      <c r="E805" s="234"/>
      <c r="F805" s="237" t="s">
        <v>2065</v>
      </c>
      <c r="G805" s="234"/>
      <c r="H805" s="238">
        <v>291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173</v>
      </c>
      <c r="AU805" s="244" t="s">
        <v>106</v>
      </c>
      <c r="AV805" s="13" t="s">
        <v>106</v>
      </c>
      <c r="AW805" s="13" t="s">
        <v>4</v>
      </c>
      <c r="AX805" s="13" t="s">
        <v>80</v>
      </c>
      <c r="AY805" s="244" t="s">
        <v>163</v>
      </c>
    </row>
    <row r="806" spans="1:65" s="2" customFormat="1" ht="21.75" customHeight="1">
      <c r="A806" s="40"/>
      <c r="B806" s="41"/>
      <c r="C806" s="220" t="s">
        <v>2066</v>
      </c>
      <c r="D806" s="220" t="s">
        <v>166</v>
      </c>
      <c r="E806" s="221" t="s">
        <v>2067</v>
      </c>
      <c r="F806" s="222" t="s">
        <v>2068</v>
      </c>
      <c r="G806" s="223" t="s">
        <v>169</v>
      </c>
      <c r="H806" s="224">
        <v>936</v>
      </c>
      <c r="I806" s="225"/>
      <c r="J806" s="226">
        <f>ROUND(I806*H806,2)</f>
        <v>0</v>
      </c>
      <c r="K806" s="222" t="s">
        <v>170</v>
      </c>
      <c r="L806" s="46"/>
      <c r="M806" s="227" t="s">
        <v>19</v>
      </c>
      <c r="N806" s="228" t="s">
        <v>44</v>
      </c>
      <c r="O806" s="86"/>
      <c r="P806" s="229">
        <f>O806*H806</f>
        <v>0</v>
      </c>
      <c r="Q806" s="229">
        <v>0.00088</v>
      </c>
      <c r="R806" s="229">
        <f>Q806*H806</f>
        <v>0.8236800000000001</v>
      </c>
      <c r="S806" s="229">
        <v>0</v>
      </c>
      <c r="T806" s="230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31" t="s">
        <v>255</v>
      </c>
      <c r="AT806" s="231" t="s">
        <v>166</v>
      </c>
      <c r="AU806" s="231" t="s">
        <v>106</v>
      </c>
      <c r="AY806" s="19" t="s">
        <v>163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19" t="s">
        <v>106</v>
      </c>
      <c r="BK806" s="232">
        <f>ROUND(I806*H806,2)</f>
        <v>0</v>
      </c>
      <c r="BL806" s="19" t="s">
        <v>255</v>
      </c>
      <c r="BM806" s="231" t="s">
        <v>2069</v>
      </c>
    </row>
    <row r="807" spans="1:51" s="13" customFormat="1" ht="12">
      <c r="A807" s="13"/>
      <c r="B807" s="233"/>
      <c r="C807" s="234"/>
      <c r="D807" s="235" t="s">
        <v>173</v>
      </c>
      <c r="E807" s="236" t="s">
        <v>19</v>
      </c>
      <c r="F807" s="237" t="s">
        <v>2070</v>
      </c>
      <c r="G807" s="234"/>
      <c r="H807" s="238">
        <v>870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4" t="s">
        <v>173</v>
      </c>
      <c r="AU807" s="244" t="s">
        <v>106</v>
      </c>
      <c r="AV807" s="13" t="s">
        <v>106</v>
      </c>
      <c r="AW807" s="13" t="s">
        <v>33</v>
      </c>
      <c r="AX807" s="13" t="s">
        <v>72</v>
      </c>
      <c r="AY807" s="244" t="s">
        <v>163</v>
      </c>
    </row>
    <row r="808" spans="1:51" s="13" customFormat="1" ht="12">
      <c r="A808" s="13"/>
      <c r="B808" s="233"/>
      <c r="C808" s="234"/>
      <c r="D808" s="235" t="s">
        <v>173</v>
      </c>
      <c r="E808" s="236" t="s">
        <v>19</v>
      </c>
      <c r="F808" s="237" t="s">
        <v>2071</v>
      </c>
      <c r="G808" s="234"/>
      <c r="H808" s="238">
        <v>19.2</v>
      </c>
      <c r="I808" s="239"/>
      <c r="J808" s="234"/>
      <c r="K808" s="234"/>
      <c r="L808" s="240"/>
      <c r="M808" s="241"/>
      <c r="N808" s="242"/>
      <c r="O808" s="242"/>
      <c r="P808" s="242"/>
      <c r="Q808" s="242"/>
      <c r="R808" s="242"/>
      <c r="S808" s="242"/>
      <c r="T808" s="24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4" t="s">
        <v>173</v>
      </c>
      <c r="AU808" s="244" t="s">
        <v>106</v>
      </c>
      <c r="AV808" s="13" t="s">
        <v>106</v>
      </c>
      <c r="AW808" s="13" t="s">
        <v>33</v>
      </c>
      <c r="AX808" s="13" t="s">
        <v>72</v>
      </c>
      <c r="AY808" s="244" t="s">
        <v>163</v>
      </c>
    </row>
    <row r="809" spans="1:51" s="13" customFormat="1" ht="12">
      <c r="A809" s="13"/>
      <c r="B809" s="233"/>
      <c r="C809" s="234"/>
      <c r="D809" s="235" t="s">
        <v>173</v>
      </c>
      <c r="E809" s="236" t="s">
        <v>19</v>
      </c>
      <c r="F809" s="237" t="s">
        <v>2072</v>
      </c>
      <c r="G809" s="234"/>
      <c r="H809" s="238">
        <v>18</v>
      </c>
      <c r="I809" s="239"/>
      <c r="J809" s="234"/>
      <c r="K809" s="234"/>
      <c r="L809" s="240"/>
      <c r="M809" s="241"/>
      <c r="N809" s="242"/>
      <c r="O809" s="242"/>
      <c r="P809" s="242"/>
      <c r="Q809" s="242"/>
      <c r="R809" s="242"/>
      <c r="S809" s="242"/>
      <c r="T809" s="24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4" t="s">
        <v>173</v>
      </c>
      <c r="AU809" s="244" t="s">
        <v>106</v>
      </c>
      <c r="AV809" s="13" t="s">
        <v>106</v>
      </c>
      <c r="AW809" s="13" t="s">
        <v>33</v>
      </c>
      <c r="AX809" s="13" t="s">
        <v>72</v>
      </c>
      <c r="AY809" s="244" t="s">
        <v>163</v>
      </c>
    </row>
    <row r="810" spans="1:51" s="13" customFormat="1" ht="12">
      <c r="A810" s="13"/>
      <c r="B810" s="233"/>
      <c r="C810" s="234"/>
      <c r="D810" s="235" t="s">
        <v>173</v>
      </c>
      <c r="E810" s="236" t="s">
        <v>19</v>
      </c>
      <c r="F810" s="237" t="s">
        <v>2073</v>
      </c>
      <c r="G810" s="234"/>
      <c r="H810" s="238">
        <v>28.8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173</v>
      </c>
      <c r="AU810" s="244" t="s">
        <v>106</v>
      </c>
      <c r="AV810" s="13" t="s">
        <v>106</v>
      </c>
      <c r="AW810" s="13" t="s">
        <v>33</v>
      </c>
      <c r="AX810" s="13" t="s">
        <v>72</v>
      </c>
      <c r="AY810" s="244" t="s">
        <v>163</v>
      </c>
    </row>
    <row r="811" spans="1:51" s="14" customFormat="1" ht="12">
      <c r="A811" s="14"/>
      <c r="B811" s="245"/>
      <c r="C811" s="246"/>
      <c r="D811" s="235" t="s">
        <v>173</v>
      </c>
      <c r="E811" s="247" t="s">
        <v>19</v>
      </c>
      <c r="F811" s="248" t="s">
        <v>175</v>
      </c>
      <c r="G811" s="246"/>
      <c r="H811" s="249">
        <v>936</v>
      </c>
      <c r="I811" s="250"/>
      <c r="J811" s="246"/>
      <c r="K811" s="246"/>
      <c r="L811" s="251"/>
      <c r="M811" s="252"/>
      <c r="N811" s="253"/>
      <c r="O811" s="253"/>
      <c r="P811" s="253"/>
      <c r="Q811" s="253"/>
      <c r="R811" s="253"/>
      <c r="S811" s="253"/>
      <c r="T811" s="25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5" t="s">
        <v>173</v>
      </c>
      <c r="AU811" s="255" t="s">
        <v>106</v>
      </c>
      <c r="AV811" s="14" t="s">
        <v>171</v>
      </c>
      <c r="AW811" s="14" t="s">
        <v>33</v>
      </c>
      <c r="AX811" s="14" t="s">
        <v>80</v>
      </c>
      <c r="AY811" s="255" t="s">
        <v>163</v>
      </c>
    </row>
    <row r="812" spans="1:65" s="2" customFormat="1" ht="44.25" customHeight="1">
      <c r="A812" s="40"/>
      <c r="B812" s="41"/>
      <c r="C812" s="283" t="s">
        <v>2074</v>
      </c>
      <c r="D812" s="283" t="s">
        <v>1115</v>
      </c>
      <c r="E812" s="284" t="s">
        <v>2022</v>
      </c>
      <c r="F812" s="285" t="s">
        <v>2023</v>
      </c>
      <c r="G812" s="286" t="s">
        <v>169</v>
      </c>
      <c r="H812" s="287">
        <v>1043.28</v>
      </c>
      <c r="I812" s="288"/>
      <c r="J812" s="289">
        <f>ROUND(I812*H812,2)</f>
        <v>0</v>
      </c>
      <c r="K812" s="285" t="s">
        <v>170</v>
      </c>
      <c r="L812" s="290"/>
      <c r="M812" s="291" t="s">
        <v>19</v>
      </c>
      <c r="N812" s="292" t="s">
        <v>44</v>
      </c>
      <c r="O812" s="86"/>
      <c r="P812" s="229">
        <f>O812*H812</f>
        <v>0</v>
      </c>
      <c r="Q812" s="229">
        <v>0.001</v>
      </c>
      <c r="R812" s="229">
        <f>Q812*H812</f>
        <v>1.04328</v>
      </c>
      <c r="S812" s="229">
        <v>0</v>
      </c>
      <c r="T812" s="230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31" t="s">
        <v>340</v>
      </c>
      <c r="AT812" s="231" t="s">
        <v>1115</v>
      </c>
      <c r="AU812" s="231" t="s">
        <v>106</v>
      </c>
      <c r="AY812" s="19" t="s">
        <v>163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19" t="s">
        <v>106</v>
      </c>
      <c r="BK812" s="232">
        <f>ROUND(I812*H812,2)</f>
        <v>0</v>
      </c>
      <c r="BL812" s="19" t="s">
        <v>255</v>
      </c>
      <c r="BM812" s="231" t="s">
        <v>2075</v>
      </c>
    </row>
    <row r="813" spans="1:51" s="13" customFormat="1" ht="12">
      <c r="A813" s="13"/>
      <c r="B813" s="233"/>
      <c r="C813" s="234"/>
      <c r="D813" s="235" t="s">
        <v>173</v>
      </c>
      <c r="E813" s="236" t="s">
        <v>19</v>
      </c>
      <c r="F813" s="237" t="s">
        <v>2076</v>
      </c>
      <c r="G813" s="234"/>
      <c r="H813" s="238">
        <v>1043.28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173</v>
      </c>
      <c r="AU813" s="244" t="s">
        <v>106</v>
      </c>
      <c r="AV813" s="13" t="s">
        <v>106</v>
      </c>
      <c r="AW813" s="13" t="s">
        <v>33</v>
      </c>
      <c r="AX813" s="13" t="s">
        <v>80</v>
      </c>
      <c r="AY813" s="244" t="s">
        <v>163</v>
      </c>
    </row>
    <row r="814" spans="1:65" s="2" customFormat="1" ht="33" customHeight="1">
      <c r="A814" s="40"/>
      <c r="B814" s="41"/>
      <c r="C814" s="283" t="s">
        <v>2077</v>
      </c>
      <c r="D814" s="283" t="s">
        <v>1115</v>
      </c>
      <c r="E814" s="284" t="s">
        <v>2078</v>
      </c>
      <c r="F814" s="285" t="s">
        <v>2079</v>
      </c>
      <c r="G814" s="286" t="s">
        <v>169</v>
      </c>
      <c r="H814" s="287">
        <v>38.088</v>
      </c>
      <c r="I814" s="288"/>
      <c r="J814" s="289">
        <f>ROUND(I814*H814,2)</f>
        <v>0</v>
      </c>
      <c r="K814" s="285" t="s">
        <v>170</v>
      </c>
      <c r="L814" s="290"/>
      <c r="M814" s="291" t="s">
        <v>19</v>
      </c>
      <c r="N814" s="292" t="s">
        <v>44</v>
      </c>
      <c r="O814" s="86"/>
      <c r="P814" s="229">
        <f>O814*H814</f>
        <v>0</v>
      </c>
      <c r="Q814" s="229">
        <v>0.001</v>
      </c>
      <c r="R814" s="229">
        <f>Q814*H814</f>
        <v>0.038088000000000004</v>
      </c>
      <c r="S814" s="229">
        <v>0</v>
      </c>
      <c r="T814" s="230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31" t="s">
        <v>340</v>
      </c>
      <c r="AT814" s="231" t="s">
        <v>1115</v>
      </c>
      <c r="AU814" s="231" t="s">
        <v>106</v>
      </c>
      <c r="AY814" s="19" t="s">
        <v>163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19" t="s">
        <v>106</v>
      </c>
      <c r="BK814" s="232">
        <f>ROUND(I814*H814,2)</f>
        <v>0</v>
      </c>
      <c r="BL814" s="19" t="s">
        <v>255</v>
      </c>
      <c r="BM814" s="231" t="s">
        <v>2080</v>
      </c>
    </row>
    <row r="815" spans="1:51" s="13" customFormat="1" ht="12">
      <c r="A815" s="13"/>
      <c r="B815" s="233"/>
      <c r="C815" s="234"/>
      <c r="D815" s="235" t="s">
        <v>173</v>
      </c>
      <c r="E815" s="236" t="s">
        <v>19</v>
      </c>
      <c r="F815" s="237" t="s">
        <v>2081</v>
      </c>
      <c r="G815" s="234"/>
      <c r="H815" s="238">
        <v>33.12</v>
      </c>
      <c r="I815" s="239"/>
      <c r="J815" s="234"/>
      <c r="K815" s="234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173</v>
      </c>
      <c r="AU815" s="244" t="s">
        <v>106</v>
      </c>
      <c r="AV815" s="13" t="s">
        <v>106</v>
      </c>
      <c r="AW815" s="13" t="s">
        <v>33</v>
      </c>
      <c r="AX815" s="13" t="s">
        <v>80</v>
      </c>
      <c r="AY815" s="244" t="s">
        <v>163</v>
      </c>
    </row>
    <row r="816" spans="1:51" s="13" customFormat="1" ht="12">
      <c r="A816" s="13"/>
      <c r="B816" s="233"/>
      <c r="C816" s="234"/>
      <c r="D816" s="235" t="s">
        <v>173</v>
      </c>
      <c r="E816" s="234"/>
      <c r="F816" s="237" t="s">
        <v>2082</v>
      </c>
      <c r="G816" s="234"/>
      <c r="H816" s="238">
        <v>38.088</v>
      </c>
      <c r="I816" s="239"/>
      <c r="J816" s="234"/>
      <c r="K816" s="234"/>
      <c r="L816" s="240"/>
      <c r="M816" s="241"/>
      <c r="N816" s="242"/>
      <c r="O816" s="242"/>
      <c r="P816" s="242"/>
      <c r="Q816" s="242"/>
      <c r="R816" s="242"/>
      <c r="S816" s="242"/>
      <c r="T816" s="24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4" t="s">
        <v>173</v>
      </c>
      <c r="AU816" s="244" t="s">
        <v>106</v>
      </c>
      <c r="AV816" s="13" t="s">
        <v>106</v>
      </c>
      <c r="AW816" s="13" t="s">
        <v>4</v>
      </c>
      <c r="AX816" s="13" t="s">
        <v>80</v>
      </c>
      <c r="AY816" s="244" t="s">
        <v>163</v>
      </c>
    </row>
    <row r="817" spans="1:65" s="2" customFormat="1" ht="21.75" customHeight="1">
      <c r="A817" s="40"/>
      <c r="B817" s="41"/>
      <c r="C817" s="220" t="s">
        <v>2083</v>
      </c>
      <c r="D817" s="220" t="s">
        <v>166</v>
      </c>
      <c r="E817" s="221" t="s">
        <v>2084</v>
      </c>
      <c r="F817" s="222" t="s">
        <v>2085</v>
      </c>
      <c r="G817" s="223" t="s">
        <v>169</v>
      </c>
      <c r="H817" s="224">
        <v>856.35</v>
      </c>
      <c r="I817" s="225"/>
      <c r="J817" s="226">
        <f>ROUND(I817*H817,2)</f>
        <v>0</v>
      </c>
      <c r="K817" s="222" t="s">
        <v>170</v>
      </c>
      <c r="L817" s="46"/>
      <c r="M817" s="227" t="s">
        <v>19</v>
      </c>
      <c r="N817" s="228" t="s">
        <v>44</v>
      </c>
      <c r="O817" s="86"/>
      <c r="P817" s="229">
        <f>O817*H817</f>
        <v>0</v>
      </c>
      <c r="Q817" s="229">
        <v>0</v>
      </c>
      <c r="R817" s="229">
        <f>Q817*H817</f>
        <v>0</v>
      </c>
      <c r="S817" s="229">
        <v>0</v>
      </c>
      <c r="T817" s="230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31" t="s">
        <v>255</v>
      </c>
      <c r="AT817" s="231" t="s">
        <v>166</v>
      </c>
      <c r="AU817" s="231" t="s">
        <v>106</v>
      </c>
      <c r="AY817" s="19" t="s">
        <v>163</v>
      </c>
      <c r="BE817" s="232">
        <f>IF(N817="základní",J817,0)</f>
        <v>0</v>
      </c>
      <c r="BF817" s="232">
        <f>IF(N817="snížená",J817,0)</f>
        <v>0</v>
      </c>
      <c r="BG817" s="232">
        <f>IF(N817="zákl. přenesená",J817,0)</f>
        <v>0</v>
      </c>
      <c r="BH817" s="232">
        <f>IF(N817="sníž. přenesená",J817,0)</f>
        <v>0</v>
      </c>
      <c r="BI817" s="232">
        <f>IF(N817="nulová",J817,0)</f>
        <v>0</v>
      </c>
      <c r="BJ817" s="19" t="s">
        <v>106</v>
      </c>
      <c r="BK817" s="232">
        <f>ROUND(I817*H817,2)</f>
        <v>0</v>
      </c>
      <c r="BL817" s="19" t="s">
        <v>255</v>
      </c>
      <c r="BM817" s="231" t="s">
        <v>2086</v>
      </c>
    </row>
    <row r="818" spans="1:51" s="13" customFormat="1" ht="12">
      <c r="A818" s="13"/>
      <c r="B818" s="233"/>
      <c r="C818" s="234"/>
      <c r="D818" s="235" t="s">
        <v>173</v>
      </c>
      <c r="E818" s="236" t="s">
        <v>19</v>
      </c>
      <c r="F818" s="237" t="s">
        <v>2056</v>
      </c>
      <c r="G818" s="234"/>
      <c r="H818" s="238">
        <v>725</v>
      </c>
      <c r="I818" s="239"/>
      <c r="J818" s="234"/>
      <c r="K818" s="234"/>
      <c r="L818" s="240"/>
      <c r="M818" s="241"/>
      <c r="N818" s="242"/>
      <c r="O818" s="242"/>
      <c r="P818" s="242"/>
      <c r="Q818" s="242"/>
      <c r="R818" s="242"/>
      <c r="S818" s="242"/>
      <c r="T818" s="24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4" t="s">
        <v>173</v>
      </c>
      <c r="AU818" s="244" t="s">
        <v>106</v>
      </c>
      <c r="AV818" s="13" t="s">
        <v>106</v>
      </c>
      <c r="AW818" s="13" t="s">
        <v>33</v>
      </c>
      <c r="AX818" s="13" t="s">
        <v>72</v>
      </c>
      <c r="AY818" s="244" t="s">
        <v>163</v>
      </c>
    </row>
    <row r="819" spans="1:51" s="13" customFormat="1" ht="12">
      <c r="A819" s="13"/>
      <c r="B819" s="233"/>
      <c r="C819" s="234"/>
      <c r="D819" s="235" t="s">
        <v>173</v>
      </c>
      <c r="E819" s="236" t="s">
        <v>19</v>
      </c>
      <c r="F819" s="237" t="s">
        <v>2087</v>
      </c>
      <c r="G819" s="234"/>
      <c r="H819" s="238">
        <v>16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4" t="s">
        <v>173</v>
      </c>
      <c r="AU819" s="244" t="s">
        <v>106</v>
      </c>
      <c r="AV819" s="13" t="s">
        <v>106</v>
      </c>
      <c r="AW819" s="13" t="s">
        <v>33</v>
      </c>
      <c r="AX819" s="13" t="s">
        <v>72</v>
      </c>
      <c r="AY819" s="244" t="s">
        <v>163</v>
      </c>
    </row>
    <row r="820" spans="1:51" s="13" customFormat="1" ht="12">
      <c r="A820" s="13"/>
      <c r="B820" s="233"/>
      <c r="C820" s="234"/>
      <c r="D820" s="235" t="s">
        <v>173</v>
      </c>
      <c r="E820" s="236" t="s">
        <v>19</v>
      </c>
      <c r="F820" s="237" t="s">
        <v>2058</v>
      </c>
      <c r="G820" s="234"/>
      <c r="H820" s="238">
        <v>15</v>
      </c>
      <c r="I820" s="239"/>
      <c r="J820" s="234"/>
      <c r="K820" s="234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173</v>
      </c>
      <c r="AU820" s="244" t="s">
        <v>106</v>
      </c>
      <c r="AV820" s="13" t="s">
        <v>106</v>
      </c>
      <c r="AW820" s="13" t="s">
        <v>33</v>
      </c>
      <c r="AX820" s="13" t="s">
        <v>72</v>
      </c>
      <c r="AY820" s="244" t="s">
        <v>163</v>
      </c>
    </row>
    <row r="821" spans="1:51" s="13" customFormat="1" ht="12">
      <c r="A821" s="13"/>
      <c r="B821" s="233"/>
      <c r="C821" s="234"/>
      <c r="D821" s="235" t="s">
        <v>173</v>
      </c>
      <c r="E821" s="236" t="s">
        <v>19</v>
      </c>
      <c r="F821" s="237" t="s">
        <v>2088</v>
      </c>
      <c r="G821" s="234"/>
      <c r="H821" s="238">
        <v>22.5</v>
      </c>
      <c r="I821" s="239"/>
      <c r="J821" s="234"/>
      <c r="K821" s="234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173</v>
      </c>
      <c r="AU821" s="244" t="s">
        <v>106</v>
      </c>
      <c r="AV821" s="13" t="s">
        <v>106</v>
      </c>
      <c r="AW821" s="13" t="s">
        <v>33</v>
      </c>
      <c r="AX821" s="13" t="s">
        <v>72</v>
      </c>
      <c r="AY821" s="244" t="s">
        <v>163</v>
      </c>
    </row>
    <row r="822" spans="1:51" s="14" customFormat="1" ht="12">
      <c r="A822" s="14"/>
      <c r="B822" s="245"/>
      <c r="C822" s="246"/>
      <c r="D822" s="235" t="s">
        <v>173</v>
      </c>
      <c r="E822" s="247" t="s">
        <v>19</v>
      </c>
      <c r="F822" s="248" t="s">
        <v>175</v>
      </c>
      <c r="G822" s="246"/>
      <c r="H822" s="249">
        <v>778.5</v>
      </c>
      <c r="I822" s="250"/>
      <c r="J822" s="246"/>
      <c r="K822" s="246"/>
      <c r="L822" s="251"/>
      <c r="M822" s="252"/>
      <c r="N822" s="253"/>
      <c r="O822" s="253"/>
      <c r="P822" s="253"/>
      <c r="Q822" s="253"/>
      <c r="R822" s="253"/>
      <c r="S822" s="253"/>
      <c r="T822" s="25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5" t="s">
        <v>173</v>
      </c>
      <c r="AU822" s="255" t="s">
        <v>106</v>
      </c>
      <c r="AV822" s="14" t="s">
        <v>171</v>
      </c>
      <c r="AW822" s="14" t="s">
        <v>33</v>
      </c>
      <c r="AX822" s="14" t="s">
        <v>80</v>
      </c>
      <c r="AY822" s="255" t="s">
        <v>163</v>
      </c>
    </row>
    <row r="823" spans="1:51" s="13" customFormat="1" ht="12">
      <c r="A823" s="13"/>
      <c r="B823" s="233"/>
      <c r="C823" s="234"/>
      <c r="D823" s="235" t="s">
        <v>173</v>
      </c>
      <c r="E823" s="234"/>
      <c r="F823" s="237" t="s">
        <v>2089</v>
      </c>
      <c r="G823" s="234"/>
      <c r="H823" s="238">
        <v>856.35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173</v>
      </c>
      <c r="AU823" s="244" t="s">
        <v>106</v>
      </c>
      <c r="AV823" s="13" t="s">
        <v>106</v>
      </c>
      <c r="AW823" s="13" t="s">
        <v>4</v>
      </c>
      <c r="AX823" s="13" t="s">
        <v>80</v>
      </c>
      <c r="AY823" s="244" t="s">
        <v>163</v>
      </c>
    </row>
    <row r="824" spans="1:65" s="2" customFormat="1" ht="44.25" customHeight="1">
      <c r="A824" s="40"/>
      <c r="B824" s="41"/>
      <c r="C824" s="283" t="s">
        <v>2090</v>
      </c>
      <c r="D824" s="283" t="s">
        <v>1115</v>
      </c>
      <c r="E824" s="284" t="s">
        <v>2091</v>
      </c>
      <c r="F824" s="285" t="s">
        <v>2092</v>
      </c>
      <c r="G824" s="286" t="s">
        <v>169</v>
      </c>
      <c r="H824" s="287">
        <v>1027.62</v>
      </c>
      <c r="I824" s="288"/>
      <c r="J824" s="289">
        <f>ROUND(I824*H824,2)</f>
        <v>0</v>
      </c>
      <c r="K824" s="285" t="s">
        <v>170</v>
      </c>
      <c r="L824" s="290"/>
      <c r="M824" s="291" t="s">
        <v>19</v>
      </c>
      <c r="N824" s="292" t="s">
        <v>44</v>
      </c>
      <c r="O824" s="86"/>
      <c r="P824" s="229">
        <f>O824*H824</f>
        <v>0</v>
      </c>
      <c r="Q824" s="229">
        <v>0.004</v>
      </c>
      <c r="R824" s="229">
        <f>Q824*H824</f>
        <v>4.11048</v>
      </c>
      <c r="S824" s="229">
        <v>0</v>
      </c>
      <c r="T824" s="230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31" t="s">
        <v>340</v>
      </c>
      <c r="AT824" s="231" t="s">
        <v>1115</v>
      </c>
      <c r="AU824" s="231" t="s">
        <v>106</v>
      </c>
      <c r="AY824" s="19" t="s">
        <v>163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19" t="s">
        <v>106</v>
      </c>
      <c r="BK824" s="232">
        <f>ROUND(I824*H824,2)</f>
        <v>0</v>
      </c>
      <c r="BL824" s="19" t="s">
        <v>255</v>
      </c>
      <c r="BM824" s="231" t="s">
        <v>2093</v>
      </c>
    </row>
    <row r="825" spans="1:51" s="13" customFormat="1" ht="12">
      <c r="A825" s="13"/>
      <c r="B825" s="233"/>
      <c r="C825" s="234"/>
      <c r="D825" s="235" t="s">
        <v>173</v>
      </c>
      <c r="E825" s="236" t="s">
        <v>19</v>
      </c>
      <c r="F825" s="237" t="s">
        <v>2094</v>
      </c>
      <c r="G825" s="234"/>
      <c r="H825" s="238">
        <v>1027.62</v>
      </c>
      <c r="I825" s="239"/>
      <c r="J825" s="234"/>
      <c r="K825" s="234"/>
      <c r="L825" s="240"/>
      <c r="M825" s="241"/>
      <c r="N825" s="242"/>
      <c r="O825" s="242"/>
      <c r="P825" s="242"/>
      <c r="Q825" s="242"/>
      <c r="R825" s="242"/>
      <c r="S825" s="242"/>
      <c r="T825" s="24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4" t="s">
        <v>173</v>
      </c>
      <c r="AU825" s="244" t="s">
        <v>106</v>
      </c>
      <c r="AV825" s="13" t="s">
        <v>106</v>
      </c>
      <c r="AW825" s="13" t="s">
        <v>33</v>
      </c>
      <c r="AX825" s="13" t="s">
        <v>80</v>
      </c>
      <c r="AY825" s="244" t="s">
        <v>163</v>
      </c>
    </row>
    <row r="826" spans="1:65" s="2" customFormat="1" ht="44.25" customHeight="1">
      <c r="A826" s="40"/>
      <c r="B826" s="41"/>
      <c r="C826" s="220" t="s">
        <v>2095</v>
      </c>
      <c r="D826" s="220" t="s">
        <v>166</v>
      </c>
      <c r="E826" s="221" t="s">
        <v>2096</v>
      </c>
      <c r="F826" s="222" t="s">
        <v>2097</v>
      </c>
      <c r="G826" s="223" t="s">
        <v>279</v>
      </c>
      <c r="H826" s="224">
        <v>250</v>
      </c>
      <c r="I826" s="225"/>
      <c r="J826" s="226">
        <f>ROUND(I826*H826,2)</f>
        <v>0</v>
      </c>
      <c r="K826" s="222" t="s">
        <v>170</v>
      </c>
      <c r="L826" s="46"/>
      <c r="M826" s="227" t="s">
        <v>19</v>
      </c>
      <c r="N826" s="228" t="s">
        <v>44</v>
      </c>
      <c r="O826" s="86"/>
      <c r="P826" s="229">
        <f>O826*H826</f>
        <v>0</v>
      </c>
      <c r="Q826" s="229">
        <v>0</v>
      </c>
      <c r="R826" s="229">
        <f>Q826*H826</f>
        <v>0</v>
      </c>
      <c r="S826" s="229">
        <v>0</v>
      </c>
      <c r="T826" s="230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31" t="s">
        <v>255</v>
      </c>
      <c r="AT826" s="231" t="s">
        <v>166</v>
      </c>
      <c r="AU826" s="231" t="s">
        <v>106</v>
      </c>
      <c r="AY826" s="19" t="s">
        <v>163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9" t="s">
        <v>106</v>
      </c>
      <c r="BK826" s="232">
        <f>ROUND(I826*H826,2)</f>
        <v>0</v>
      </c>
      <c r="BL826" s="19" t="s">
        <v>255</v>
      </c>
      <c r="BM826" s="231" t="s">
        <v>2098</v>
      </c>
    </row>
    <row r="827" spans="1:65" s="2" customFormat="1" ht="21.75" customHeight="1">
      <c r="A827" s="40"/>
      <c r="B827" s="41"/>
      <c r="C827" s="220" t="s">
        <v>2099</v>
      </c>
      <c r="D827" s="220" t="s">
        <v>166</v>
      </c>
      <c r="E827" s="221" t="s">
        <v>2100</v>
      </c>
      <c r="F827" s="222" t="s">
        <v>2101</v>
      </c>
      <c r="G827" s="223" t="s">
        <v>169</v>
      </c>
      <c r="H827" s="224">
        <v>1568</v>
      </c>
      <c r="I827" s="225"/>
      <c r="J827" s="226">
        <f>ROUND(I827*H827,2)</f>
        <v>0</v>
      </c>
      <c r="K827" s="222" t="s">
        <v>170</v>
      </c>
      <c r="L827" s="46"/>
      <c r="M827" s="227" t="s">
        <v>19</v>
      </c>
      <c r="N827" s="228" t="s">
        <v>44</v>
      </c>
      <c r="O827" s="86"/>
      <c r="P827" s="229">
        <f>O827*H827</f>
        <v>0</v>
      </c>
      <c r="Q827" s="229">
        <v>0</v>
      </c>
      <c r="R827" s="229">
        <f>Q827*H827</f>
        <v>0</v>
      </c>
      <c r="S827" s="229">
        <v>0</v>
      </c>
      <c r="T827" s="230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31" t="s">
        <v>255</v>
      </c>
      <c r="AT827" s="231" t="s">
        <v>166</v>
      </c>
      <c r="AU827" s="231" t="s">
        <v>106</v>
      </c>
      <c r="AY827" s="19" t="s">
        <v>163</v>
      </c>
      <c r="BE827" s="232">
        <f>IF(N827="základní",J827,0)</f>
        <v>0</v>
      </c>
      <c r="BF827" s="232">
        <f>IF(N827="snížená",J827,0)</f>
        <v>0</v>
      </c>
      <c r="BG827" s="232">
        <f>IF(N827="zákl. přenesená",J827,0)</f>
        <v>0</v>
      </c>
      <c r="BH827" s="232">
        <f>IF(N827="sníž. přenesená",J827,0)</f>
        <v>0</v>
      </c>
      <c r="BI827" s="232">
        <f>IF(N827="nulová",J827,0)</f>
        <v>0</v>
      </c>
      <c r="BJ827" s="19" t="s">
        <v>106</v>
      </c>
      <c r="BK827" s="232">
        <f>ROUND(I827*H827,2)</f>
        <v>0</v>
      </c>
      <c r="BL827" s="19" t="s">
        <v>255</v>
      </c>
      <c r="BM827" s="231" t="s">
        <v>2102</v>
      </c>
    </row>
    <row r="828" spans="1:51" s="13" customFormat="1" ht="12">
      <c r="A828" s="13"/>
      <c r="B828" s="233"/>
      <c r="C828" s="234"/>
      <c r="D828" s="235" t="s">
        <v>173</v>
      </c>
      <c r="E828" s="236" t="s">
        <v>19</v>
      </c>
      <c r="F828" s="237" t="s">
        <v>2056</v>
      </c>
      <c r="G828" s="234"/>
      <c r="H828" s="238">
        <v>725</v>
      </c>
      <c r="I828" s="239"/>
      <c r="J828" s="234"/>
      <c r="K828" s="234"/>
      <c r="L828" s="240"/>
      <c r="M828" s="241"/>
      <c r="N828" s="242"/>
      <c r="O828" s="242"/>
      <c r="P828" s="242"/>
      <c r="Q828" s="242"/>
      <c r="R828" s="242"/>
      <c r="S828" s="242"/>
      <c r="T828" s="24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4" t="s">
        <v>173</v>
      </c>
      <c r="AU828" s="244" t="s">
        <v>106</v>
      </c>
      <c r="AV828" s="13" t="s">
        <v>106</v>
      </c>
      <c r="AW828" s="13" t="s">
        <v>33</v>
      </c>
      <c r="AX828" s="13" t="s">
        <v>72</v>
      </c>
      <c r="AY828" s="244" t="s">
        <v>163</v>
      </c>
    </row>
    <row r="829" spans="1:51" s="13" customFormat="1" ht="12">
      <c r="A829" s="13"/>
      <c r="B829" s="233"/>
      <c r="C829" s="234"/>
      <c r="D829" s="235" t="s">
        <v>173</v>
      </c>
      <c r="E829" s="236" t="s">
        <v>19</v>
      </c>
      <c r="F829" s="237" t="s">
        <v>2057</v>
      </c>
      <c r="G829" s="234"/>
      <c r="H829" s="238">
        <v>20</v>
      </c>
      <c r="I829" s="239"/>
      <c r="J829" s="234"/>
      <c r="K829" s="234"/>
      <c r="L829" s="240"/>
      <c r="M829" s="241"/>
      <c r="N829" s="242"/>
      <c r="O829" s="242"/>
      <c r="P829" s="242"/>
      <c r="Q829" s="242"/>
      <c r="R829" s="242"/>
      <c r="S829" s="242"/>
      <c r="T829" s="24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4" t="s">
        <v>173</v>
      </c>
      <c r="AU829" s="244" t="s">
        <v>106</v>
      </c>
      <c r="AV829" s="13" t="s">
        <v>106</v>
      </c>
      <c r="AW829" s="13" t="s">
        <v>33</v>
      </c>
      <c r="AX829" s="13" t="s">
        <v>72</v>
      </c>
      <c r="AY829" s="244" t="s">
        <v>163</v>
      </c>
    </row>
    <row r="830" spans="1:51" s="13" customFormat="1" ht="12">
      <c r="A830" s="13"/>
      <c r="B830" s="233"/>
      <c r="C830" s="234"/>
      <c r="D830" s="235" t="s">
        <v>173</v>
      </c>
      <c r="E830" s="236" t="s">
        <v>19</v>
      </c>
      <c r="F830" s="237" t="s">
        <v>2058</v>
      </c>
      <c r="G830" s="234"/>
      <c r="H830" s="238">
        <v>15</v>
      </c>
      <c r="I830" s="239"/>
      <c r="J830" s="234"/>
      <c r="K830" s="234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173</v>
      </c>
      <c r="AU830" s="244" t="s">
        <v>106</v>
      </c>
      <c r="AV830" s="13" t="s">
        <v>106</v>
      </c>
      <c r="AW830" s="13" t="s">
        <v>33</v>
      </c>
      <c r="AX830" s="13" t="s">
        <v>72</v>
      </c>
      <c r="AY830" s="244" t="s">
        <v>163</v>
      </c>
    </row>
    <row r="831" spans="1:51" s="13" customFormat="1" ht="12">
      <c r="A831" s="13"/>
      <c r="B831" s="233"/>
      <c r="C831" s="234"/>
      <c r="D831" s="235" t="s">
        <v>173</v>
      </c>
      <c r="E831" s="236" t="s">
        <v>19</v>
      </c>
      <c r="F831" s="237" t="s">
        <v>2103</v>
      </c>
      <c r="G831" s="234"/>
      <c r="H831" s="238">
        <v>24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4" t="s">
        <v>173</v>
      </c>
      <c r="AU831" s="244" t="s">
        <v>106</v>
      </c>
      <c r="AV831" s="13" t="s">
        <v>106</v>
      </c>
      <c r="AW831" s="13" t="s">
        <v>33</v>
      </c>
      <c r="AX831" s="13" t="s">
        <v>72</v>
      </c>
      <c r="AY831" s="244" t="s">
        <v>163</v>
      </c>
    </row>
    <row r="832" spans="1:51" s="14" customFormat="1" ht="12">
      <c r="A832" s="14"/>
      <c r="B832" s="245"/>
      <c r="C832" s="246"/>
      <c r="D832" s="235" t="s">
        <v>173</v>
      </c>
      <c r="E832" s="247" t="s">
        <v>19</v>
      </c>
      <c r="F832" s="248" t="s">
        <v>175</v>
      </c>
      <c r="G832" s="246"/>
      <c r="H832" s="249">
        <v>784</v>
      </c>
      <c r="I832" s="250"/>
      <c r="J832" s="246"/>
      <c r="K832" s="246"/>
      <c r="L832" s="251"/>
      <c r="M832" s="252"/>
      <c r="N832" s="253"/>
      <c r="O832" s="253"/>
      <c r="P832" s="253"/>
      <c r="Q832" s="253"/>
      <c r="R832" s="253"/>
      <c r="S832" s="253"/>
      <c r="T832" s="25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5" t="s">
        <v>173</v>
      </c>
      <c r="AU832" s="255" t="s">
        <v>106</v>
      </c>
      <c r="AV832" s="14" t="s">
        <v>171</v>
      </c>
      <c r="AW832" s="14" t="s">
        <v>33</v>
      </c>
      <c r="AX832" s="14" t="s">
        <v>72</v>
      </c>
      <c r="AY832" s="255" t="s">
        <v>163</v>
      </c>
    </row>
    <row r="833" spans="1:51" s="13" customFormat="1" ht="12">
      <c r="A833" s="13"/>
      <c r="B833" s="233"/>
      <c r="C833" s="234"/>
      <c r="D833" s="235" t="s">
        <v>173</v>
      </c>
      <c r="E833" s="236" t="s">
        <v>19</v>
      </c>
      <c r="F833" s="237" t="s">
        <v>2104</v>
      </c>
      <c r="G833" s="234"/>
      <c r="H833" s="238">
        <v>1568</v>
      </c>
      <c r="I833" s="239"/>
      <c r="J833" s="234"/>
      <c r="K833" s="234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173</v>
      </c>
      <c r="AU833" s="244" t="s">
        <v>106</v>
      </c>
      <c r="AV833" s="13" t="s">
        <v>106</v>
      </c>
      <c r="AW833" s="13" t="s">
        <v>33</v>
      </c>
      <c r="AX833" s="13" t="s">
        <v>80</v>
      </c>
      <c r="AY833" s="244" t="s">
        <v>163</v>
      </c>
    </row>
    <row r="834" spans="1:65" s="2" customFormat="1" ht="33" customHeight="1">
      <c r="A834" s="40"/>
      <c r="B834" s="41"/>
      <c r="C834" s="283" t="s">
        <v>2105</v>
      </c>
      <c r="D834" s="283" t="s">
        <v>1115</v>
      </c>
      <c r="E834" s="284" t="s">
        <v>2002</v>
      </c>
      <c r="F834" s="285" t="s">
        <v>2003</v>
      </c>
      <c r="G834" s="286" t="s">
        <v>169</v>
      </c>
      <c r="H834" s="287">
        <v>940.8</v>
      </c>
      <c r="I834" s="288"/>
      <c r="J834" s="289">
        <f>ROUND(I834*H834,2)</f>
        <v>0</v>
      </c>
      <c r="K834" s="285" t="s">
        <v>170</v>
      </c>
      <c r="L834" s="290"/>
      <c r="M834" s="291" t="s">
        <v>19</v>
      </c>
      <c r="N834" s="292" t="s">
        <v>44</v>
      </c>
      <c r="O834" s="86"/>
      <c r="P834" s="229">
        <f>O834*H834</f>
        <v>0</v>
      </c>
      <c r="Q834" s="229">
        <v>0.001</v>
      </c>
      <c r="R834" s="229">
        <f>Q834*H834</f>
        <v>0.9408</v>
      </c>
      <c r="S834" s="229">
        <v>0</v>
      </c>
      <c r="T834" s="230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31" t="s">
        <v>340</v>
      </c>
      <c r="AT834" s="231" t="s">
        <v>1115</v>
      </c>
      <c r="AU834" s="231" t="s">
        <v>106</v>
      </c>
      <c r="AY834" s="19" t="s">
        <v>163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19" t="s">
        <v>106</v>
      </c>
      <c r="BK834" s="232">
        <f>ROUND(I834*H834,2)</f>
        <v>0</v>
      </c>
      <c r="BL834" s="19" t="s">
        <v>255</v>
      </c>
      <c r="BM834" s="231" t="s">
        <v>2106</v>
      </c>
    </row>
    <row r="835" spans="1:51" s="13" customFormat="1" ht="12">
      <c r="A835" s="13"/>
      <c r="B835" s="233"/>
      <c r="C835" s="234"/>
      <c r="D835" s="235" t="s">
        <v>173</v>
      </c>
      <c r="E835" s="236" t="s">
        <v>19</v>
      </c>
      <c r="F835" s="237" t="s">
        <v>2107</v>
      </c>
      <c r="G835" s="234"/>
      <c r="H835" s="238">
        <v>940.8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4" t="s">
        <v>173</v>
      </c>
      <c r="AU835" s="244" t="s">
        <v>106</v>
      </c>
      <c r="AV835" s="13" t="s">
        <v>106</v>
      </c>
      <c r="AW835" s="13" t="s">
        <v>33</v>
      </c>
      <c r="AX835" s="13" t="s">
        <v>80</v>
      </c>
      <c r="AY835" s="244" t="s">
        <v>163</v>
      </c>
    </row>
    <row r="836" spans="1:65" s="2" customFormat="1" ht="44.25" customHeight="1">
      <c r="A836" s="40"/>
      <c r="B836" s="41"/>
      <c r="C836" s="283" t="s">
        <v>2108</v>
      </c>
      <c r="D836" s="283" t="s">
        <v>1115</v>
      </c>
      <c r="E836" s="284" t="s">
        <v>2109</v>
      </c>
      <c r="F836" s="285" t="s">
        <v>2110</v>
      </c>
      <c r="G836" s="286" t="s">
        <v>169</v>
      </c>
      <c r="H836" s="287">
        <v>1081.92</v>
      </c>
      <c r="I836" s="288"/>
      <c r="J836" s="289">
        <f>ROUND(I836*H836,2)</f>
        <v>0</v>
      </c>
      <c r="K836" s="285" t="s">
        <v>170</v>
      </c>
      <c r="L836" s="290"/>
      <c r="M836" s="291" t="s">
        <v>19</v>
      </c>
      <c r="N836" s="292" t="s">
        <v>44</v>
      </c>
      <c r="O836" s="86"/>
      <c r="P836" s="229">
        <f>O836*H836</f>
        <v>0</v>
      </c>
      <c r="Q836" s="229">
        <v>0.001</v>
      </c>
      <c r="R836" s="229">
        <f>Q836*H836</f>
        <v>1.08192</v>
      </c>
      <c r="S836" s="229">
        <v>0</v>
      </c>
      <c r="T836" s="230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31" t="s">
        <v>340</v>
      </c>
      <c r="AT836" s="231" t="s">
        <v>1115</v>
      </c>
      <c r="AU836" s="231" t="s">
        <v>106</v>
      </c>
      <c r="AY836" s="19" t="s">
        <v>163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19" t="s">
        <v>106</v>
      </c>
      <c r="BK836" s="232">
        <f>ROUND(I836*H836,2)</f>
        <v>0</v>
      </c>
      <c r="BL836" s="19" t="s">
        <v>255</v>
      </c>
      <c r="BM836" s="231" t="s">
        <v>2111</v>
      </c>
    </row>
    <row r="837" spans="1:51" s="13" customFormat="1" ht="12">
      <c r="A837" s="13"/>
      <c r="B837" s="233"/>
      <c r="C837" s="234"/>
      <c r="D837" s="235" t="s">
        <v>173</v>
      </c>
      <c r="E837" s="236" t="s">
        <v>19</v>
      </c>
      <c r="F837" s="237" t="s">
        <v>2107</v>
      </c>
      <c r="G837" s="234"/>
      <c r="H837" s="238">
        <v>940.8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4" t="s">
        <v>173</v>
      </c>
      <c r="AU837" s="244" t="s">
        <v>106</v>
      </c>
      <c r="AV837" s="13" t="s">
        <v>106</v>
      </c>
      <c r="AW837" s="13" t="s">
        <v>33</v>
      </c>
      <c r="AX837" s="13" t="s">
        <v>80</v>
      </c>
      <c r="AY837" s="244" t="s">
        <v>163</v>
      </c>
    </row>
    <row r="838" spans="1:51" s="13" customFormat="1" ht="12">
      <c r="A838" s="13"/>
      <c r="B838" s="233"/>
      <c r="C838" s="234"/>
      <c r="D838" s="235" t="s">
        <v>173</v>
      </c>
      <c r="E838" s="234"/>
      <c r="F838" s="237" t="s">
        <v>2112</v>
      </c>
      <c r="G838" s="234"/>
      <c r="H838" s="238">
        <v>1081.92</v>
      </c>
      <c r="I838" s="239"/>
      <c r="J838" s="234"/>
      <c r="K838" s="234"/>
      <c r="L838" s="240"/>
      <c r="M838" s="241"/>
      <c r="N838" s="242"/>
      <c r="O838" s="242"/>
      <c r="P838" s="242"/>
      <c r="Q838" s="242"/>
      <c r="R838" s="242"/>
      <c r="S838" s="242"/>
      <c r="T838" s="24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4" t="s">
        <v>173</v>
      </c>
      <c r="AU838" s="244" t="s">
        <v>106</v>
      </c>
      <c r="AV838" s="13" t="s">
        <v>106</v>
      </c>
      <c r="AW838" s="13" t="s">
        <v>4</v>
      </c>
      <c r="AX838" s="13" t="s">
        <v>80</v>
      </c>
      <c r="AY838" s="244" t="s">
        <v>163</v>
      </c>
    </row>
    <row r="839" spans="1:65" s="2" customFormat="1" ht="44.25" customHeight="1">
      <c r="A839" s="40"/>
      <c r="B839" s="41"/>
      <c r="C839" s="220" t="s">
        <v>2113</v>
      </c>
      <c r="D839" s="220" t="s">
        <v>166</v>
      </c>
      <c r="E839" s="221" t="s">
        <v>2114</v>
      </c>
      <c r="F839" s="222" t="s">
        <v>2115</v>
      </c>
      <c r="G839" s="223" t="s">
        <v>169</v>
      </c>
      <c r="H839" s="224">
        <v>740</v>
      </c>
      <c r="I839" s="225"/>
      <c r="J839" s="226">
        <f>ROUND(I839*H839,2)</f>
        <v>0</v>
      </c>
      <c r="K839" s="222" t="s">
        <v>170</v>
      </c>
      <c r="L839" s="46"/>
      <c r="M839" s="227" t="s">
        <v>19</v>
      </c>
      <c r="N839" s="228" t="s">
        <v>44</v>
      </c>
      <c r="O839" s="86"/>
      <c r="P839" s="229">
        <f>O839*H839</f>
        <v>0</v>
      </c>
      <c r="Q839" s="229">
        <v>0</v>
      </c>
      <c r="R839" s="229">
        <f>Q839*H839</f>
        <v>0</v>
      </c>
      <c r="S839" s="229">
        <v>0</v>
      </c>
      <c r="T839" s="230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31" t="s">
        <v>255</v>
      </c>
      <c r="AT839" s="231" t="s">
        <v>166</v>
      </c>
      <c r="AU839" s="231" t="s">
        <v>106</v>
      </c>
      <c r="AY839" s="19" t="s">
        <v>163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19" t="s">
        <v>106</v>
      </c>
      <c r="BK839" s="232">
        <f>ROUND(I839*H839,2)</f>
        <v>0</v>
      </c>
      <c r="BL839" s="19" t="s">
        <v>255</v>
      </c>
      <c r="BM839" s="231" t="s">
        <v>2116</v>
      </c>
    </row>
    <row r="840" spans="1:51" s="13" customFormat="1" ht="12">
      <c r="A840" s="13"/>
      <c r="B840" s="233"/>
      <c r="C840" s="234"/>
      <c r="D840" s="235" t="s">
        <v>173</v>
      </c>
      <c r="E840" s="236" t="s">
        <v>19</v>
      </c>
      <c r="F840" s="237" t="s">
        <v>2117</v>
      </c>
      <c r="G840" s="234"/>
      <c r="H840" s="238">
        <v>740</v>
      </c>
      <c r="I840" s="239"/>
      <c r="J840" s="234"/>
      <c r="K840" s="234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173</v>
      </c>
      <c r="AU840" s="244" t="s">
        <v>106</v>
      </c>
      <c r="AV840" s="13" t="s">
        <v>106</v>
      </c>
      <c r="AW840" s="13" t="s">
        <v>33</v>
      </c>
      <c r="AX840" s="13" t="s">
        <v>72</v>
      </c>
      <c r="AY840" s="244" t="s">
        <v>163</v>
      </c>
    </row>
    <row r="841" spans="1:51" s="14" customFormat="1" ht="12">
      <c r="A841" s="14"/>
      <c r="B841" s="245"/>
      <c r="C841" s="246"/>
      <c r="D841" s="235" t="s">
        <v>173</v>
      </c>
      <c r="E841" s="247" t="s">
        <v>19</v>
      </c>
      <c r="F841" s="248" t="s">
        <v>175</v>
      </c>
      <c r="G841" s="246"/>
      <c r="H841" s="249">
        <v>740</v>
      </c>
      <c r="I841" s="250"/>
      <c r="J841" s="246"/>
      <c r="K841" s="246"/>
      <c r="L841" s="251"/>
      <c r="M841" s="252"/>
      <c r="N841" s="253"/>
      <c r="O841" s="253"/>
      <c r="P841" s="253"/>
      <c r="Q841" s="253"/>
      <c r="R841" s="253"/>
      <c r="S841" s="253"/>
      <c r="T841" s="25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5" t="s">
        <v>173</v>
      </c>
      <c r="AU841" s="255" t="s">
        <v>106</v>
      </c>
      <c r="AV841" s="14" t="s">
        <v>171</v>
      </c>
      <c r="AW841" s="14" t="s">
        <v>33</v>
      </c>
      <c r="AX841" s="14" t="s">
        <v>80</v>
      </c>
      <c r="AY841" s="255" t="s">
        <v>163</v>
      </c>
    </row>
    <row r="842" spans="1:65" s="2" customFormat="1" ht="21.75" customHeight="1">
      <c r="A842" s="40"/>
      <c r="B842" s="41"/>
      <c r="C842" s="283" t="s">
        <v>2118</v>
      </c>
      <c r="D842" s="283" t="s">
        <v>1115</v>
      </c>
      <c r="E842" s="284" t="s">
        <v>2119</v>
      </c>
      <c r="F842" s="285" t="s">
        <v>2120</v>
      </c>
      <c r="G842" s="286" t="s">
        <v>169</v>
      </c>
      <c r="H842" s="287">
        <v>1021.2</v>
      </c>
      <c r="I842" s="288"/>
      <c r="J842" s="289">
        <f>ROUND(I842*H842,2)</f>
        <v>0</v>
      </c>
      <c r="K842" s="285" t="s">
        <v>170</v>
      </c>
      <c r="L842" s="290"/>
      <c r="M842" s="291" t="s">
        <v>19</v>
      </c>
      <c r="N842" s="292" t="s">
        <v>44</v>
      </c>
      <c r="O842" s="86"/>
      <c r="P842" s="229">
        <f>O842*H842</f>
        <v>0</v>
      </c>
      <c r="Q842" s="229">
        <v>0.0006</v>
      </c>
      <c r="R842" s="229">
        <f>Q842*H842</f>
        <v>0.6127199999999999</v>
      </c>
      <c r="S842" s="229">
        <v>0</v>
      </c>
      <c r="T842" s="230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31" t="s">
        <v>340</v>
      </c>
      <c r="AT842" s="231" t="s">
        <v>1115</v>
      </c>
      <c r="AU842" s="231" t="s">
        <v>106</v>
      </c>
      <c r="AY842" s="19" t="s">
        <v>163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19" t="s">
        <v>106</v>
      </c>
      <c r="BK842" s="232">
        <f>ROUND(I842*H842,2)</f>
        <v>0</v>
      </c>
      <c r="BL842" s="19" t="s">
        <v>255</v>
      </c>
      <c r="BM842" s="231" t="s">
        <v>2121</v>
      </c>
    </row>
    <row r="843" spans="1:51" s="13" customFormat="1" ht="12">
      <c r="A843" s="13"/>
      <c r="B843" s="233"/>
      <c r="C843" s="234"/>
      <c r="D843" s="235" t="s">
        <v>173</v>
      </c>
      <c r="E843" s="236" t="s">
        <v>19</v>
      </c>
      <c r="F843" s="237" t="s">
        <v>2122</v>
      </c>
      <c r="G843" s="234"/>
      <c r="H843" s="238">
        <v>888</v>
      </c>
      <c r="I843" s="239"/>
      <c r="J843" s="234"/>
      <c r="K843" s="234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173</v>
      </c>
      <c r="AU843" s="244" t="s">
        <v>106</v>
      </c>
      <c r="AV843" s="13" t="s">
        <v>106</v>
      </c>
      <c r="AW843" s="13" t="s">
        <v>33</v>
      </c>
      <c r="AX843" s="13" t="s">
        <v>80</v>
      </c>
      <c r="AY843" s="244" t="s">
        <v>163</v>
      </c>
    </row>
    <row r="844" spans="1:51" s="13" customFormat="1" ht="12">
      <c r="A844" s="13"/>
      <c r="B844" s="233"/>
      <c r="C844" s="234"/>
      <c r="D844" s="235" t="s">
        <v>173</v>
      </c>
      <c r="E844" s="234"/>
      <c r="F844" s="237" t="s">
        <v>2123</v>
      </c>
      <c r="G844" s="234"/>
      <c r="H844" s="238">
        <v>1021.2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4" t="s">
        <v>173</v>
      </c>
      <c r="AU844" s="244" t="s">
        <v>106</v>
      </c>
      <c r="AV844" s="13" t="s">
        <v>106</v>
      </c>
      <c r="AW844" s="13" t="s">
        <v>4</v>
      </c>
      <c r="AX844" s="13" t="s">
        <v>80</v>
      </c>
      <c r="AY844" s="244" t="s">
        <v>163</v>
      </c>
    </row>
    <row r="845" spans="1:65" s="2" customFormat="1" ht="21.75" customHeight="1">
      <c r="A845" s="40"/>
      <c r="B845" s="41"/>
      <c r="C845" s="220" t="s">
        <v>2124</v>
      </c>
      <c r="D845" s="220" t="s">
        <v>166</v>
      </c>
      <c r="E845" s="221" t="s">
        <v>2125</v>
      </c>
      <c r="F845" s="222" t="s">
        <v>2126</v>
      </c>
      <c r="G845" s="223" t="s">
        <v>169</v>
      </c>
      <c r="H845" s="224">
        <v>740</v>
      </c>
      <c r="I845" s="225"/>
      <c r="J845" s="226">
        <f>ROUND(I845*H845,2)</f>
        <v>0</v>
      </c>
      <c r="K845" s="222" t="s">
        <v>170</v>
      </c>
      <c r="L845" s="46"/>
      <c r="M845" s="227" t="s">
        <v>19</v>
      </c>
      <c r="N845" s="228" t="s">
        <v>44</v>
      </c>
      <c r="O845" s="86"/>
      <c r="P845" s="229">
        <f>O845*H845</f>
        <v>0</v>
      </c>
      <c r="Q845" s="229">
        <v>0</v>
      </c>
      <c r="R845" s="229">
        <f>Q845*H845</f>
        <v>0</v>
      </c>
      <c r="S845" s="229">
        <v>0</v>
      </c>
      <c r="T845" s="230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31" t="s">
        <v>255</v>
      </c>
      <c r="AT845" s="231" t="s">
        <v>166</v>
      </c>
      <c r="AU845" s="231" t="s">
        <v>106</v>
      </c>
      <c r="AY845" s="19" t="s">
        <v>163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19" t="s">
        <v>106</v>
      </c>
      <c r="BK845" s="232">
        <f>ROUND(I845*H845,2)</f>
        <v>0</v>
      </c>
      <c r="BL845" s="19" t="s">
        <v>255</v>
      </c>
      <c r="BM845" s="231" t="s">
        <v>2127</v>
      </c>
    </row>
    <row r="846" spans="1:51" s="13" customFormat="1" ht="12">
      <c r="A846" s="13"/>
      <c r="B846" s="233"/>
      <c r="C846" s="234"/>
      <c r="D846" s="235" t="s">
        <v>173</v>
      </c>
      <c r="E846" s="236" t="s">
        <v>19</v>
      </c>
      <c r="F846" s="237" t="s">
        <v>2128</v>
      </c>
      <c r="G846" s="234"/>
      <c r="H846" s="238">
        <v>740</v>
      </c>
      <c r="I846" s="239"/>
      <c r="J846" s="234"/>
      <c r="K846" s="234"/>
      <c r="L846" s="240"/>
      <c r="M846" s="241"/>
      <c r="N846" s="242"/>
      <c r="O846" s="242"/>
      <c r="P846" s="242"/>
      <c r="Q846" s="242"/>
      <c r="R846" s="242"/>
      <c r="S846" s="242"/>
      <c r="T846" s="24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4" t="s">
        <v>173</v>
      </c>
      <c r="AU846" s="244" t="s">
        <v>106</v>
      </c>
      <c r="AV846" s="13" t="s">
        <v>106</v>
      </c>
      <c r="AW846" s="13" t="s">
        <v>33</v>
      </c>
      <c r="AX846" s="13" t="s">
        <v>72</v>
      </c>
      <c r="AY846" s="244" t="s">
        <v>163</v>
      </c>
    </row>
    <row r="847" spans="1:51" s="14" customFormat="1" ht="12">
      <c r="A847" s="14"/>
      <c r="B847" s="245"/>
      <c r="C847" s="246"/>
      <c r="D847" s="235" t="s">
        <v>173</v>
      </c>
      <c r="E847" s="247" t="s">
        <v>19</v>
      </c>
      <c r="F847" s="248" t="s">
        <v>175</v>
      </c>
      <c r="G847" s="246"/>
      <c r="H847" s="249">
        <v>740</v>
      </c>
      <c r="I847" s="250"/>
      <c r="J847" s="246"/>
      <c r="K847" s="246"/>
      <c r="L847" s="251"/>
      <c r="M847" s="252"/>
      <c r="N847" s="253"/>
      <c r="O847" s="253"/>
      <c r="P847" s="253"/>
      <c r="Q847" s="253"/>
      <c r="R847" s="253"/>
      <c r="S847" s="253"/>
      <c r="T847" s="25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5" t="s">
        <v>173</v>
      </c>
      <c r="AU847" s="255" t="s">
        <v>106</v>
      </c>
      <c r="AV847" s="14" t="s">
        <v>171</v>
      </c>
      <c r="AW847" s="14" t="s">
        <v>33</v>
      </c>
      <c r="AX847" s="14" t="s">
        <v>80</v>
      </c>
      <c r="AY847" s="255" t="s">
        <v>163</v>
      </c>
    </row>
    <row r="848" spans="1:65" s="2" customFormat="1" ht="16.5" customHeight="1">
      <c r="A848" s="40"/>
      <c r="B848" s="41"/>
      <c r="C848" s="283" t="s">
        <v>2129</v>
      </c>
      <c r="D848" s="283" t="s">
        <v>1115</v>
      </c>
      <c r="E848" s="284" t="s">
        <v>2130</v>
      </c>
      <c r="F848" s="285" t="s">
        <v>2131</v>
      </c>
      <c r="G848" s="286" t="s">
        <v>169</v>
      </c>
      <c r="H848" s="287">
        <v>1110</v>
      </c>
      <c r="I848" s="288"/>
      <c r="J848" s="289">
        <f>ROUND(I848*H848,2)</f>
        <v>0</v>
      </c>
      <c r="K848" s="285" t="s">
        <v>170</v>
      </c>
      <c r="L848" s="290"/>
      <c r="M848" s="291" t="s">
        <v>19</v>
      </c>
      <c r="N848" s="292" t="s">
        <v>44</v>
      </c>
      <c r="O848" s="86"/>
      <c r="P848" s="229">
        <f>O848*H848</f>
        <v>0</v>
      </c>
      <c r="Q848" s="229">
        <v>0.0003</v>
      </c>
      <c r="R848" s="229">
        <f>Q848*H848</f>
        <v>0.33299999999999996</v>
      </c>
      <c r="S848" s="229">
        <v>0</v>
      </c>
      <c r="T848" s="230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31" t="s">
        <v>340</v>
      </c>
      <c r="AT848" s="231" t="s">
        <v>1115</v>
      </c>
      <c r="AU848" s="231" t="s">
        <v>106</v>
      </c>
      <c r="AY848" s="19" t="s">
        <v>163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9" t="s">
        <v>106</v>
      </c>
      <c r="BK848" s="232">
        <f>ROUND(I848*H848,2)</f>
        <v>0</v>
      </c>
      <c r="BL848" s="19" t="s">
        <v>255</v>
      </c>
      <c r="BM848" s="231" t="s">
        <v>2132</v>
      </c>
    </row>
    <row r="849" spans="1:51" s="13" customFormat="1" ht="12">
      <c r="A849" s="13"/>
      <c r="B849" s="233"/>
      <c r="C849" s="234"/>
      <c r="D849" s="235" t="s">
        <v>173</v>
      </c>
      <c r="E849" s="236" t="s">
        <v>19</v>
      </c>
      <c r="F849" s="237" t="s">
        <v>2133</v>
      </c>
      <c r="G849" s="234"/>
      <c r="H849" s="238">
        <v>1110</v>
      </c>
      <c r="I849" s="239"/>
      <c r="J849" s="234"/>
      <c r="K849" s="234"/>
      <c r="L849" s="240"/>
      <c r="M849" s="241"/>
      <c r="N849" s="242"/>
      <c r="O849" s="242"/>
      <c r="P849" s="242"/>
      <c r="Q849" s="242"/>
      <c r="R849" s="242"/>
      <c r="S849" s="242"/>
      <c r="T849" s="24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4" t="s">
        <v>173</v>
      </c>
      <c r="AU849" s="244" t="s">
        <v>106</v>
      </c>
      <c r="AV849" s="13" t="s">
        <v>106</v>
      </c>
      <c r="AW849" s="13" t="s">
        <v>33</v>
      </c>
      <c r="AX849" s="13" t="s">
        <v>80</v>
      </c>
      <c r="AY849" s="244" t="s">
        <v>163</v>
      </c>
    </row>
    <row r="850" spans="1:65" s="2" customFormat="1" ht="33" customHeight="1">
      <c r="A850" s="40"/>
      <c r="B850" s="41"/>
      <c r="C850" s="220" t="s">
        <v>2134</v>
      </c>
      <c r="D850" s="220" t="s">
        <v>166</v>
      </c>
      <c r="E850" s="221" t="s">
        <v>2135</v>
      </c>
      <c r="F850" s="222" t="s">
        <v>2136</v>
      </c>
      <c r="G850" s="223" t="s">
        <v>169</v>
      </c>
      <c r="H850" s="224">
        <v>740</v>
      </c>
      <c r="I850" s="225"/>
      <c r="J850" s="226">
        <f>ROUND(I850*H850,2)</f>
        <v>0</v>
      </c>
      <c r="K850" s="222" t="s">
        <v>170</v>
      </c>
      <c r="L850" s="46"/>
      <c r="M850" s="227" t="s">
        <v>19</v>
      </c>
      <c r="N850" s="228" t="s">
        <v>44</v>
      </c>
      <c r="O850" s="86"/>
      <c r="P850" s="229">
        <f>O850*H850</f>
        <v>0</v>
      </c>
      <c r="Q850" s="229">
        <v>0</v>
      </c>
      <c r="R850" s="229">
        <f>Q850*H850</f>
        <v>0</v>
      </c>
      <c r="S850" s="229">
        <v>0</v>
      </c>
      <c r="T850" s="230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31" t="s">
        <v>255</v>
      </c>
      <c r="AT850" s="231" t="s">
        <v>166</v>
      </c>
      <c r="AU850" s="231" t="s">
        <v>106</v>
      </c>
      <c r="AY850" s="19" t="s">
        <v>163</v>
      </c>
      <c r="BE850" s="232">
        <f>IF(N850="základní",J850,0)</f>
        <v>0</v>
      </c>
      <c r="BF850" s="232">
        <f>IF(N850="snížená",J850,0)</f>
        <v>0</v>
      </c>
      <c r="BG850" s="232">
        <f>IF(N850="zákl. přenesená",J850,0)</f>
        <v>0</v>
      </c>
      <c r="BH850" s="232">
        <f>IF(N850="sníž. přenesená",J850,0)</f>
        <v>0</v>
      </c>
      <c r="BI850" s="232">
        <f>IF(N850="nulová",J850,0)</f>
        <v>0</v>
      </c>
      <c r="BJ850" s="19" t="s">
        <v>106</v>
      </c>
      <c r="BK850" s="232">
        <f>ROUND(I850*H850,2)</f>
        <v>0</v>
      </c>
      <c r="BL850" s="19" t="s">
        <v>255</v>
      </c>
      <c r="BM850" s="231" t="s">
        <v>2137</v>
      </c>
    </row>
    <row r="851" spans="1:51" s="13" customFormat="1" ht="12">
      <c r="A851" s="13"/>
      <c r="B851" s="233"/>
      <c r="C851" s="234"/>
      <c r="D851" s="235" t="s">
        <v>173</v>
      </c>
      <c r="E851" s="236" t="s">
        <v>19</v>
      </c>
      <c r="F851" s="237" t="s">
        <v>2117</v>
      </c>
      <c r="G851" s="234"/>
      <c r="H851" s="238">
        <v>740</v>
      </c>
      <c r="I851" s="239"/>
      <c r="J851" s="234"/>
      <c r="K851" s="234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173</v>
      </c>
      <c r="AU851" s="244" t="s">
        <v>106</v>
      </c>
      <c r="AV851" s="13" t="s">
        <v>106</v>
      </c>
      <c r="AW851" s="13" t="s">
        <v>33</v>
      </c>
      <c r="AX851" s="13" t="s">
        <v>72</v>
      </c>
      <c r="AY851" s="244" t="s">
        <v>163</v>
      </c>
    </row>
    <row r="852" spans="1:51" s="14" customFormat="1" ht="12">
      <c r="A852" s="14"/>
      <c r="B852" s="245"/>
      <c r="C852" s="246"/>
      <c r="D852" s="235" t="s">
        <v>173</v>
      </c>
      <c r="E852" s="247" t="s">
        <v>19</v>
      </c>
      <c r="F852" s="248" t="s">
        <v>175</v>
      </c>
      <c r="G852" s="246"/>
      <c r="H852" s="249">
        <v>740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5" t="s">
        <v>173</v>
      </c>
      <c r="AU852" s="255" t="s">
        <v>106</v>
      </c>
      <c r="AV852" s="14" t="s">
        <v>171</v>
      </c>
      <c r="AW852" s="14" t="s">
        <v>33</v>
      </c>
      <c r="AX852" s="14" t="s">
        <v>80</v>
      </c>
      <c r="AY852" s="255" t="s">
        <v>163</v>
      </c>
    </row>
    <row r="853" spans="1:65" s="2" customFormat="1" ht="33" customHeight="1">
      <c r="A853" s="40"/>
      <c r="B853" s="41"/>
      <c r="C853" s="283" t="s">
        <v>2138</v>
      </c>
      <c r="D853" s="283" t="s">
        <v>1115</v>
      </c>
      <c r="E853" s="284" t="s">
        <v>2139</v>
      </c>
      <c r="F853" s="285" t="s">
        <v>2140</v>
      </c>
      <c r="G853" s="286" t="s">
        <v>169</v>
      </c>
      <c r="H853" s="287">
        <v>888</v>
      </c>
      <c r="I853" s="288"/>
      <c r="J853" s="289">
        <f>ROUND(I853*H853,2)</f>
        <v>0</v>
      </c>
      <c r="K853" s="285" t="s">
        <v>170</v>
      </c>
      <c r="L853" s="290"/>
      <c r="M853" s="291" t="s">
        <v>19</v>
      </c>
      <c r="N853" s="292" t="s">
        <v>44</v>
      </c>
      <c r="O853" s="86"/>
      <c r="P853" s="229">
        <f>O853*H853</f>
        <v>0</v>
      </c>
      <c r="Q853" s="229">
        <v>0.00135</v>
      </c>
      <c r="R853" s="229">
        <f>Q853*H853</f>
        <v>1.1988</v>
      </c>
      <c r="S853" s="229">
        <v>0</v>
      </c>
      <c r="T853" s="230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31" t="s">
        <v>340</v>
      </c>
      <c r="AT853" s="231" t="s">
        <v>1115</v>
      </c>
      <c r="AU853" s="231" t="s">
        <v>106</v>
      </c>
      <c r="AY853" s="19" t="s">
        <v>163</v>
      </c>
      <c r="BE853" s="232">
        <f>IF(N853="základní",J853,0)</f>
        <v>0</v>
      </c>
      <c r="BF853" s="232">
        <f>IF(N853="snížená",J853,0)</f>
        <v>0</v>
      </c>
      <c r="BG853" s="232">
        <f>IF(N853="zákl. přenesená",J853,0)</f>
        <v>0</v>
      </c>
      <c r="BH853" s="232">
        <f>IF(N853="sníž. přenesená",J853,0)</f>
        <v>0</v>
      </c>
      <c r="BI853" s="232">
        <f>IF(N853="nulová",J853,0)</f>
        <v>0</v>
      </c>
      <c r="BJ853" s="19" t="s">
        <v>106</v>
      </c>
      <c r="BK853" s="232">
        <f>ROUND(I853*H853,2)</f>
        <v>0</v>
      </c>
      <c r="BL853" s="19" t="s">
        <v>255</v>
      </c>
      <c r="BM853" s="231" t="s">
        <v>2141</v>
      </c>
    </row>
    <row r="854" spans="1:51" s="13" customFormat="1" ht="12">
      <c r="A854" s="13"/>
      <c r="B854" s="233"/>
      <c r="C854" s="234"/>
      <c r="D854" s="235" t="s">
        <v>173</v>
      </c>
      <c r="E854" s="236" t="s">
        <v>19</v>
      </c>
      <c r="F854" s="237" t="s">
        <v>2122</v>
      </c>
      <c r="G854" s="234"/>
      <c r="H854" s="238">
        <v>888</v>
      </c>
      <c r="I854" s="239"/>
      <c r="J854" s="234"/>
      <c r="K854" s="234"/>
      <c r="L854" s="240"/>
      <c r="M854" s="241"/>
      <c r="N854" s="242"/>
      <c r="O854" s="242"/>
      <c r="P854" s="242"/>
      <c r="Q854" s="242"/>
      <c r="R854" s="242"/>
      <c r="S854" s="242"/>
      <c r="T854" s="24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4" t="s">
        <v>173</v>
      </c>
      <c r="AU854" s="244" t="s">
        <v>106</v>
      </c>
      <c r="AV854" s="13" t="s">
        <v>106</v>
      </c>
      <c r="AW854" s="13" t="s">
        <v>33</v>
      </c>
      <c r="AX854" s="13" t="s">
        <v>80</v>
      </c>
      <c r="AY854" s="244" t="s">
        <v>163</v>
      </c>
    </row>
    <row r="855" spans="1:65" s="2" customFormat="1" ht="21.75" customHeight="1">
      <c r="A855" s="40"/>
      <c r="B855" s="41"/>
      <c r="C855" s="220" t="s">
        <v>2142</v>
      </c>
      <c r="D855" s="220" t="s">
        <v>166</v>
      </c>
      <c r="E855" s="221" t="s">
        <v>2143</v>
      </c>
      <c r="F855" s="222" t="s">
        <v>2144</v>
      </c>
      <c r="G855" s="223" t="s">
        <v>169</v>
      </c>
      <c r="H855" s="224">
        <v>740</v>
      </c>
      <c r="I855" s="225"/>
      <c r="J855" s="226">
        <f>ROUND(I855*H855,2)</f>
        <v>0</v>
      </c>
      <c r="K855" s="222" t="s">
        <v>170</v>
      </c>
      <c r="L855" s="46"/>
      <c r="M855" s="227" t="s">
        <v>19</v>
      </c>
      <c r="N855" s="228" t="s">
        <v>44</v>
      </c>
      <c r="O855" s="86"/>
      <c r="P855" s="229">
        <f>O855*H855</f>
        <v>0</v>
      </c>
      <c r="Q855" s="229">
        <v>0</v>
      </c>
      <c r="R855" s="229">
        <f>Q855*H855</f>
        <v>0</v>
      </c>
      <c r="S855" s="229">
        <v>0</v>
      </c>
      <c r="T855" s="230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31" t="s">
        <v>255</v>
      </c>
      <c r="AT855" s="231" t="s">
        <v>166</v>
      </c>
      <c r="AU855" s="231" t="s">
        <v>106</v>
      </c>
      <c r="AY855" s="19" t="s">
        <v>163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19" t="s">
        <v>106</v>
      </c>
      <c r="BK855" s="232">
        <f>ROUND(I855*H855,2)</f>
        <v>0</v>
      </c>
      <c r="BL855" s="19" t="s">
        <v>255</v>
      </c>
      <c r="BM855" s="231" t="s">
        <v>2145</v>
      </c>
    </row>
    <row r="856" spans="1:51" s="13" customFormat="1" ht="12">
      <c r="A856" s="13"/>
      <c r="B856" s="233"/>
      <c r="C856" s="234"/>
      <c r="D856" s="235" t="s">
        <v>173</v>
      </c>
      <c r="E856" s="236" t="s">
        <v>19</v>
      </c>
      <c r="F856" s="237" t="s">
        <v>2117</v>
      </c>
      <c r="G856" s="234"/>
      <c r="H856" s="238">
        <v>740</v>
      </c>
      <c r="I856" s="239"/>
      <c r="J856" s="234"/>
      <c r="K856" s="234"/>
      <c r="L856" s="240"/>
      <c r="M856" s="241"/>
      <c r="N856" s="242"/>
      <c r="O856" s="242"/>
      <c r="P856" s="242"/>
      <c r="Q856" s="242"/>
      <c r="R856" s="242"/>
      <c r="S856" s="242"/>
      <c r="T856" s="24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4" t="s">
        <v>173</v>
      </c>
      <c r="AU856" s="244" t="s">
        <v>106</v>
      </c>
      <c r="AV856" s="13" t="s">
        <v>106</v>
      </c>
      <c r="AW856" s="13" t="s">
        <v>33</v>
      </c>
      <c r="AX856" s="13" t="s">
        <v>72</v>
      </c>
      <c r="AY856" s="244" t="s">
        <v>163</v>
      </c>
    </row>
    <row r="857" spans="1:51" s="14" customFormat="1" ht="12">
      <c r="A857" s="14"/>
      <c r="B857" s="245"/>
      <c r="C857" s="246"/>
      <c r="D857" s="235" t="s">
        <v>173</v>
      </c>
      <c r="E857" s="247" t="s">
        <v>19</v>
      </c>
      <c r="F857" s="248" t="s">
        <v>175</v>
      </c>
      <c r="G857" s="246"/>
      <c r="H857" s="249">
        <v>740</v>
      </c>
      <c r="I857" s="250"/>
      <c r="J857" s="246"/>
      <c r="K857" s="246"/>
      <c r="L857" s="251"/>
      <c r="M857" s="252"/>
      <c r="N857" s="253"/>
      <c r="O857" s="253"/>
      <c r="P857" s="253"/>
      <c r="Q857" s="253"/>
      <c r="R857" s="253"/>
      <c r="S857" s="253"/>
      <c r="T857" s="25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5" t="s">
        <v>173</v>
      </c>
      <c r="AU857" s="255" t="s">
        <v>106</v>
      </c>
      <c r="AV857" s="14" t="s">
        <v>171</v>
      </c>
      <c r="AW857" s="14" t="s">
        <v>33</v>
      </c>
      <c r="AX857" s="14" t="s">
        <v>80</v>
      </c>
      <c r="AY857" s="255" t="s">
        <v>163</v>
      </c>
    </row>
    <row r="858" spans="1:65" s="2" customFormat="1" ht="16.5" customHeight="1">
      <c r="A858" s="40"/>
      <c r="B858" s="41"/>
      <c r="C858" s="283" t="s">
        <v>2146</v>
      </c>
      <c r="D858" s="283" t="s">
        <v>1115</v>
      </c>
      <c r="E858" s="284" t="s">
        <v>2147</v>
      </c>
      <c r="F858" s="285" t="s">
        <v>2148</v>
      </c>
      <c r="G858" s="286" t="s">
        <v>169</v>
      </c>
      <c r="H858" s="287">
        <v>888</v>
      </c>
      <c r="I858" s="288"/>
      <c r="J858" s="289">
        <f>ROUND(I858*H858,2)</f>
        <v>0</v>
      </c>
      <c r="K858" s="285" t="s">
        <v>170</v>
      </c>
      <c r="L858" s="290"/>
      <c r="M858" s="291" t="s">
        <v>19</v>
      </c>
      <c r="N858" s="292" t="s">
        <v>44</v>
      </c>
      <c r="O858" s="86"/>
      <c r="P858" s="229">
        <f>O858*H858</f>
        <v>0</v>
      </c>
      <c r="Q858" s="229">
        <v>0.004</v>
      </c>
      <c r="R858" s="229">
        <f>Q858*H858</f>
        <v>3.552</v>
      </c>
      <c r="S858" s="229">
        <v>0</v>
      </c>
      <c r="T858" s="230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31" t="s">
        <v>340</v>
      </c>
      <c r="AT858" s="231" t="s">
        <v>1115</v>
      </c>
      <c r="AU858" s="231" t="s">
        <v>106</v>
      </c>
      <c r="AY858" s="19" t="s">
        <v>163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19" t="s">
        <v>106</v>
      </c>
      <c r="BK858" s="232">
        <f>ROUND(I858*H858,2)</f>
        <v>0</v>
      </c>
      <c r="BL858" s="19" t="s">
        <v>255</v>
      </c>
      <c r="BM858" s="231" t="s">
        <v>2149</v>
      </c>
    </row>
    <row r="859" spans="1:51" s="13" customFormat="1" ht="12">
      <c r="A859" s="13"/>
      <c r="B859" s="233"/>
      <c r="C859" s="234"/>
      <c r="D859" s="235" t="s">
        <v>173</v>
      </c>
      <c r="E859" s="236" t="s">
        <v>19</v>
      </c>
      <c r="F859" s="237" t="s">
        <v>2122</v>
      </c>
      <c r="G859" s="234"/>
      <c r="H859" s="238">
        <v>888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4" t="s">
        <v>173</v>
      </c>
      <c r="AU859" s="244" t="s">
        <v>106</v>
      </c>
      <c r="AV859" s="13" t="s">
        <v>106</v>
      </c>
      <c r="AW859" s="13" t="s">
        <v>33</v>
      </c>
      <c r="AX859" s="13" t="s">
        <v>80</v>
      </c>
      <c r="AY859" s="244" t="s">
        <v>163</v>
      </c>
    </row>
    <row r="860" spans="1:65" s="2" customFormat="1" ht="21.75" customHeight="1">
      <c r="A860" s="40"/>
      <c r="B860" s="41"/>
      <c r="C860" s="220" t="s">
        <v>2150</v>
      </c>
      <c r="D860" s="220" t="s">
        <v>166</v>
      </c>
      <c r="E860" s="221" t="s">
        <v>2151</v>
      </c>
      <c r="F860" s="222" t="s">
        <v>2152</v>
      </c>
      <c r="G860" s="223" t="s">
        <v>169</v>
      </c>
      <c r="H860" s="224">
        <v>740</v>
      </c>
      <c r="I860" s="225"/>
      <c r="J860" s="226">
        <f>ROUND(I860*H860,2)</f>
        <v>0</v>
      </c>
      <c r="K860" s="222" t="s">
        <v>170</v>
      </c>
      <c r="L860" s="46"/>
      <c r="M860" s="227" t="s">
        <v>19</v>
      </c>
      <c r="N860" s="228" t="s">
        <v>44</v>
      </c>
      <c r="O860" s="86"/>
      <c r="P860" s="229">
        <f>O860*H860</f>
        <v>0</v>
      </c>
      <c r="Q860" s="229">
        <v>0</v>
      </c>
      <c r="R860" s="229">
        <f>Q860*H860</f>
        <v>0</v>
      </c>
      <c r="S860" s="229">
        <v>0</v>
      </c>
      <c r="T860" s="230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31" t="s">
        <v>255</v>
      </c>
      <c r="AT860" s="231" t="s">
        <v>166</v>
      </c>
      <c r="AU860" s="231" t="s">
        <v>106</v>
      </c>
      <c r="AY860" s="19" t="s">
        <v>163</v>
      </c>
      <c r="BE860" s="232">
        <f>IF(N860="základní",J860,0)</f>
        <v>0</v>
      </c>
      <c r="BF860" s="232">
        <f>IF(N860="snížená",J860,0)</f>
        <v>0</v>
      </c>
      <c r="BG860" s="232">
        <f>IF(N860="zákl. přenesená",J860,0)</f>
        <v>0</v>
      </c>
      <c r="BH860" s="232">
        <f>IF(N860="sníž. přenesená",J860,0)</f>
        <v>0</v>
      </c>
      <c r="BI860" s="232">
        <f>IF(N860="nulová",J860,0)</f>
        <v>0</v>
      </c>
      <c r="BJ860" s="19" t="s">
        <v>106</v>
      </c>
      <c r="BK860" s="232">
        <f>ROUND(I860*H860,2)</f>
        <v>0</v>
      </c>
      <c r="BL860" s="19" t="s">
        <v>255</v>
      </c>
      <c r="BM860" s="231" t="s">
        <v>2153</v>
      </c>
    </row>
    <row r="861" spans="1:51" s="13" customFormat="1" ht="12">
      <c r="A861" s="13"/>
      <c r="B861" s="233"/>
      <c r="C861" s="234"/>
      <c r="D861" s="235" t="s">
        <v>173</v>
      </c>
      <c r="E861" s="236" t="s">
        <v>19</v>
      </c>
      <c r="F861" s="237" t="s">
        <v>2154</v>
      </c>
      <c r="G861" s="234"/>
      <c r="H861" s="238">
        <v>740</v>
      </c>
      <c r="I861" s="239"/>
      <c r="J861" s="234"/>
      <c r="K861" s="234"/>
      <c r="L861" s="240"/>
      <c r="M861" s="241"/>
      <c r="N861" s="242"/>
      <c r="O861" s="242"/>
      <c r="P861" s="242"/>
      <c r="Q861" s="242"/>
      <c r="R861" s="242"/>
      <c r="S861" s="242"/>
      <c r="T861" s="24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4" t="s">
        <v>173</v>
      </c>
      <c r="AU861" s="244" t="s">
        <v>106</v>
      </c>
      <c r="AV861" s="13" t="s">
        <v>106</v>
      </c>
      <c r="AW861" s="13" t="s">
        <v>33</v>
      </c>
      <c r="AX861" s="13" t="s">
        <v>72</v>
      </c>
      <c r="AY861" s="244" t="s">
        <v>163</v>
      </c>
    </row>
    <row r="862" spans="1:51" s="14" customFormat="1" ht="12">
      <c r="A862" s="14"/>
      <c r="B862" s="245"/>
      <c r="C862" s="246"/>
      <c r="D862" s="235" t="s">
        <v>173</v>
      </c>
      <c r="E862" s="247" t="s">
        <v>19</v>
      </c>
      <c r="F862" s="248" t="s">
        <v>175</v>
      </c>
      <c r="G862" s="246"/>
      <c r="H862" s="249">
        <v>740</v>
      </c>
      <c r="I862" s="250"/>
      <c r="J862" s="246"/>
      <c r="K862" s="246"/>
      <c r="L862" s="251"/>
      <c r="M862" s="252"/>
      <c r="N862" s="253"/>
      <c r="O862" s="253"/>
      <c r="P862" s="253"/>
      <c r="Q862" s="253"/>
      <c r="R862" s="253"/>
      <c r="S862" s="253"/>
      <c r="T862" s="25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5" t="s">
        <v>173</v>
      </c>
      <c r="AU862" s="255" t="s">
        <v>106</v>
      </c>
      <c r="AV862" s="14" t="s">
        <v>171</v>
      </c>
      <c r="AW862" s="14" t="s">
        <v>33</v>
      </c>
      <c r="AX862" s="14" t="s">
        <v>80</v>
      </c>
      <c r="AY862" s="255" t="s">
        <v>163</v>
      </c>
    </row>
    <row r="863" spans="1:65" s="2" customFormat="1" ht="21.75" customHeight="1">
      <c r="A863" s="40"/>
      <c r="B863" s="41"/>
      <c r="C863" s="283" t="s">
        <v>2155</v>
      </c>
      <c r="D863" s="283" t="s">
        <v>1115</v>
      </c>
      <c r="E863" s="284" t="s">
        <v>2156</v>
      </c>
      <c r="F863" s="285" t="s">
        <v>2157</v>
      </c>
      <c r="G863" s="286" t="s">
        <v>178</v>
      </c>
      <c r="H863" s="287">
        <v>32.56</v>
      </c>
      <c r="I863" s="288"/>
      <c r="J863" s="289">
        <f>ROUND(I863*H863,2)</f>
        <v>0</v>
      </c>
      <c r="K863" s="285" t="s">
        <v>170</v>
      </c>
      <c r="L863" s="290"/>
      <c r="M863" s="291" t="s">
        <v>19</v>
      </c>
      <c r="N863" s="292" t="s">
        <v>44</v>
      </c>
      <c r="O863" s="86"/>
      <c r="P863" s="229">
        <f>O863*H863</f>
        <v>0</v>
      </c>
      <c r="Q863" s="229">
        <v>0.75</v>
      </c>
      <c r="R863" s="229">
        <f>Q863*H863</f>
        <v>24.42</v>
      </c>
      <c r="S863" s="229">
        <v>0</v>
      </c>
      <c r="T863" s="230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31" t="s">
        <v>340</v>
      </c>
      <c r="AT863" s="231" t="s">
        <v>1115</v>
      </c>
      <c r="AU863" s="231" t="s">
        <v>106</v>
      </c>
      <c r="AY863" s="19" t="s">
        <v>163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19" t="s">
        <v>106</v>
      </c>
      <c r="BK863" s="232">
        <f>ROUND(I863*H863,2)</f>
        <v>0</v>
      </c>
      <c r="BL863" s="19" t="s">
        <v>255</v>
      </c>
      <c r="BM863" s="231" t="s">
        <v>2158</v>
      </c>
    </row>
    <row r="864" spans="1:51" s="13" customFormat="1" ht="12">
      <c r="A864" s="13"/>
      <c r="B864" s="233"/>
      <c r="C864" s="234"/>
      <c r="D864" s="235" t="s">
        <v>173</v>
      </c>
      <c r="E864" s="236" t="s">
        <v>19</v>
      </c>
      <c r="F864" s="237" t="s">
        <v>2159</v>
      </c>
      <c r="G864" s="234"/>
      <c r="H864" s="238">
        <v>29.6</v>
      </c>
      <c r="I864" s="239"/>
      <c r="J864" s="234"/>
      <c r="K864" s="234"/>
      <c r="L864" s="240"/>
      <c r="M864" s="241"/>
      <c r="N864" s="242"/>
      <c r="O864" s="242"/>
      <c r="P864" s="242"/>
      <c r="Q864" s="242"/>
      <c r="R864" s="242"/>
      <c r="S864" s="242"/>
      <c r="T864" s="24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4" t="s">
        <v>173</v>
      </c>
      <c r="AU864" s="244" t="s">
        <v>106</v>
      </c>
      <c r="AV864" s="13" t="s">
        <v>106</v>
      </c>
      <c r="AW864" s="13" t="s">
        <v>33</v>
      </c>
      <c r="AX864" s="13" t="s">
        <v>80</v>
      </c>
      <c r="AY864" s="244" t="s">
        <v>163</v>
      </c>
    </row>
    <row r="865" spans="1:51" s="13" customFormat="1" ht="12">
      <c r="A865" s="13"/>
      <c r="B865" s="233"/>
      <c r="C865" s="234"/>
      <c r="D865" s="235" t="s">
        <v>173</v>
      </c>
      <c r="E865" s="234"/>
      <c r="F865" s="237" t="s">
        <v>2160</v>
      </c>
      <c r="G865" s="234"/>
      <c r="H865" s="238">
        <v>32.56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4" t="s">
        <v>173</v>
      </c>
      <c r="AU865" s="244" t="s">
        <v>106</v>
      </c>
      <c r="AV865" s="13" t="s">
        <v>106</v>
      </c>
      <c r="AW865" s="13" t="s">
        <v>4</v>
      </c>
      <c r="AX865" s="13" t="s">
        <v>80</v>
      </c>
      <c r="AY865" s="244" t="s">
        <v>163</v>
      </c>
    </row>
    <row r="866" spans="1:65" s="2" customFormat="1" ht="21.75" customHeight="1">
      <c r="A866" s="40"/>
      <c r="B866" s="41"/>
      <c r="C866" s="220" t="s">
        <v>2161</v>
      </c>
      <c r="D866" s="220" t="s">
        <v>166</v>
      </c>
      <c r="E866" s="221" t="s">
        <v>2162</v>
      </c>
      <c r="F866" s="222" t="s">
        <v>2163</v>
      </c>
      <c r="G866" s="223" t="s">
        <v>169</v>
      </c>
      <c r="H866" s="224">
        <v>740</v>
      </c>
      <c r="I866" s="225"/>
      <c r="J866" s="226">
        <f>ROUND(I866*H866,2)</f>
        <v>0</v>
      </c>
      <c r="K866" s="222" t="s">
        <v>170</v>
      </c>
      <c r="L866" s="46"/>
      <c r="M866" s="227" t="s">
        <v>19</v>
      </c>
      <c r="N866" s="228" t="s">
        <v>44</v>
      </c>
      <c r="O866" s="86"/>
      <c r="P866" s="229">
        <f>O866*H866</f>
        <v>0</v>
      </c>
      <c r="Q866" s="229">
        <v>0</v>
      </c>
      <c r="R866" s="229">
        <f>Q866*H866</f>
        <v>0</v>
      </c>
      <c r="S866" s="229">
        <v>0</v>
      </c>
      <c r="T866" s="230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31" t="s">
        <v>255</v>
      </c>
      <c r="AT866" s="231" t="s">
        <v>166</v>
      </c>
      <c r="AU866" s="231" t="s">
        <v>106</v>
      </c>
      <c r="AY866" s="19" t="s">
        <v>163</v>
      </c>
      <c r="BE866" s="232">
        <f>IF(N866="základní",J866,0)</f>
        <v>0</v>
      </c>
      <c r="BF866" s="232">
        <f>IF(N866="snížená",J866,0)</f>
        <v>0</v>
      </c>
      <c r="BG866" s="232">
        <f>IF(N866="zákl. přenesená",J866,0)</f>
        <v>0</v>
      </c>
      <c r="BH866" s="232">
        <f>IF(N866="sníž. přenesená",J866,0)</f>
        <v>0</v>
      </c>
      <c r="BI866" s="232">
        <f>IF(N866="nulová",J866,0)</f>
        <v>0</v>
      </c>
      <c r="BJ866" s="19" t="s">
        <v>106</v>
      </c>
      <c r="BK866" s="232">
        <f>ROUND(I866*H866,2)</f>
        <v>0</v>
      </c>
      <c r="BL866" s="19" t="s">
        <v>255</v>
      </c>
      <c r="BM866" s="231" t="s">
        <v>2164</v>
      </c>
    </row>
    <row r="867" spans="1:51" s="13" customFormat="1" ht="12">
      <c r="A867" s="13"/>
      <c r="B867" s="233"/>
      <c r="C867" s="234"/>
      <c r="D867" s="235" t="s">
        <v>173</v>
      </c>
      <c r="E867" s="236" t="s">
        <v>19</v>
      </c>
      <c r="F867" s="237" t="s">
        <v>2154</v>
      </c>
      <c r="G867" s="234"/>
      <c r="H867" s="238">
        <v>740</v>
      </c>
      <c r="I867" s="239"/>
      <c r="J867" s="234"/>
      <c r="K867" s="234"/>
      <c r="L867" s="240"/>
      <c r="M867" s="241"/>
      <c r="N867" s="242"/>
      <c r="O867" s="242"/>
      <c r="P867" s="242"/>
      <c r="Q867" s="242"/>
      <c r="R867" s="242"/>
      <c r="S867" s="242"/>
      <c r="T867" s="24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4" t="s">
        <v>173</v>
      </c>
      <c r="AU867" s="244" t="s">
        <v>106</v>
      </c>
      <c r="AV867" s="13" t="s">
        <v>106</v>
      </c>
      <c r="AW867" s="13" t="s">
        <v>33</v>
      </c>
      <c r="AX867" s="13" t="s">
        <v>72</v>
      </c>
      <c r="AY867" s="244" t="s">
        <v>163</v>
      </c>
    </row>
    <row r="868" spans="1:51" s="14" customFormat="1" ht="12">
      <c r="A868" s="14"/>
      <c r="B868" s="245"/>
      <c r="C868" s="246"/>
      <c r="D868" s="235" t="s">
        <v>173</v>
      </c>
      <c r="E868" s="247" t="s">
        <v>19</v>
      </c>
      <c r="F868" s="248" t="s">
        <v>175</v>
      </c>
      <c r="G868" s="246"/>
      <c r="H868" s="249">
        <v>740</v>
      </c>
      <c r="I868" s="250"/>
      <c r="J868" s="246"/>
      <c r="K868" s="246"/>
      <c r="L868" s="251"/>
      <c r="M868" s="252"/>
      <c r="N868" s="253"/>
      <c r="O868" s="253"/>
      <c r="P868" s="253"/>
      <c r="Q868" s="253"/>
      <c r="R868" s="253"/>
      <c r="S868" s="253"/>
      <c r="T868" s="25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5" t="s">
        <v>173</v>
      </c>
      <c r="AU868" s="255" t="s">
        <v>106</v>
      </c>
      <c r="AV868" s="14" t="s">
        <v>171</v>
      </c>
      <c r="AW868" s="14" t="s">
        <v>33</v>
      </c>
      <c r="AX868" s="14" t="s">
        <v>80</v>
      </c>
      <c r="AY868" s="255" t="s">
        <v>163</v>
      </c>
    </row>
    <row r="869" spans="1:65" s="2" customFormat="1" ht="16.5" customHeight="1">
      <c r="A869" s="40"/>
      <c r="B869" s="41"/>
      <c r="C869" s="283" t="s">
        <v>2165</v>
      </c>
      <c r="D869" s="283" t="s">
        <v>1115</v>
      </c>
      <c r="E869" s="284" t="s">
        <v>2166</v>
      </c>
      <c r="F869" s="285" t="s">
        <v>2167</v>
      </c>
      <c r="G869" s="286" t="s">
        <v>933</v>
      </c>
      <c r="H869" s="287">
        <v>58</v>
      </c>
      <c r="I869" s="288"/>
      <c r="J869" s="289">
        <f>ROUND(I869*H869,2)</f>
        <v>0</v>
      </c>
      <c r="K869" s="285" t="s">
        <v>170</v>
      </c>
      <c r="L869" s="290"/>
      <c r="M869" s="291" t="s">
        <v>19</v>
      </c>
      <c r="N869" s="292" t="s">
        <v>44</v>
      </c>
      <c r="O869" s="86"/>
      <c r="P869" s="229">
        <f>O869*H869</f>
        <v>0</v>
      </c>
      <c r="Q869" s="229">
        <v>0.001</v>
      </c>
      <c r="R869" s="229">
        <f>Q869*H869</f>
        <v>0.058</v>
      </c>
      <c r="S869" s="229">
        <v>0</v>
      </c>
      <c r="T869" s="230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31" t="s">
        <v>340</v>
      </c>
      <c r="AT869" s="231" t="s">
        <v>1115</v>
      </c>
      <c r="AU869" s="231" t="s">
        <v>106</v>
      </c>
      <c r="AY869" s="19" t="s">
        <v>163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19" t="s">
        <v>106</v>
      </c>
      <c r="BK869" s="232">
        <f>ROUND(I869*H869,2)</f>
        <v>0</v>
      </c>
      <c r="BL869" s="19" t="s">
        <v>255</v>
      </c>
      <c r="BM869" s="231" t="s">
        <v>2168</v>
      </c>
    </row>
    <row r="870" spans="1:51" s="13" customFormat="1" ht="12">
      <c r="A870" s="13"/>
      <c r="B870" s="233"/>
      <c r="C870" s="234"/>
      <c r="D870" s="235" t="s">
        <v>173</v>
      </c>
      <c r="E870" s="234"/>
      <c r="F870" s="237" t="s">
        <v>2169</v>
      </c>
      <c r="G870" s="234"/>
      <c r="H870" s="238">
        <v>58</v>
      </c>
      <c r="I870" s="239"/>
      <c r="J870" s="234"/>
      <c r="K870" s="234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173</v>
      </c>
      <c r="AU870" s="244" t="s">
        <v>106</v>
      </c>
      <c r="AV870" s="13" t="s">
        <v>106</v>
      </c>
      <c r="AW870" s="13" t="s">
        <v>4</v>
      </c>
      <c r="AX870" s="13" t="s">
        <v>80</v>
      </c>
      <c r="AY870" s="244" t="s">
        <v>163</v>
      </c>
    </row>
    <row r="871" spans="1:65" s="2" customFormat="1" ht="44.25" customHeight="1">
      <c r="A871" s="40"/>
      <c r="B871" s="41"/>
      <c r="C871" s="220" t="s">
        <v>2170</v>
      </c>
      <c r="D871" s="220" t="s">
        <v>166</v>
      </c>
      <c r="E871" s="221" t="s">
        <v>2171</v>
      </c>
      <c r="F871" s="222" t="s">
        <v>2172</v>
      </c>
      <c r="G871" s="223" t="s">
        <v>178</v>
      </c>
      <c r="H871" s="224">
        <v>15</v>
      </c>
      <c r="I871" s="225"/>
      <c r="J871" s="226">
        <f>ROUND(I871*H871,2)</f>
        <v>0</v>
      </c>
      <c r="K871" s="222" t="s">
        <v>170</v>
      </c>
      <c r="L871" s="46"/>
      <c r="M871" s="227" t="s">
        <v>19</v>
      </c>
      <c r="N871" s="228" t="s">
        <v>44</v>
      </c>
      <c r="O871" s="86"/>
      <c r="P871" s="229">
        <f>O871*H871</f>
        <v>0</v>
      </c>
      <c r="Q871" s="229">
        <v>0</v>
      </c>
      <c r="R871" s="229">
        <f>Q871*H871</f>
        <v>0</v>
      </c>
      <c r="S871" s="229">
        <v>0</v>
      </c>
      <c r="T871" s="230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31" t="s">
        <v>255</v>
      </c>
      <c r="AT871" s="231" t="s">
        <v>166</v>
      </c>
      <c r="AU871" s="231" t="s">
        <v>106</v>
      </c>
      <c r="AY871" s="19" t="s">
        <v>163</v>
      </c>
      <c r="BE871" s="232">
        <f>IF(N871="základní",J871,0)</f>
        <v>0</v>
      </c>
      <c r="BF871" s="232">
        <f>IF(N871="snížená",J871,0)</f>
        <v>0</v>
      </c>
      <c r="BG871" s="232">
        <f>IF(N871="zákl. přenesená",J871,0)</f>
        <v>0</v>
      </c>
      <c r="BH871" s="232">
        <f>IF(N871="sníž. přenesená",J871,0)</f>
        <v>0</v>
      </c>
      <c r="BI871" s="232">
        <f>IF(N871="nulová",J871,0)</f>
        <v>0</v>
      </c>
      <c r="BJ871" s="19" t="s">
        <v>106</v>
      </c>
      <c r="BK871" s="232">
        <f>ROUND(I871*H871,2)</f>
        <v>0</v>
      </c>
      <c r="BL871" s="19" t="s">
        <v>255</v>
      </c>
      <c r="BM871" s="231" t="s">
        <v>2173</v>
      </c>
    </row>
    <row r="872" spans="1:65" s="2" customFormat="1" ht="16.5" customHeight="1">
      <c r="A872" s="40"/>
      <c r="B872" s="41"/>
      <c r="C872" s="283" t="s">
        <v>2174</v>
      </c>
      <c r="D872" s="283" t="s">
        <v>1115</v>
      </c>
      <c r="E872" s="284" t="s">
        <v>2175</v>
      </c>
      <c r="F872" s="285" t="s">
        <v>2176</v>
      </c>
      <c r="G872" s="286" t="s">
        <v>262</v>
      </c>
      <c r="H872" s="287">
        <v>22.5</v>
      </c>
      <c r="I872" s="288"/>
      <c r="J872" s="289">
        <f>ROUND(I872*H872,2)</f>
        <v>0</v>
      </c>
      <c r="K872" s="285" t="s">
        <v>170</v>
      </c>
      <c r="L872" s="290"/>
      <c r="M872" s="291" t="s">
        <v>19</v>
      </c>
      <c r="N872" s="292" t="s">
        <v>44</v>
      </c>
      <c r="O872" s="86"/>
      <c r="P872" s="229">
        <f>O872*H872</f>
        <v>0</v>
      </c>
      <c r="Q872" s="229">
        <v>1</v>
      </c>
      <c r="R872" s="229">
        <f>Q872*H872</f>
        <v>22.5</v>
      </c>
      <c r="S872" s="229">
        <v>0</v>
      </c>
      <c r="T872" s="230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31" t="s">
        <v>340</v>
      </c>
      <c r="AT872" s="231" t="s">
        <v>1115</v>
      </c>
      <c r="AU872" s="231" t="s">
        <v>106</v>
      </c>
      <c r="AY872" s="19" t="s">
        <v>163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19" t="s">
        <v>106</v>
      </c>
      <c r="BK872" s="232">
        <f>ROUND(I872*H872,2)</f>
        <v>0</v>
      </c>
      <c r="BL872" s="19" t="s">
        <v>255</v>
      </c>
      <c r="BM872" s="231" t="s">
        <v>2177</v>
      </c>
    </row>
    <row r="873" spans="1:51" s="13" customFormat="1" ht="12">
      <c r="A873" s="13"/>
      <c r="B873" s="233"/>
      <c r="C873" s="234"/>
      <c r="D873" s="235" t="s">
        <v>173</v>
      </c>
      <c r="E873" s="236" t="s">
        <v>19</v>
      </c>
      <c r="F873" s="237" t="s">
        <v>2178</v>
      </c>
      <c r="G873" s="234"/>
      <c r="H873" s="238">
        <v>22.5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4" t="s">
        <v>173</v>
      </c>
      <c r="AU873" s="244" t="s">
        <v>106</v>
      </c>
      <c r="AV873" s="13" t="s">
        <v>106</v>
      </c>
      <c r="AW873" s="13" t="s">
        <v>33</v>
      </c>
      <c r="AX873" s="13" t="s">
        <v>80</v>
      </c>
      <c r="AY873" s="244" t="s">
        <v>163</v>
      </c>
    </row>
    <row r="874" spans="1:65" s="2" customFormat="1" ht="21.75" customHeight="1">
      <c r="A874" s="40"/>
      <c r="B874" s="41"/>
      <c r="C874" s="220" t="s">
        <v>2179</v>
      </c>
      <c r="D874" s="220" t="s">
        <v>166</v>
      </c>
      <c r="E874" s="221" t="s">
        <v>2180</v>
      </c>
      <c r="F874" s="222" t="s">
        <v>2181</v>
      </c>
      <c r="G874" s="223" t="s">
        <v>279</v>
      </c>
      <c r="H874" s="224">
        <v>230</v>
      </c>
      <c r="I874" s="225"/>
      <c r="J874" s="226">
        <f>ROUND(I874*H874,2)</f>
        <v>0</v>
      </c>
      <c r="K874" s="222" t="s">
        <v>170</v>
      </c>
      <c r="L874" s="46"/>
      <c r="M874" s="227" t="s">
        <v>19</v>
      </c>
      <c r="N874" s="228" t="s">
        <v>44</v>
      </c>
      <c r="O874" s="86"/>
      <c r="P874" s="229">
        <f>O874*H874</f>
        <v>0</v>
      </c>
      <c r="Q874" s="229">
        <v>0</v>
      </c>
      <c r="R874" s="229">
        <f>Q874*H874</f>
        <v>0</v>
      </c>
      <c r="S874" s="229">
        <v>0</v>
      </c>
      <c r="T874" s="230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31" t="s">
        <v>255</v>
      </c>
      <c r="AT874" s="231" t="s">
        <v>166</v>
      </c>
      <c r="AU874" s="231" t="s">
        <v>106</v>
      </c>
      <c r="AY874" s="19" t="s">
        <v>163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19" t="s">
        <v>106</v>
      </c>
      <c r="BK874" s="232">
        <f>ROUND(I874*H874,2)</f>
        <v>0</v>
      </c>
      <c r="BL874" s="19" t="s">
        <v>255</v>
      </c>
      <c r="BM874" s="231" t="s">
        <v>2182</v>
      </c>
    </row>
    <row r="875" spans="1:65" s="2" customFormat="1" ht="21.75" customHeight="1">
      <c r="A875" s="40"/>
      <c r="B875" s="41"/>
      <c r="C875" s="283" t="s">
        <v>2183</v>
      </c>
      <c r="D875" s="283" t="s">
        <v>1115</v>
      </c>
      <c r="E875" s="284" t="s">
        <v>2184</v>
      </c>
      <c r="F875" s="285" t="s">
        <v>2185</v>
      </c>
      <c r="G875" s="286" t="s">
        <v>279</v>
      </c>
      <c r="H875" s="287">
        <v>241.5</v>
      </c>
      <c r="I875" s="288"/>
      <c r="J875" s="289">
        <f>ROUND(I875*H875,2)</f>
        <v>0</v>
      </c>
      <c r="K875" s="285" t="s">
        <v>170</v>
      </c>
      <c r="L875" s="290"/>
      <c r="M875" s="291" t="s">
        <v>19</v>
      </c>
      <c r="N875" s="292" t="s">
        <v>44</v>
      </c>
      <c r="O875" s="86"/>
      <c r="P875" s="229">
        <f>O875*H875</f>
        <v>0</v>
      </c>
      <c r="Q875" s="229">
        <v>2E-05</v>
      </c>
      <c r="R875" s="229">
        <f>Q875*H875</f>
        <v>0.00483</v>
      </c>
      <c r="S875" s="229">
        <v>0</v>
      </c>
      <c r="T875" s="230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31" t="s">
        <v>340</v>
      </c>
      <c r="AT875" s="231" t="s">
        <v>1115</v>
      </c>
      <c r="AU875" s="231" t="s">
        <v>106</v>
      </c>
      <c r="AY875" s="19" t="s">
        <v>163</v>
      </c>
      <c r="BE875" s="232">
        <f>IF(N875="základní",J875,0)</f>
        <v>0</v>
      </c>
      <c r="BF875" s="232">
        <f>IF(N875="snížená",J875,0)</f>
        <v>0</v>
      </c>
      <c r="BG875" s="232">
        <f>IF(N875="zákl. přenesená",J875,0)</f>
        <v>0</v>
      </c>
      <c r="BH875" s="232">
        <f>IF(N875="sníž. přenesená",J875,0)</f>
        <v>0</v>
      </c>
      <c r="BI875" s="232">
        <f>IF(N875="nulová",J875,0)</f>
        <v>0</v>
      </c>
      <c r="BJ875" s="19" t="s">
        <v>106</v>
      </c>
      <c r="BK875" s="232">
        <f>ROUND(I875*H875,2)</f>
        <v>0</v>
      </c>
      <c r="BL875" s="19" t="s">
        <v>255</v>
      </c>
      <c r="BM875" s="231" t="s">
        <v>2186</v>
      </c>
    </row>
    <row r="876" spans="1:51" s="13" customFormat="1" ht="12">
      <c r="A876" s="13"/>
      <c r="B876" s="233"/>
      <c r="C876" s="234"/>
      <c r="D876" s="235" t="s">
        <v>173</v>
      </c>
      <c r="E876" s="234"/>
      <c r="F876" s="237" t="s">
        <v>2187</v>
      </c>
      <c r="G876" s="234"/>
      <c r="H876" s="238">
        <v>241.5</v>
      </c>
      <c r="I876" s="239"/>
      <c r="J876" s="234"/>
      <c r="K876" s="234"/>
      <c r="L876" s="240"/>
      <c r="M876" s="241"/>
      <c r="N876" s="242"/>
      <c r="O876" s="242"/>
      <c r="P876" s="242"/>
      <c r="Q876" s="242"/>
      <c r="R876" s="242"/>
      <c r="S876" s="242"/>
      <c r="T876" s="24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4" t="s">
        <v>173</v>
      </c>
      <c r="AU876" s="244" t="s">
        <v>106</v>
      </c>
      <c r="AV876" s="13" t="s">
        <v>106</v>
      </c>
      <c r="AW876" s="13" t="s">
        <v>4</v>
      </c>
      <c r="AX876" s="13" t="s">
        <v>80</v>
      </c>
      <c r="AY876" s="244" t="s">
        <v>163</v>
      </c>
    </row>
    <row r="877" spans="1:65" s="2" customFormat="1" ht="44.25" customHeight="1">
      <c r="A877" s="40"/>
      <c r="B877" s="41"/>
      <c r="C877" s="220" t="s">
        <v>2188</v>
      </c>
      <c r="D877" s="220" t="s">
        <v>166</v>
      </c>
      <c r="E877" s="221" t="s">
        <v>2189</v>
      </c>
      <c r="F877" s="222" t="s">
        <v>2190</v>
      </c>
      <c r="G877" s="223" t="s">
        <v>262</v>
      </c>
      <c r="H877" s="224">
        <v>61.009</v>
      </c>
      <c r="I877" s="225"/>
      <c r="J877" s="226">
        <f>ROUND(I877*H877,2)</f>
        <v>0</v>
      </c>
      <c r="K877" s="222" t="s">
        <v>170</v>
      </c>
      <c r="L877" s="46"/>
      <c r="M877" s="227" t="s">
        <v>19</v>
      </c>
      <c r="N877" s="228" t="s">
        <v>44</v>
      </c>
      <c r="O877" s="86"/>
      <c r="P877" s="229">
        <f>O877*H877</f>
        <v>0</v>
      </c>
      <c r="Q877" s="229">
        <v>0</v>
      </c>
      <c r="R877" s="229">
        <f>Q877*H877</f>
        <v>0</v>
      </c>
      <c r="S877" s="229">
        <v>0</v>
      </c>
      <c r="T877" s="230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31" t="s">
        <v>255</v>
      </c>
      <c r="AT877" s="231" t="s">
        <v>166</v>
      </c>
      <c r="AU877" s="231" t="s">
        <v>106</v>
      </c>
      <c r="AY877" s="19" t="s">
        <v>163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19" t="s">
        <v>106</v>
      </c>
      <c r="BK877" s="232">
        <f>ROUND(I877*H877,2)</f>
        <v>0</v>
      </c>
      <c r="BL877" s="19" t="s">
        <v>255</v>
      </c>
      <c r="BM877" s="231" t="s">
        <v>2191</v>
      </c>
    </row>
    <row r="878" spans="1:63" s="12" customFormat="1" ht="22.8" customHeight="1">
      <c r="A878" s="12"/>
      <c r="B878" s="204"/>
      <c r="C878" s="205"/>
      <c r="D878" s="206" t="s">
        <v>71</v>
      </c>
      <c r="E878" s="218" t="s">
        <v>636</v>
      </c>
      <c r="F878" s="218" t="s">
        <v>637</v>
      </c>
      <c r="G878" s="205"/>
      <c r="H878" s="205"/>
      <c r="I878" s="208"/>
      <c r="J878" s="219">
        <f>BK878</f>
        <v>0</v>
      </c>
      <c r="K878" s="205"/>
      <c r="L878" s="210"/>
      <c r="M878" s="211"/>
      <c r="N878" s="212"/>
      <c r="O878" s="212"/>
      <c r="P878" s="213">
        <f>SUM(P879:P930)</f>
        <v>0</v>
      </c>
      <c r="Q878" s="212"/>
      <c r="R878" s="213">
        <f>SUM(R879:R930)</f>
        <v>17.667906119999998</v>
      </c>
      <c r="S878" s="212"/>
      <c r="T878" s="214">
        <f>SUM(T879:T930)</f>
        <v>0</v>
      </c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R878" s="215" t="s">
        <v>106</v>
      </c>
      <c r="AT878" s="216" t="s">
        <v>71</v>
      </c>
      <c r="AU878" s="216" t="s">
        <v>80</v>
      </c>
      <c r="AY878" s="215" t="s">
        <v>163</v>
      </c>
      <c r="BK878" s="217">
        <f>SUM(BK879:BK930)</f>
        <v>0</v>
      </c>
    </row>
    <row r="879" spans="1:65" s="2" customFormat="1" ht="33" customHeight="1">
      <c r="A879" s="40"/>
      <c r="B879" s="41"/>
      <c r="C879" s="220" t="s">
        <v>2192</v>
      </c>
      <c r="D879" s="220" t="s">
        <v>166</v>
      </c>
      <c r="E879" s="221" t="s">
        <v>2193</v>
      </c>
      <c r="F879" s="222" t="s">
        <v>2194</v>
      </c>
      <c r="G879" s="223" t="s">
        <v>169</v>
      </c>
      <c r="H879" s="224">
        <v>4334.95</v>
      </c>
      <c r="I879" s="225"/>
      <c r="J879" s="226">
        <f>ROUND(I879*H879,2)</f>
        <v>0</v>
      </c>
      <c r="K879" s="222" t="s">
        <v>170</v>
      </c>
      <c r="L879" s="46"/>
      <c r="M879" s="227" t="s">
        <v>19</v>
      </c>
      <c r="N879" s="228" t="s">
        <v>44</v>
      </c>
      <c r="O879" s="86"/>
      <c r="P879" s="229">
        <f>O879*H879</f>
        <v>0</v>
      </c>
      <c r="Q879" s="229">
        <v>0</v>
      </c>
      <c r="R879" s="229">
        <f>Q879*H879</f>
        <v>0</v>
      </c>
      <c r="S879" s="229">
        <v>0</v>
      </c>
      <c r="T879" s="230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31" t="s">
        <v>255</v>
      </c>
      <c r="AT879" s="231" t="s">
        <v>166</v>
      </c>
      <c r="AU879" s="231" t="s">
        <v>106</v>
      </c>
      <c r="AY879" s="19" t="s">
        <v>163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19" t="s">
        <v>106</v>
      </c>
      <c r="BK879" s="232">
        <f>ROUND(I879*H879,2)</f>
        <v>0</v>
      </c>
      <c r="BL879" s="19" t="s">
        <v>255</v>
      </c>
      <c r="BM879" s="231" t="s">
        <v>2195</v>
      </c>
    </row>
    <row r="880" spans="1:51" s="13" customFormat="1" ht="12">
      <c r="A880" s="13"/>
      <c r="B880" s="233"/>
      <c r="C880" s="234"/>
      <c r="D880" s="235" t="s">
        <v>173</v>
      </c>
      <c r="E880" s="236" t="s">
        <v>19</v>
      </c>
      <c r="F880" s="237" t="s">
        <v>2196</v>
      </c>
      <c r="G880" s="234"/>
      <c r="H880" s="238">
        <v>1100</v>
      </c>
      <c r="I880" s="239"/>
      <c r="J880" s="234"/>
      <c r="K880" s="234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173</v>
      </c>
      <c r="AU880" s="244" t="s">
        <v>106</v>
      </c>
      <c r="AV880" s="13" t="s">
        <v>106</v>
      </c>
      <c r="AW880" s="13" t="s">
        <v>33</v>
      </c>
      <c r="AX880" s="13" t="s">
        <v>72</v>
      </c>
      <c r="AY880" s="244" t="s">
        <v>163</v>
      </c>
    </row>
    <row r="881" spans="1:51" s="16" customFormat="1" ht="12">
      <c r="A881" s="16"/>
      <c r="B881" s="272"/>
      <c r="C881" s="273"/>
      <c r="D881" s="235" t="s">
        <v>173</v>
      </c>
      <c r="E881" s="274" t="s">
        <v>19</v>
      </c>
      <c r="F881" s="275" t="s">
        <v>1073</v>
      </c>
      <c r="G881" s="273"/>
      <c r="H881" s="276">
        <v>1100</v>
      </c>
      <c r="I881" s="277"/>
      <c r="J881" s="273"/>
      <c r="K881" s="273"/>
      <c r="L881" s="278"/>
      <c r="M881" s="279"/>
      <c r="N881" s="280"/>
      <c r="O881" s="280"/>
      <c r="P881" s="280"/>
      <c r="Q881" s="280"/>
      <c r="R881" s="280"/>
      <c r="S881" s="280"/>
      <c r="T881" s="281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T881" s="282" t="s">
        <v>173</v>
      </c>
      <c r="AU881" s="282" t="s">
        <v>106</v>
      </c>
      <c r="AV881" s="16" t="s">
        <v>181</v>
      </c>
      <c r="AW881" s="16" t="s">
        <v>33</v>
      </c>
      <c r="AX881" s="16" t="s">
        <v>72</v>
      </c>
      <c r="AY881" s="282" t="s">
        <v>163</v>
      </c>
    </row>
    <row r="882" spans="1:51" s="15" customFormat="1" ht="12">
      <c r="A882" s="15"/>
      <c r="B882" s="256"/>
      <c r="C882" s="257"/>
      <c r="D882" s="235" t="s">
        <v>173</v>
      </c>
      <c r="E882" s="258" t="s">
        <v>19</v>
      </c>
      <c r="F882" s="259" t="s">
        <v>2197</v>
      </c>
      <c r="G882" s="257"/>
      <c r="H882" s="258" t="s">
        <v>19</v>
      </c>
      <c r="I882" s="260"/>
      <c r="J882" s="257"/>
      <c r="K882" s="257"/>
      <c r="L882" s="261"/>
      <c r="M882" s="262"/>
      <c r="N882" s="263"/>
      <c r="O882" s="263"/>
      <c r="P882" s="263"/>
      <c r="Q882" s="263"/>
      <c r="R882" s="263"/>
      <c r="S882" s="263"/>
      <c r="T882" s="264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5" t="s">
        <v>173</v>
      </c>
      <c r="AU882" s="265" t="s">
        <v>106</v>
      </c>
      <c r="AV882" s="15" t="s">
        <v>80</v>
      </c>
      <c r="AW882" s="15" t="s">
        <v>33</v>
      </c>
      <c r="AX882" s="15" t="s">
        <v>72</v>
      </c>
      <c r="AY882" s="265" t="s">
        <v>163</v>
      </c>
    </row>
    <row r="883" spans="1:51" s="13" customFormat="1" ht="12">
      <c r="A883" s="13"/>
      <c r="B883" s="233"/>
      <c r="C883" s="234"/>
      <c r="D883" s="235" t="s">
        <v>173</v>
      </c>
      <c r="E883" s="236" t="s">
        <v>19</v>
      </c>
      <c r="F883" s="237" t="s">
        <v>2198</v>
      </c>
      <c r="G883" s="234"/>
      <c r="H883" s="238">
        <v>3212.86</v>
      </c>
      <c r="I883" s="239"/>
      <c r="J883" s="234"/>
      <c r="K883" s="234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173</v>
      </c>
      <c r="AU883" s="244" t="s">
        <v>106</v>
      </c>
      <c r="AV883" s="13" t="s">
        <v>106</v>
      </c>
      <c r="AW883" s="13" t="s">
        <v>33</v>
      </c>
      <c r="AX883" s="13" t="s">
        <v>72</v>
      </c>
      <c r="AY883" s="244" t="s">
        <v>163</v>
      </c>
    </row>
    <row r="884" spans="1:51" s="16" customFormat="1" ht="12">
      <c r="A884" s="16"/>
      <c r="B884" s="272"/>
      <c r="C884" s="273"/>
      <c r="D884" s="235" t="s">
        <v>173</v>
      </c>
      <c r="E884" s="274" t="s">
        <v>19</v>
      </c>
      <c r="F884" s="275" t="s">
        <v>1073</v>
      </c>
      <c r="G884" s="273"/>
      <c r="H884" s="276">
        <v>3212.86</v>
      </c>
      <c r="I884" s="277"/>
      <c r="J884" s="273"/>
      <c r="K884" s="273"/>
      <c r="L884" s="278"/>
      <c r="M884" s="279"/>
      <c r="N884" s="280"/>
      <c r="O884" s="280"/>
      <c r="P884" s="280"/>
      <c r="Q884" s="280"/>
      <c r="R884" s="280"/>
      <c r="S884" s="280"/>
      <c r="T884" s="281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82" t="s">
        <v>173</v>
      </c>
      <c r="AU884" s="282" t="s">
        <v>106</v>
      </c>
      <c r="AV884" s="16" t="s">
        <v>181</v>
      </c>
      <c r="AW884" s="16" t="s">
        <v>33</v>
      </c>
      <c r="AX884" s="16" t="s">
        <v>72</v>
      </c>
      <c r="AY884" s="282" t="s">
        <v>163</v>
      </c>
    </row>
    <row r="885" spans="1:51" s="13" customFormat="1" ht="12">
      <c r="A885" s="13"/>
      <c r="B885" s="233"/>
      <c r="C885" s="234"/>
      <c r="D885" s="235" t="s">
        <v>173</v>
      </c>
      <c r="E885" s="236" t="s">
        <v>19</v>
      </c>
      <c r="F885" s="237" t="s">
        <v>2199</v>
      </c>
      <c r="G885" s="234"/>
      <c r="H885" s="238">
        <v>22.09</v>
      </c>
      <c r="I885" s="239"/>
      <c r="J885" s="234"/>
      <c r="K885" s="234"/>
      <c r="L885" s="240"/>
      <c r="M885" s="241"/>
      <c r="N885" s="242"/>
      <c r="O885" s="242"/>
      <c r="P885" s="242"/>
      <c r="Q885" s="242"/>
      <c r="R885" s="242"/>
      <c r="S885" s="242"/>
      <c r="T885" s="24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4" t="s">
        <v>173</v>
      </c>
      <c r="AU885" s="244" t="s">
        <v>106</v>
      </c>
      <c r="AV885" s="13" t="s">
        <v>106</v>
      </c>
      <c r="AW885" s="13" t="s">
        <v>33</v>
      </c>
      <c r="AX885" s="13" t="s">
        <v>72</v>
      </c>
      <c r="AY885" s="244" t="s">
        <v>163</v>
      </c>
    </row>
    <row r="886" spans="1:51" s="16" customFormat="1" ht="12">
      <c r="A886" s="16"/>
      <c r="B886" s="272"/>
      <c r="C886" s="273"/>
      <c r="D886" s="235" t="s">
        <v>173</v>
      </c>
      <c r="E886" s="274" t="s">
        <v>19</v>
      </c>
      <c r="F886" s="275" t="s">
        <v>1073</v>
      </c>
      <c r="G886" s="273"/>
      <c r="H886" s="276">
        <v>22.09</v>
      </c>
      <c r="I886" s="277"/>
      <c r="J886" s="273"/>
      <c r="K886" s="273"/>
      <c r="L886" s="278"/>
      <c r="M886" s="279"/>
      <c r="N886" s="280"/>
      <c r="O886" s="280"/>
      <c r="P886" s="280"/>
      <c r="Q886" s="280"/>
      <c r="R886" s="280"/>
      <c r="S886" s="280"/>
      <c r="T886" s="281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T886" s="282" t="s">
        <v>173</v>
      </c>
      <c r="AU886" s="282" t="s">
        <v>106</v>
      </c>
      <c r="AV886" s="16" t="s">
        <v>181</v>
      </c>
      <c r="AW886" s="16" t="s">
        <v>33</v>
      </c>
      <c r="AX886" s="16" t="s">
        <v>72</v>
      </c>
      <c r="AY886" s="282" t="s">
        <v>163</v>
      </c>
    </row>
    <row r="887" spans="1:51" s="14" customFormat="1" ht="12">
      <c r="A887" s="14"/>
      <c r="B887" s="245"/>
      <c r="C887" s="246"/>
      <c r="D887" s="235" t="s">
        <v>173</v>
      </c>
      <c r="E887" s="247" t="s">
        <v>19</v>
      </c>
      <c r="F887" s="248" t="s">
        <v>175</v>
      </c>
      <c r="G887" s="246"/>
      <c r="H887" s="249">
        <v>4334.95</v>
      </c>
      <c r="I887" s="250"/>
      <c r="J887" s="246"/>
      <c r="K887" s="246"/>
      <c r="L887" s="251"/>
      <c r="M887" s="252"/>
      <c r="N887" s="253"/>
      <c r="O887" s="253"/>
      <c r="P887" s="253"/>
      <c r="Q887" s="253"/>
      <c r="R887" s="253"/>
      <c r="S887" s="253"/>
      <c r="T887" s="25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5" t="s">
        <v>173</v>
      </c>
      <c r="AU887" s="255" t="s">
        <v>106</v>
      </c>
      <c r="AV887" s="14" t="s">
        <v>171</v>
      </c>
      <c r="AW887" s="14" t="s">
        <v>33</v>
      </c>
      <c r="AX887" s="14" t="s">
        <v>80</v>
      </c>
      <c r="AY887" s="255" t="s">
        <v>163</v>
      </c>
    </row>
    <row r="888" spans="1:65" s="2" customFormat="1" ht="16.5" customHeight="1">
      <c r="A888" s="40"/>
      <c r="B888" s="41"/>
      <c r="C888" s="283" t="s">
        <v>2200</v>
      </c>
      <c r="D888" s="283" t="s">
        <v>1115</v>
      </c>
      <c r="E888" s="284" t="s">
        <v>2201</v>
      </c>
      <c r="F888" s="285" t="s">
        <v>2202</v>
      </c>
      <c r="G888" s="286" t="s">
        <v>169</v>
      </c>
      <c r="H888" s="287">
        <v>1927.716</v>
      </c>
      <c r="I888" s="288"/>
      <c r="J888" s="289">
        <f>ROUND(I888*H888,2)</f>
        <v>0</v>
      </c>
      <c r="K888" s="285" t="s">
        <v>170</v>
      </c>
      <c r="L888" s="290"/>
      <c r="M888" s="291" t="s">
        <v>19</v>
      </c>
      <c r="N888" s="292" t="s">
        <v>44</v>
      </c>
      <c r="O888" s="86"/>
      <c r="P888" s="229">
        <f>O888*H888</f>
        <v>0</v>
      </c>
      <c r="Q888" s="229">
        <v>0.00046</v>
      </c>
      <c r="R888" s="229">
        <f>Q888*H888</f>
        <v>0.8867493599999999</v>
      </c>
      <c r="S888" s="229">
        <v>0</v>
      </c>
      <c r="T888" s="230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31" t="s">
        <v>340</v>
      </c>
      <c r="AT888" s="231" t="s">
        <v>1115</v>
      </c>
      <c r="AU888" s="231" t="s">
        <v>106</v>
      </c>
      <c r="AY888" s="19" t="s">
        <v>163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19" t="s">
        <v>106</v>
      </c>
      <c r="BK888" s="232">
        <f>ROUND(I888*H888,2)</f>
        <v>0</v>
      </c>
      <c r="BL888" s="19" t="s">
        <v>255</v>
      </c>
      <c r="BM888" s="231" t="s">
        <v>2203</v>
      </c>
    </row>
    <row r="889" spans="1:51" s="13" customFormat="1" ht="12">
      <c r="A889" s="13"/>
      <c r="B889" s="233"/>
      <c r="C889" s="234"/>
      <c r="D889" s="235" t="s">
        <v>173</v>
      </c>
      <c r="E889" s="236" t="s">
        <v>19</v>
      </c>
      <c r="F889" s="237" t="s">
        <v>2204</v>
      </c>
      <c r="G889" s="234"/>
      <c r="H889" s="238">
        <v>1927.716</v>
      </c>
      <c r="I889" s="239"/>
      <c r="J889" s="234"/>
      <c r="K889" s="234"/>
      <c r="L889" s="240"/>
      <c r="M889" s="241"/>
      <c r="N889" s="242"/>
      <c r="O889" s="242"/>
      <c r="P889" s="242"/>
      <c r="Q889" s="242"/>
      <c r="R889" s="242"/>
      <c r="S889" s="242"/>
      <c r="T889" s="24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4" t="s">
        <v>173</v>
      </c>
      <c r="AU889" s="244" t="s">
        <v>106</v>
      </c>
      <c r="AV889" s="13" t="s">
        <v>106</v>
      </c>
      <c r="AW889" s="13" t="s">
        <v>33</v>
      </c>
      <c r="AX889" s="13" t="s">
        <v>80</v>
      </c>
      <c r="AY889" s="244" t="s">
        <v>163</v>
      </c>
    </row>
    <row r="890" spans="1:65" s="2" customFormat="1" ht="16.5" customHeight="1">
      <c r="A890" s="40"/>
      <c r="B890" s="41"/>
      <c r="C890" s="283" t="s">
        <v>2205</v>
      </c>
      <c r="D890" s="283" t="s">
        <v>1115</v>
      </c>
      <c r="E890" s="284" t="s">
        <v>2206</v>
      </c>
      <c r="F890" s="285" t="s">
        <v>2207</v>
      </c>
      <c r="G890" s="286" t="s">
        <v>169</v>
      </c>
      <c r="H890" s="287">
        <v>1927.716</v>
      </c>
      <c r="I890" s="288"/>
      <c r="J890" s="289">
        <f>ROUND(I890*H890,2)</f>
        <v>0</v>
      </c>
      <c r="K890" s="285" t="s">
        <v>170</v>
      </c>
      <c r="L890" s="290"/>
      <c r="M890" s="291" t="s">
        <v>19</v>
      </c>
      <c r="N890" s="292" t="s">
        <v>44</v>
      </c>
      <c r="O890" s="86"/>
      <c r="P890" s="229">
        <f>O890*H890</f>
        <v>0</v>
      </c>
      <c r="Q890" s="229">
        <v>0.00061</v>
      </c>
      <c r="R890" s="229">
        <f>Q890*H890</f>
        <v>1.17590676</v>
      </c>
      <c r="S890" s="229">
        <v>0</v>
      </c>
      <c r="T890" s="230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31" t="s">
        <v>340</v>
      </c>
      <c r="AT890" s="231" t="s">
        <v>1115</v>
      </c>
      <c r="AU890" s="231" t="s">
        <v>106</v>
      </c>
      <c r="AY890" s="19" t="s">
        <v>163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19" t="s">
        <v>106</v>
      </c>
      <c r="BK890" s="232">
        <f>ROUND(I890*H890,2)</f>
        <v>0</v>
      </c>
      <c r="BL890" s="19" t="s">
        <v>255</v>
      </c>
      <c r="BM890" s="231" t="s">
        <v>2208</v>
      </c>
    </row>
    <row r="891" spans="1:51" s="13" customFormat="1" ht="12">
      <c r="A891" s="13"/>
      <c r="B891" s="233"/>
      <c r="C891" s="234"/>
      <c r="D891" s="235" t="s">
        <v>173</v>
      </c>
      <c r="E891" s="236" t="s">
        <v>19</v>
      </c>
      <c r="F891" s="237" t="s">
        <v>2204</v>
      </c>
      <c r="G891" s="234"/>
      <c r="H891" s="238">
        <v>1927.716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4" t="s">
        <v>173</v>
      </c>
      <c r="AU891" s="244" t="s">
        <v>106</v>
      </c>
      <c r="AV891" s="13" t="s">
        <v>106</v>
      </c>
      <c r="AW891" s="13" t="s">
        <v>33</v>
      </c>
      <c r="AX891" s="13" t="s">
        <v>80</v>
      </c>
      <c r="AY891" s="244" t="s">
        <v>163</v>
      </c>
    </row>
    <row r="892" spans="1:65" s="2" customFormat="1" ht="21.75" customHeight="1">
      <c r="A892" s="40"/>
      <c r="B892" s="41"/>
      <c r="C892" s="283" t="s">
        <v>2209</v>
      </c>
      <c r="D892" s="283" t="s">
        <v>1115</v>
      </c>
      <c r="E892" s="284" t="s">
        <v>2210</v>
      </c>
      <c r="F892" s="285" t="s">
        <v>2211</v>
      </c>
      <c r="G892" s="286" t="s">
        <v>169</v>
      </c>
      <c r="H892" s="287">
        <v>660</v>
      </c>
      <c r="I892" s="288"/>
      <c r="J892" s="289">
        <f>ROUND(I892*H892,2)</f>
        <v>0</v>
      </c>
      <c r="K892" s="285" t="s">
        <v>170</v>
      </c>
      <c r="L892" s="290"/>
      <c r="M892" s="291" t="s">
        <v>19</v>
      </c>
      <c r="N892" s="292" t="s">
        <v>44</v>
      </c>
      <c r="O892" s="86"/>
      <c r="P892" s="229">
        <f>O892*H892</f>
        <v>0</v>
      </c>
      <c r="Q892" s="229">
        <v>0.003</v>
      </c>
      <c r="R892" s="229">
        <f>Q892*H892</f>
        <v>1.98</v>
      </c>
      <c r="S892" s="229">
        <v>0</v>
      </c>
      <c r="T892" s="230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31" t="s">
        <v>340</v>
      </c>
      <c r="AT892" s="231" t="s">
        <v>1115</v>
      </c>
      <c r="AU892" s="231" t="s">
        <v>106</v>
      </c>
      <c r="AY892" s="19" t="s">
        <v>163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19" t="s">
        <v>106</v>
      </c>
      <c r="BK892" s="232">
        <f>ROUND(I892*H892,2)</f>
        <v>0</v>
      </c>
      <c r="BL892" s="19" t="s">
        <v>255</v>
      </c>
      <c r="BM892" s="231" t="s">
        <v>2212</v>
      </c>
    </row>
    <row r="893" spans="1:51" s="13" customFormat="1" ht="12">
      <c r="A893" s="13"/>
      <c r="B893" s="233"/>
      <c r="C893" s="234"/>
      <c r="D893" s="235" t="s">
        <v>173</v>
      </c>
      <c r="E893" s="236" t="s">
        <v>19</v>
      </c>
      <c r="F893" s="237" t="s">
        <v>2213</v>
      </c>
      <c r="G893" s="234"/>
      <c r="H893" s="238">
        <v>660</v>
      </c>
      <c r="I893" s="239"/>
      <c r="J893" s="234"/>
      <c r="K893" s="234"/>
      <c r="L893" s="240"/>
      <c r="M893" s="241"/>
      <c r="N893" s="242"/>
      <c r="O893" s="242"/>
      <c r="P893" s="242"/>
      <c r="Q893" s="242"/>
      <c r="R893" s="242"/>
      <c r="S893" s="242"/>
      <c r="T893" s="24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4" t="s">
        <v>173</v>
      </c>
      <c r="AU893" s="244" t="s">
        <v>106</v>
      </c>
      <c r="AV893" s="13" t="s">
        <v>106</v>
      </c>
      <c r="AW893" s="13" t="s">
        <v>33</v>
      </c>
      <c r="AX893" s="13" t="s">
        <v>80</v>
      </c>
      <c r="AY893" s="244" t="s">
        <v>163</v>
      </c>
    </row>
    <row r="894" spans="1:65" s="2" customFormat="1" ht="21.75" customHeight="1">
      <c r="A894" s="40"/>
      <c r="B894" s="41"/>
      <c r="C894" s="283" t="s">
        <v>2214</v>
      </c>
      <c r="D894" s="283" t="s">
        <v>1115</v>
      </c>
      <c r="E894" s="284" t="s">
        <v>2215</v>
      </c>
      <c r="F894" s="285" t="s">
        <v>2216</v>
      </c>
      <c r="G894" s="286" t="s">
        <v>169</v>
      </c>
      <c r="H894" s="287">
        <v>660</v>
      </c>
      <c r="I894" s="288"/>
      <c r="J894" s="289">
        <f>ROUND(I894*H894,2)</f>
        <v>0</v>
      </c>
      <c r="K894" s="285" t="s">
        <v>170</v>
      </c>
      <c r="L894" s="290"/>
      <c r="M894" s="291" t="s">
        <v>19</v>
      </c>
      <c r="N894" s="292" t="s">
        <v>44</v>
      </c>
      <c r="O894" s="86"/>
      <c r="P894" s="229">
        <f>O894*H894</f>
        <v>0</v>
      </c>
      <c r="Q894" s="229">
        <v>0.0018</v>
      </c>
      <c r="R894" s="229">
        <f>Q894*H894</f>
        <v>1.188</v>
      </c>
      <c r="S894" s="229">
        <v>0</v>
      </c>
      <c r="T894" s="230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31" t="s">
        <v>340</v>
      </c>
      <c r="AT894" s="231" t="s">
        <v>1115</v>
      </c>
      <c r="AU894" s="231" t="s">
        <v>106</v>
      </c>
      <c r="AY894" s="19" t="s">
        <v>163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19" t="s">
        <v>106</v>
      </c>
      <c r="BK894" s="232">
        <f>ROUND(I894*H894,2)</f>
        <v>0</v>
      </c>
      <c r="BL894" s="19" t="s">
        <v>255</v>
      </c>
      <c r="BM894" s="231" t="s">
        <v>2217</v>
      </c>
    </row>
    <row r="895" spans="1:51" s="13" customFormat="1" ht="12">
      <c r="A895" s="13"/>
      <c r="B895" s="233"/>
      <c r="C895" s="234"/>
      <c r="D895" s="235" t="s">
        <v>173</v>
      </c>
      <c r="E895" s="236" t="s">
        <v>19</v>
      </c>
      <c r="F895" s="237" t="s">
        <v>2218</v>
      </c>
      <c r="G895" s="234"/>
      <c r="H895" s="238">
        <v>660</v>
      </c>
      <c r="I895" s="239"/>
      <c r="J895" s="234"/>
      <c r="K895" s="234"/>
      <c r="L895" s="240"/>
      <c r="M895" s="241"/>
      <c r="N895" s="242"/>
      <c r="O895" s="242"/>
      <c r="P895" s="242"/>
      <c r="Q895" s="242"/>
      <c r="R895" s="242"/>
      <c r="S895" s="242"/>
      <c r="T895" s="24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4" t="s">
        <v>173</v>
      </c>
      <c r="AU895" s="244" t="s">
        <v>106</v>
      </c>
      <c r="AV895" s="13" t="s">
        <v>106</v>
      </c>
      <c r="AW895" s="13" t="s">
        <v>33</v>
      </c>
      <c r="AX895" s="13" t="s">
        <v>80</v>
      </c>
      <c r="AY895" s="244" t="s">
        <v>163</v>
      </c>
    </row>
    <row r="896" spans="1:65" s="2" customFormat="1" ht="21.75" customHeight="1">
      <c r="A896" s="40"/>
      <c r="B896" s="41"/>
      <c r="C896" s="283" t="s">
        <v>2219</v>
      </c>
      <c r="D896" s="283" t="s">
        <v>1115</v>
      </c>
      <c r="E896" s="284" t="s">
        <v>2220</v>
      </c>
      <c r="F896" s="285" t="s">
        <v>2221</v>
      </c>
      <c r="G896" s="286" t="s">
        <v>169</v>
      </c>
      <c r="H896" s="287">
        <v>26.508</v>
      </c>
      <c r="I896" s="288"/>
      <c r="J896" s="289">
        <f>ROUND(I896*H896,2)</f>
        <v>0</v>
      </c>
      <c r="K896" s="285" t="s">
        <v>170</v>
      </c>
      <c r="L896" s="290"/>
      <c r="M896" s="291" t="s">
        <v>19</v>
      </c>
      <c r="N896" s="292" t="s">
        <v>44</v>
      </c>
      <c r="O896" s="86"/>
      <c r="P896" s="229">
        <f>O896*H896</f>
        <v>0</v>
      </c>
      <c r="Q896" s="229">
        <v>0.0005</v>
      </c>
      <c r="R896" s="229">
        <f>Q896*H896</f>
        <v>0.013254</v>
      </c>
      <c r="S896" s="229">
        <v>0</v>
      </c>
      <c r="T896" s="230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31" t="s">
        <v>340</v>
      </c>
      <c r="AT896" s="231" t="s">
        <v>1115</v>
      </c>
      <c r="AU896" s="231" t="s">
        <v>106</v>
      </c>
      <c r="AY896" s="19" t="s">
        <v>163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19" t="s">
        <v>106</v>
      </c>
      <c r="BK896" s="232">
        <f>ROUND(I896*H896,2)</f>
        <v>0</v>
      </c>
      <c r="BL896" s="19" t="s">
        <v>255</v>
      </c>
      <c r="BM896" s="231" t="s">
        <v>2222</v>
      </c>
    </row>
    <row r="897" spans="1:51" s="13" customFormat="1" ht="12">
      <c r="A897" s="13"/>
      <c r="B897" s="233"/>
      <c r="C897" s="234"/>
      <c r="D897" s="235" t="s">
        <v>173</v>
      </c>
      <c r="E897" s="236" t="s">
        <v>19</v>
      </c>
      <c r="F897" s="237" t="s">
        <v>2223</v>
      </c>
      <c r="G897" s="234"/>
      <c r="H897" s="238">
        <v>26.508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173</v>
      </c>
      <c r="AU897" s="244" t="s">
        <v>106</v>
      </c>
      <c r="AV897" s="13" t="s">
        <v>106</v>
      </c>
      <c r="AW897" s="13" t="s">
        <v>33</v>
      </c>
      <c r="AX897" s="13" t="s">
        <v>72</v>
      </c>
      <c r="AY897" s="244" t="s">
        <v>163</v>
      </c>
    </row>
    <row r="898" spans="1:51" s="14" customFormat="1" ht="12">
      <c r="A898" s="14"/>
      <c r="B898" s="245"/>
      <c r="C898" s="246"/>
      <c r="D898" s="235" t="s">
        <v>173</v>
      </c>
      <c r="E898" s="247" t="s">
        <v>19</v>
      </c>
      <c r="F898" s="248" t="s">
        <v>175</v>
      </c>
      <c r="G898" s="246"/>
      <c r="H898" s="249">
        <v>26.508</v>
      </c>
      <c r="I898" s="250"/>
      <c r="J898" s="246"/>
      <c r="K898" s="246"/>
      <c r="L898" s="251"/>
      <c r="M898" s="252"/>
      <c r="N898" s="253"/>
      <c r="O898" s="253"/>
      <c r="P898" s="253"/>
      <c r="Q898" s="253"/>
      <c r="R898" s="253"/>
      <c r="S898" s="253"/>
      <c r="T898" s="25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5" t="s">
        <v>173</v>
      </c>
      <c r="AU898" s="255" t="s">
        <v>106</v>
      </c>
      <c r="AV898" s="14" t="s">
        <v>171</v>
      </c>
      <c r="AW898" s="14" t="s">
        <v>33</v>
      </c>
      <c r="AX898" s="14" t="s">
        <v>80</v>
      </c>
      <c r="AY898" s="255" t="s">
        <v>163</v>
      </c>
    </row>
    <row r="899" spans="1:65" s="2" customFormat="1" ht="33" customHeight="1">
      <c r="A899" s="40"/>
      <c r="B899" s="41"/>
      <c r="C899" s="220" t="s">
        <v>2224</v>
      </c>
      <c r="D899" s="220" t="s">
        <v>166</v>
      </c>
      <c r="E899" s="221" t="s">
        <v>2225</v>
      </c>
      <c r="F899" s="222" t="s">
        <v>2226</v>
      </c>
      <c r="G899" s="223" t="s">
        <v>169</v>
      </c>
      <c r="H899" s="224">
        <v>1512</v>
      </c>
      <c r="I899" s="225"/>
      <c r="J899" s="226">
        <f>ROUND(I899*H899,2)</f>
        <v>0</v>
      </c>
      <c r="K899" s="222" t="s">
        <v>170</v>
      </c>
      <c r="L899" s="46"/>
      <c r="M899" s="227" t="s">
        <v>19</v>
      </c>
      <c r="N899" s="228" t="s">
        <v>44</v>
      </c>
      <c r="O899" s="86"/>
      <c r="P899" s="229">
        <f>O899*H899</f>
        <v>0</v>
      </c>
      <c r="Q899" s="229">
        <v>0</v>
      </c>
      <c r="R899" s="229">
        <f>Q899*H899</f>
        <v>0</v>
      </c>
      <c r="S899" s="229">
        <v>0</v>
      </c>
      <c r="T899" s="230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31" t="s">
        <v>255</v>
      </c>
      <c r="AT899" s="231" t="s">
        <v>166</v>
      </c>
      <c r="AU899" s="231" t="s">
        <v>106</v>
      </c>
      <c r="AY899" s="19" t="s">
        <v>163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19" t="s">
        <v>106</v>
      </c>
      <c r="BK899" s="232">
        <f>ROUND(I899*H899,2)</f>
        <v>0</v>
      </c>
      <c r="BL899" s="19" t="s">
        <v>255</v>
      </c>
      <c r="BM899" s="231" t="s">
        <v>2227</v>
      </c>
    </row>
    <row r="900" spans="1:51" s="13" customFormat="1" ht="12">
      <c r="A900" s="13"/>
      <c r="B900" s="233"/>
      <c r="C900" s="234"/>
      <c r="D900" s="235" t="s">
        <v>173</v>
      </c>
      <c r="E900" s="236" t="s">
        <v>19</v>
      </c>
      <c r="F900" s="237" t="s">
        <v>2228</v>
      </c>
      <c r="G900" s="234"/>
      <c r="H900" s="238">
        <v>1450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4" t="s">
        <v>173</v>
      </c>
      <c r="AU900" s="244" t="s">
        <v>106</v>
      </c>
      <c r="AV900" s="13" t="s">
        <v>106</v>
      </c>
      <c r="AW900" s="13" t="s">
        <v>33</v>
      </c>
      <c r="AX900" s="13" t="s">
        <v>72</v>
      </c>
      <c r="AY900" s="244" t="s">
        <v>163</v>
      </c>
    </row>
    <row r="901" spans="1:51" s="13" customFormat="1" ht="12">
      <c r="A901" s="13"/>
      <c r="B901" s="233"/>
      <c r="C901" s="234"/>
      <c r="D901" s="235" t="s">
        <v>173</v>
      </c>
      <c r="E901" s="236" t="s">
        <v>19</v>
      </c>
      <c r="F901" s="237" t="s">
        <v>2229</v>
      </c>
      <c r="G901" s="234"/>
      <c r="H901" s="238">
        <v>32</v>
      </c>
      <c r="I901" s="239"/>
      <c r="J901" s="234"/>
      <c r="K901" s="234"/>
      <c r="L901" s="240"/>
      <c r="M901" s="241"/>
      <c r="N901" s="242"/>
      <c r="O901" s="242"/>
      <c r="P901" s="242"/>
      <c r="Q901" s="242"/>
      <c r="R901" s="242"/>
      <c r="S901" s="242"/>
      <c r="T901" s="24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4" t="s">
        <v>173</v>
      </c>
      <c r="AU901" s="244" t="s">
        <v>106</v>
      </c>
      <c r="AV901" s="13" t="s">
        <v>106</v>
      </c>
      <c r="AW901" s="13" t="s">
        <v>33</v>
      </c>
      <c r="AX901" s="13" t="s">
        <v>72</v>
      </c>
      <c r="AY901" s="244" t="s">
        <v>163</v>
      </c>
    </row>
    <row r="902" spans="1:51" s="13" customFormat="1" ht="12">
      <c r="A902" s="13"/>
      <c r="B902" s="233"/>
      <c r="C902" s="234"/>
      <c r="D902" s="235" t="s">
        <v>173</v>
      </c>
      <c r="E902" s="236" t="s">
        <v>19</v>
      </c>
      <c r="F902" s="237" t="s">
        <v>2230</v>
      </c>
      <c r="G902" s="234"/>
      <c r="H902" s="238">
        <v>30</v>
      </c>
      <c r="I902" s="239"/>
      <c r="J902" s="234"/>
      <c r="K902" s="234"/>
      <c r="L902" s="240"/>
      <c r="M902" s="241"/>
      <c r="N902" s="242"/>
      <c r="O902" s="242"/>
      <c r="P902" s="242"/>
      <c r="Q902" s="242"/>
      <c r="R902" s="242"/>
      <c r="S902" s="242"/>
      <c r="T902" s="24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4" t="s">
        <v>173</v>
      </c>
      <c r="AU902" s="244" t="s">
        <v>106</v>
      </c>
      <c r="AV902" s="13" t="s">
        <v>106</v>
      </c>
      <c r="AW902" s="13" t="s">
        <v>33</v>
      </c>
      <c r="AX902" s="13" t="s">
        <v>72</v>
      </c>
      <c r="AY902" s="244" t="s">
        <v>163</v>
      </c>
    </row>
    <row r="903" spans="1:51" s="14" customFormat="1" ht="12">
      <c r="A903" s="14"/>
      <c r="B903" s="245"/>
      <c r="C903" s="246"/>
      <c r="D903" s="235" t="s">
        <v>173</v>
      </c>
      <c r="E903" s="247" t="s">
        <v>19</v>
      </c>
      <c r="F903" s="248" t="s">
        <v>175</v>
      </c>
      <c r="G903" s="246"/>
      <c r="H903" s="249">
        <v>1512</v>
      </c>
      <c r="I903" s="250"/>
      <c r="J903" s="246"/>
      <c r="K903" s="246"/>
      <c r="L903" s="251"/>
      <c r="M903" s="252"/>
      <c r="N903" s="253"/>
      <c r="O903" s="253"/>
      <c r="P903" s="253"/>
      <c r="Q903" s="253"/>
      <c r="R903" s="253"/>
      <c r="S903" s="253"/>
      <c r="T903" s="25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5" t="s">
        <v>173</v>
      </c>
      <c r="AU903" s="255" t="s">
        <v>106</v>
      </c>
      <c r="AV903" s="14" t="s">
        <v>171</v>
      </c>
      <c r="AW903" s="14" t="s">
        <v>33</v>
      </c>
      <c r="AX903" s="14" t="s">
        <v>80</v>
      </c>
      <c r="AY903" s="255" t="s">
        <v>163</v>
      </c>
    </row>
    <row r="904" spans="1:65" s="2" customFormat="1" ht="21.75" customHeight="1">
      <c r="A904" s="40"/>
      <c r="B904" s="41"/>
      <c r="C904" s="283" t="s">
        <v>2231</v>
      </c>
      <c r="D904" s="283" t="s">
        <v>1115</v>
      </c>
      <c r="E904" s="284" t="s">
        <v>2232</v>
      </c>
      <c r="F904" s="285" t="s">
        <v>2233</v>
      </c>
      <c r="G904" s="286" t="s">
        <v>169</v>
      </c>
      <c r="H904" s="287">
        <v>869.4</v>
      </c>
      <c r="I904" s="288"/>
      <c r="J904" s="289">
        <f>ROUND(I904*H904,2)</f>
        <v>0</v>
      </c>
      <c r="K904" s="285" t="s">
        <v>170</v>
      </c>
      <c r="L904" s="290"/>
      <c r="M904" s="291" t="s">
        <v>19</v>
      </c>
      <c r="N904" s="292" t="s">
        <v>44</v>
      </c>
      <c r="O904" s="86"/>
      <c r="P904" s="229">
        <f>O904*H904</f>
        <v>0</v>
      </c>
      <c r="Q904" s="229">
        <v>0.0036</v>
      </c>
      <c r="R904" s="229">
        <f>Q904*H904</f>
        <v>3.1298399999999997</v>
      </c>
      <c r="S904" s="229">
        <v>0</v>
      </c>
      <c r="T904" s="230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31" t="s">
        <v>340</v>
      </c>
      <c r="AT904" s="231" t="s">
        <v>1115</v>
      </c>
      <c r="AU904" s="231" t="s">
        <v>106</v>
      </c>
      <c r="AY904" s="19" t="s">
        <v>163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19" t="s">
        <v>106</v>
      </c>
      <c r="BK904" s="232">
        <f>ROUND(I904*H904,2)</f>
        <v>0</v>
      </c>
      <c r="BL904" s="19" t="s">
        <v>255</v>
      </c>
      <c r="BM904" s="231" t="s">
        <v>2234</v>
      </c>
    </row>
    <row r="905" spans="1:51" s="13" customFormat="1" ht="12">
      <c r="A905" s="13"/>
      <c r="B905" s="233"/>
      <c r="C905" s="234"/>
      <c r="D905" s="235" t="s">
        <v>173</v>
      </c>
      <c r="E905" s="236" t="s">
        <v>19</v>
      </c>
      <c r="F905" s="237" t="s">
        <v>2235</v>
      </c>
      <c r="G905" s="234"/>
      <c r="H905" s="238">
        <v>869.4</v>
      </c>
      <c r="I905" s="239"/>
      <c r="J905" s="234"/>
      <c r="K905" s="234"/>
      <c r="L905" s="240"/>
      <c r="M905" s="241"/>
      <c r="N905" s="242"/>
      <c r="O905" s="242"/>
      <c r="P905" s="242"/>
      <c r="Q905" s="242"/>
      <c r="R905" s="242"/>
      <c r="S905" s="242"/>
      <c r="T905" s="24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4" t="s">
        <v>173</v>
      </c>
      <c r="AU905" s="244" t="s">
        <v>106</v>
      </c>
      <c r="AV905" s="13" t="s">
        <v>106</v>
      </c>
      <c r="AW905" s="13" t="s">
        <v>33</v>
      </c>
      <c r="AX905" s="13" t="s">
        <v>72</v>
      </c>
      <c r="AY905" s="244" t="s">
        <v>163</v>
      </c>
    </row>
    <row r="906" spans="1:51" s="14" customFormat="1" ht="12">
      <c r="A906" s="14"/>
      <c r="B906" s="245"/>
      <c r="C906" s="246"/>
      <c r="D906" s="235" t="s">
        <v>173</v>
      </c>
      <c r="E906" s="247" t="s">
        <v>19</v>
      </c>
      <c r="F906" s="248" t="s">
        <v>175</v>
      </c>
      <c r="G906" s="246"/>
      <c r="H906" s="249">
        <v>869.4</v>
      </c>
      <c r="I906" s="250"/>
      <c r="J906" s="246"/>
      <c r="K906" s="246"/>
      <c r="L906" s="251"/>
      <c r="M906" s="252"/>
      <c r="N906" s="253"/>
      <c r="O906" s="253"/>
      <c r="P906" s="253"/>
      <c r="Q906" s="253"/>
      <c r="R906" s="253"/>
      <c r="S906" s="253"/>
      <c r="T906" s="25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5" t="s">
        <v>173</v>
      </c>
      <c r="AU906" s="255" t="s">
        <v>106</v>
      </c>
      <c r="AV906" s="14" t="s">
        <v>171</v>
      </c>
      <c r="AW906" s="14" t="s">
        <v>33</v>
      </c>
      <c r="AX906" s="14" t="s">
        <v>80</v>
      </c>
      <c r="AY906" s="255" t="s">
        <v>163</v>
      </c>
    </row>
    <row r="907" spans="1:65" s="2" customFormat="1" ht="21.75" customHeight="1">
      <c r="A907" s="40"/>
      <c r="B907" s="41"/>
      <c r="C907" s="283" t="s">
        <v>2236</v>
      </c>
      <c r="D907" s="283" t="s">
        <v>1115</v>
      </c>
      <c r="E907" s="284" t="s">
        <v>2237</v>
      </c>
      <c r="F907" s="285" t="s">
        <v>2238</v>
      </c>
      <c r="G907" s="286" t="s">
        <v>169</v>
      </c>
      <c r="H907" s="287">
        <v>1043.28</v>
      </c>
      <c r="I907" s="288"/>
      <c r="J907" s="289">
        <f>ROUND(I907*H907,2)</f>
        <v>0</v>
      </c>
      <c r="K907" s="285" t="s">
        <v>170</v>
      </c>
      <c r="L907" s="290"/>
      <c r="M907" s="291" t="s">
        <v>19</v>
      </c>
      <c r="N907" s="292" t="s">
        <v>44</v>
      </c>
      <c r="O907" s="86"/>
      <c r="P907" s="229">
        <f>O907*H907</f>
        <v>0</v>
      </c>
      <c r="Q907" s="229">
        <v>0.0042</v>
      </c>
      <c r="R907" s="229">
        <f>Q907*H907</f>
        <v>4.3817759999999994</v>
      </c>
      <c r="S907" s="229">
        <v>0</v>
      </c>
      <c r="T907" s="230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31" t="s">
        <v>340</v>
      </c>
      <c r="AT907" s="231" t="s">
        <v>1115</v>
      </c>
      <c r="AU907" s="231" t="s">
        <v>106</v>
      </c>
      <c r="AY907" s="19" t="s">
        <v>163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19" t="s">
        <v>106</v>
      </c>
      <c r="BK907" s="232">
        <f>ROUND(I907*H907,2)</f>
        <v>0</v>
      </c>
      <c r="BL907" s="19" t="s">
        <v>255</v>
      </c>
      <c r="BM907" s="231" t="s">
        <v>2239</v>
      </c>
    </row>
    <row r="908" spans="1:51" s="13" customFormat="1" ht="12">
      <c r="A908" s="13"/>
      <c r="B908" s="233"/>
      <c r="C908" s="234"/>
      <c r="D908" s="235" t="s">
        <v>173</v>
      </c>
      <c r="E908" s="236" t="s">
        <v>19</v>
      </c>
      <c r="F908" s="237" t="s">
        <v>2235</v>
      </c>
      <c r="G908" s="234"/>
      <c r="H908" s="238">
        <v>869.4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173</v>
      </c>
      <c r="AU908" s="244" t="s">
        <v>106</v>
      </c>
      <c r="AV908" s="13" t="s">
        <v>106</v>
      </c>
      <c r="AW908" s="13" t="s">
        <v>33</v>
      </c>
      <c r="AX908" s="13" t="s">
        <v>72</v>
      </c>
      <c r="AY908" s="244" t="s">
        <v>163</v>
      </c>
    </row>
    <row r="909" spans="1:51" s="14" customFormat="1" ht="12">
      <c r="A909" s="14"/>
      <c r="B909" s="245"/>
      <c r="C909" s="246"/>
      <c r="D909" s="235" t="s">
        <v>173</v>
      </c>
      <c r="E909" s="247" t="s">
        <v>19</v>
      </c>
      <c r="F909" s="248" t="s">
        <v>175</v>
      </c>
      <c r="G909" s="246"/>
      <c r="H909" s="249">
        <v>869.4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5" t="s">
        <v>173</v>
      </c>
      <c r="AU909" s="255" t="s">
        <v>106</v>
      </c>
      <c r="AV909" s="14" t="s">
        <v>171</v>
      </c>
      <c r="AW909" s="14" t="s">
        <v>33</v>
      </c>
      <c r="AX909" s="14" t="s">
        <v>80</v>
      </c>
      <c r="AY909" s="255" t="s">
        <v>163</v>
      </c>
    </row>
    <row r="910" spans="1:51" s="13" customFormat="1" ht="12">
      <c r="A910" s="13"/>
      <c r="B910" s="233"/>
      <c r="C910" s="234"/>
      <c r="D910" s="235" t="s">
        <v>173</v>
      </c>
      <c r="E910" s="234"/>
      <c r="F910" s="237" t="s">
        <v>2240</v>
      </c>
      <c r="G910" s="234"/>
      <c r="H910" s="238">
        <v>1043.28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4" t="s">
        <v>173</v>
      </c>
      <c r="AU910" s="244" t="s">
        <v>106</v>
      </c>
      <c r="AV910" s="13" t="s">
        <v>106</v>
      </c>
      <c r="AW910" s="13" t="s">
        <v>4</v>
      </c>
      <c r="AX910" s="13" t="s">
        <v>80</v>
      </c>
      <c r="AY910" s="244" t="s">
        <v>163</v>
      </c>
    </row>
    <row r="911" spans="1:65" s="2" customFormat="1" ht="44.25" customHeight="1">
      <c r="A911" s="40"/>
      <c r="B911" s="41"/>
      <c r="C911" s="220" t="s">
        <v>2241</v>
      </c>
      <c r="D911" s="220" t="s">
        <v>166</v>
      </c>
      <c r="E911" s="221" t="s">
        <v>2242</v>
      </c>
      <c r="F911" s="222" t="s">
        <v>2243</v>
      </c>
      <c r="G911" s="223" t="s">
        <v>169</v>
      </c>
      <c r="H911" s="224">
        <v>776</v>
      </c>
      <c r="I911" s="225"/>
      <c r="J911" s="226">
        <f>ROUND(I911*H911,2)</f>
        <v>0</v>
      </c>
      <c r="K911" s="222" t="s">
        <v>170</v>
      </c>
      <c r="L911" s="46"/>
      <c r="M911" s="227" t="s">
        <v>19</v>
      </c>
      <c r="N911" s="228" t="s">
        <v>44</v>
      </c>
      <c r="O911" s="86"/>
      <c r="P911" s="229">
        <f>O911*H911</f>
        <v>0</v>
      </c>
      <c r="Q911" s="229">
        <v>9E-05</v>
      </c>
      <c r="R911" s="229">
        <f>Q911*H911</f>
        <v>0.06984</v>
      </c>
      <c r="S911" s="229">
        <v>0</v>
      </c>
      <c r="T911" s="230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31" t="s">
        <v>255</v>
      </c>
      <c r="AT911" s="231" t="s">
        <v>166</v>
      </c>
      <c r="AU911" s="231" t="s">
        <v>106</v>
      </c>
      <c r="AY911" s="19" t="s">
        <v>163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19" t="s">
        <v>106</v>
      </c>
      <c r="BK911" s="232">
        <f>ROUND(I911*H911,2)</f>
        <v>0</v>
      </c>
      <c r="BL911" s="19" t="s">
        <v>255</v>
      </c>
      <c r="BM911" s="231" t="s">
        <v>2244</v>
      </c>
    </row>
    <row r="912" spans="1:65" s="2" customFormat="1" ht="21.75" customHeight="1">
      <c r="A912" s="40"/>
      <c r="B912" s="41"/>
      <c r="C912" s="220" t="s">
        <v>2245</v>
      </c>
      <c r="D912" s="220" t="s">
        <v>166</v>
      </c>
      <c r="E912" s="221" t="s">
        <v>2246</v>
      </c>
      <c r="F912" s="222" t="s">
        <v>2247</v>
      </c>
      <c r="G912" s="223" t="s">
        <v>169</v>
      </c>
      <c r="H912" s="224">
        <v>778.09</v>
      </c>
      <c r="I912" s="225"/>
      <c r="J912" s="226">
        <f>ROUND(I912*H912,2)</f>
        <v>0</v>
      </c>
      <c r="K912" s="222" t="s">
        <v>170</v>
      </c>
      <c r="L912" s="46"/>
      <c r="M912" s="227" t="s">
        <v>19</v>
      </c>
      <c r="N912" s="228" t="s">
        <v>44</v>
      </c>
      <c r="O912" s="86"/>
      <c r="P912" s="229">
        <f>O912*H912</f>
        <v>0</v>
      </c>
      <c r="Q912" s="229">
        <v>0</v>
      </c>
      <c r="R912" s="229">
        <f>Q912*H912</f>
        <v>0</v>
      </c>
      <c r="S912" s="229">
        <v>0</v>
      </c>
      <c r="T912" s="230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31" t="s">
        <v>255</v>
      </c>
      <c r="AT912" s="231" t="s">
        <v>166</v>
      </c>
      <c r="AU912" s="231" t="s">
        <v>106</v>
      </c>
      <c r="AY912" s="19" t="s">
        <v>163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19" t="s">
        <v>106</v>
      </c>
      <c r="BK912" s="232">
        <f>ROUND(I912*H912,2)</f>
        <v>0</v>
      </c>
      <c r="BL912" s="19" t="s">
        <v>255</v>
      </c>
      <c r="BM912" s="231" t="s">
        <v>2248</v>
      </c>
    </row>
    <row r="913" spans="1:51" s="13" customFormat="1" ht="12">
      <c r="A913" s="13"/>
      <c r="B913" s="233"/>
      <c r="C913" s="234"/>
      <c r="D913" s="235" t="s">
        <v>173</v>
      </c>
      <c r="E913" s="236" t="s">
        <v>19</v>
      </c>
      <c r="F913" s="237" t="s">
        <v>2249</v>
      </c>
      <c r="G913" s="234"/>
      <c r="H913" s="238">
        <v>725</v>
      </c>
      <c r="I913" s="239"/>
      <c r="J913" s="234"/>
      <c r="K913" s="234"/>
      <c r="L913" s="240"/>
      <c r="M913" s="241"/>
      <c r="N913" s="242"/>
      <c r="O913" s="242"/>
      <c r="P913" s="242"/>
      <c r="Q913" s="242"/>
      <c r="R913" s="242"/>
      <c r="S913" s="242"/>
      <c r="T913" s="24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4" t="s">
        <v>173</v>
      </c>
      <c r="AU913" s="244" t="s">
        <v>106</v>
      </c>
      <c r="AV913" s="13" t="s">
        <v>106</v>
      </c>
      <c r="AW913" s="13" t="s">
        <v>33</v>
      </c>
      <c r="AX913" s="13" t="s">
        <v>72</v>
      </c>
      <c r="AY913" s="244" t="s">
        <v>163</v>
      </c>
    </row>
    <row r="914" spans="1:51" s="13" customFormat="1" ht="12">
      <c r="A914" s="13"/>
      <c r="B914" s="233"/>
      <c r="C914" s="234"/>
      <c r="D914" s="235" t="s">
        <v>173</v>
      </c>
      <c r="E914" s="236" t="s">
        <v>19</v>
      </c>
      <c r="F914" s="237" t="s">
        <v>2250</v>
      </c>
      <c r="G914" s="234"/>
      <c r="H914" s="238">
        <v>16</v>
      </c>
      <c r="I914" s="239"/>
      <c r="J914" s="234"/>
      <c r="K914" s="234"/>
      <c r="L914" s="240"/>
      <c r="M914" s="241"/>
      <c r="N914" s="242"/>
      <c r="O914" s="242"/>
      <c r="P914" s="242"/>
      <c r="Q914" s="242"/>
      <c r="R914" s="242"/>
      <c r="S914" s="242"/>
      <c r="T914" s="24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4" t="s">
        <v>173</v>
      </c>
      <c r="AU914" s="244" t="s">
        <v>106</v>
      </c>
      <c r="AV914" s="13" t="s">
        <v>106</v>
      </c>
      <c r="AW914" s="13" t="s">
        <v>33</v>
      </c>
      <c r="AX914" s="13" t="s">
        <v>72</v>
      </c>
      <c r="AY914" s="244" t="s">
        <v>163</v>
      </c>
    </row>
    <row r="915" spans="1:51" s="13" customFormat="1" ht="12">
      <c r="A915" s="13"/>
      <c r="B915" s="233"/>
      <c r="C915" s="234"/>
      <c r="D915" s="235" t="s">
        <v>173</v>
      </c>
      <c r="E915" s="236" t="s">
        <v>19</v>
      </c>
      <c r="F915" s="237" t="s">
        <v>2251</v>
      </c>
      <c r="G915" s="234"/>
      <c r="H915" s="238">
        <v>15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173</v>
      </c>
      <c r="AU915" s="244" t="s">
        <v>106</v>
      </c>
      <c r="AV915" s="13" t="s">
        <v>106</v>
      </c>
      <c r="AW915" s="13" t="s">
        <v>33</v>
      </c>
      <c r="AX915" s="13" t="s">
        <v>72</v>
      </c>
      <c r="AY915" s="244" t="s">
        <v>163</v>
      </c>
    </row>
    <row r="916" spans="1:51" s="16" customFormat="1" ht="12">
      <c r="A916" s="16"/>
      <c r="B916" s="272"/>
      <c r="C916" s="273"/>
      <c r="D916" s="235" t="s">
        <v>173</v>
      </c>
      <c r="E916" s="274" t="s">
        <v>19</v>
      </c>
      <c r="F916" s="275" t="s">
        <v>1073</v>
      </c>
      <c r="G916" s="273"/>
      <c r="H916" s="276">
        <v>756</v>
      </c>
      <c r="I916" s="277"/>
      <c r="J916" s="273"/>
      <c r="K916" s="273"/>
      <c r="L916" s="278"/>
      <c r="M916" s="279"/>
      <c r="N916" s="280"/>
      <c r="O916" s="280"/>
      <c r="P916" s="280"/>
      <c r="Q916" s="280"/>
      <c r="R916" s="280"/>
      <c r="S916" s="280"/>
      <c r="T916" s="281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T916" s="282" t="s">
        <v>173</v>
      </c>
      <c r="AU916" s="282" t="s">
        <v>106</v>
      </c>
      <c r="AV916" s="16" t="s">
        <v>181</v>
      </c>
      <c r="AW916" s="16" t="s">
        <v>33</v>
      </c>
      <c r="AX916" s="16" t="s">
        <v>72</v>
      </c>
      <c r="AY916" s="282" t="s">
        <v>163</v>
      </c>
    </row>
    <row r="917" spans="1:51" s="13" customFormat="1" ht="12">
      <c r="A917" s="13"/>
      <c r="B917" s="233"/>
      <c r="C917" s="234"/>
      <c r="D917" s="235" t="s">
        <v>173</v>
      </c>
      <c r="E917" s="236" t="s">
        <v>19</v>
      </c>
      <c r="F917" s="237" t="s">
        <v>2252</v>
      </c>
      <c r="G917" s="234"/>
      <c r="H917" s="238">
        <v>22.09</v>
      </c>
      <c r="I917" s="239"/>
      <c r="J917" s="234"/>
      <c r="K917" s="234"/>
      <c r="L917" s="240"/>
      <c r="M917" s="241"/>
      <c r="N917" s="242"/>
      <c r="O917" s="242"/>
      <c r="P917" s="242"/>
      <c r="Q917" s="242"/>
      <c r="R917" s="242"/>
      <c r="S917" s="242"/>
      <c r="T917" s="24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4" t="s">
        <v>173</v>
      </c>
      <c r="AU917" s="244" t="s">
        <v>106</v>
      </c>
      <c r="AV917" s="13" t="s">
        <v>106</v>
      </c>
      <c r="AW917" s="13" t="s">
        <v>33</v>
      </c>
      <c r="AX917" s="13" t="s">
        <v>72</v>
      </c>
      <c r="AY917" s="244" t="s">
        <v>163</v>
      </c>
    </row>
    <row r="918" spans="1:51" s="16" customFormat="1" ht="12">
      <c r="A918" s="16"/>
      <c r="B918" s="272"/>
      <c r="C918" s="273"/>
      <c r="D918" s="235" t="s">
        <v>173</v>
      </c>
      <c r="E918" s="274" t="s">
        <v>19</v>
      </c>
      <c r="F918" s="275" t="s">
        <v>1073</v>
      </c>
      <c r="G918" s="273"/>
      <c r="H918" s="276">
        <v>22.09</v>
      </c>
      <c r="I918" s="277"/>
      <c r="J918" s="273"/>
      <c r="K918" s="273"/>
      <c r="L918" s="278"/>
      <c r="M918" s="279"/>
      <c r="N918" s="280"/>
      <c r="O918" s="280"/>
      <c r="P918" s="280"/>
      <c r="Q918" s="280"/>
      <c r="R918" s="280"/>
      <c r="S918" s="280"/>
      <c r="T918" s="281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T918" s="282" t="s">
        <v>173</v>
      </c>
      <c r="AU918" s="282" t="s">
        <v>106</v>
      </c>
      <c r="AV918" s="16" t="s">
        <v>181</v>
      </c>
      <c r="AW918" s="16" t="s">
        <v>33</v>
      </c>
      <c r="AX918" s="16" t="s">
        <v>72</v>
      </c>
      <c r="AY918" s="282" t="s">
        <v>163</v>
      </c>
    </row>
    <row r="919" spans="1:51" s="14" customFormat="1" ht="12">
      <c r="A919" s="14"/>
      <c r="B919" s="245"/>
      <c r="C919" s="246"/>
      <c r="D919" s="235" t="s">
        <v>173</v>
      </c>
      <c r="E919" s="247" t="s">
        <v>19</v>
      </c>
      <c r="F919" s="248" t="s">
        <v>175</v>
      </c>
      <c r="G919" s="246"/>
      <c r="H919" s="249">
        <v>778.09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5" t="s">
        <v>173</v>
      </c>
      <c r="AU919" s="255" t="s">
        <v>106</v>
      </c>
      <c r="AV919" s="14" t="s">
        <v>171</v>
      </c>
      <c r="AW919" s="14" t="s">
        <v>33</v>
      </c>
      <c r="AX919" s="14" t="s">
        <v>80</v>
      </c>
      <c r="AY919" s="255" t="s">
        <v>163</v>
      </c>
    </row>
    <row r="920" spans="1:65" s="2" customFormat="1" ht="21.75" customHeight="1">
      <c r="A920" s="40"/>
      <c r="B920" s="41"/>
      <c r="C920" s="283" t="s">
        <v>2253</v>
      </c>
      <c r="D920" s="283" t="s">
        <v>1115</v>
      </c>
      <c r="E920" s="284" t="s">
        <v>2254</v>
      </c>
      <c r="F920" s="285" t="s">
        <v>2255</v>
      </c>
      <c r="G920" s="286" t="s">
        <v>169</v>
      </c>
      <c r="H920" s="287">
        <v>907.2</v>
      </c>
      <c r="I920" s="288"/>
      <c r="J920" s="289">
        <f>ROUND(I920*H920,2)</f>
        <v>0</v>
      </c>
      <c r="K920" s="285" t="s">
        <v>19</v>
      </c>
      <c r="L920" s="290"/>
      <c r="M920" s="291" t="s">
        <v>19</v>
      </c>
      <c r="N920" s="292" t="s">
        <v>44</v>
      </c>
      <c r="O920" s="86"/>
      <c r="P920" s="229">
        <f>O920*H920</f>
        <v>0</v>
      </c>
      <c r="Q920" s="229">
        <v>0.005</v>
      </c>
      <c r="R920" s="229">
        <f>Q920*H920</f>
        <v>4.5360000000000005</v>
      </c>
      <c r="S920" s="229">
        <v>0</v>
      </c>
      <c r="T920" s="230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31" t="s">
        <v>206</v>
      </c>
      <c r="AT920" s="231" t="s">
        <v>1115</v>
      </c>
      <c r="AU920" s="231" t="s">
        <v>106</v>
      </c>
      <c r="AY920" s="19" t="s">
        <v>163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19" t="s">
        <v>106</v>
      </c>
      <c r="BK920" s="232">
        <f>ROUND(I920*H920,2)</f>
        <v>0</v>
      </c>
      <c r="BL920" s="19" t="s">
        <v>171</v>
      </c>
      <c r="BM920" s="231" t="s">
        <v>2256</v>
      </c>
    </row>
    <row r="921" spans="1:51" s="13" customFormat="1" ht="12">
      <c r="A921" s="13"/>
      <c r="B921" s="233"/>
      <c r="C921" s="234"/>
      <c r="D921" s="235" t="s">
        <v>173</v>
      </c>
      <c r="E921" s="236" t="s">
        <v>19</v>
      </c>
      <c r="F921" s="237" t="s">
        <v>2257</v>
      </c>
      <c r="G921" s="234"/>
      <c r="H921" s="238">
        <v>907.2</v>
      </c>
      <c r="I921" s="239"/>
      <c r="J921" s="234"/>
      <c r="K921" s="234"/>
      <c r="L921" s="240"/>
      <c r="M921" s="241"/>
      <c r="N921" s="242"/>
      <c r="O921" s="242"/>
      <c r="P921" s="242"/>
      <c r="Q921" s="242"/>
      <c r="R921" s="242"/>
      <c r="S921" s="242"/>
      <c r="T921" s="24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4" t="s">
        <v>173</v>
      </c>
      <c r="AU921" s="244" t="s">
        <v>106</v>
      </c>
      <c r="AV921" s="13" t="s">
        <v>106</v>
      </c>
      <c r="AW921" s="13" t="s">
        <v>33</v>
      </c>
      <c r="AX921" s="13" t="s">
        <v>72</v>
      </c>
      <c r="AY921" s="244" t="s">
        <v>163</v>
      </c>
    </row>
    <row r="922" spans="1:51" s="14" customFormat="1" ht="12">
      <c r="A922" s="14"/>
      <c r="B922" s="245"/>
      <c r="C922" s="246"/>
      <c r="D922" s="235" t="s">
        <v>173</v>
      </c>
      <c r="E922" s="247" t="s">
        <v>19</v>
      </c>
      <c r="F922" s="248" t="s">
        <v>175</v>
      </c>
      <c r="G922" s="246"/>
      <c r="H922" s="249">
        <v>907.2</v>
      </c>
      <c r="I922" s="250"/>
      <c r="J922" s="246"/>
      <c r="K922" s="246"/>
      <c r="L922" s="251"/>
      <c r="M922" s="252"/>
      <c r="N922" s="253"/>
      <c r="O922" s="253"/>
      <c r="P922" s="253"/>
      <c r="Q922" s="253"/>
      <c r="R922" s="253"/>
      <c r="S922" s="253"/>
      <c r="T922" s="25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5" t="s">
        <v>173</v>
      </c>
      <c r="AU922" s="255" t="s">
        <v>106</v>
      </c>
      <c r="AV922" s="14" t="s">
        <v>171</v>
      </c>
      <c r="AW922" s="14" t="s">
        <v>33</v>
      </c>
      <c r="AX922" s="14" t="s">
        <v>80</v>
      </c>
      <c r="AY922" s="255" t="s">
        <v>163</v>
      </c>
    </row>
    <row r="923" spans="1:65" s="2" customFormat="1" ht="21.75" customHeight="1">
      <c r="A923" s="40"/>
      <c r="B923" s="41"/>
      <c r="C923" s="283" t="s">
        <v>2258</v>
      </c>
      <c r="D923" s="283" t="s">
        <v>1115</v>
      </c>
      <c r="E923" s="284" t="s">
        <v>2259</v>
      </c>
      <c r="F923" s="285" t="s">
        <v>2260</v>
      </c>
      <c r="G923" s="286" t="s">
        <v>169</v>
      </c>
      <c r="H923" s="287">
        <v>26.508</v>
      </c>
      <c r="I923" s="288"/>
      <c r="J923" s="289">
        <f>ROUND(I923*H923,2)</f>
        <v>0</v>
      </c>
      <c r="K923" s="285" t="s">
        <v>19</v>
      </c>
      <c r="L923" s="290"/>
      <c r="M923" s="291" t="s">
        <v>19</v>
      </c>
      <c r="N923" s="292" t="s">
        <v>44</v>
      </c>
      <c r="O923" s="86"/>
      <c r="P923" s="229">
        <f>O923*H923</f>
        <v>0</v>
      </c>
      <c r="Q923" s="229">
        <v>0.005</v>
      </c>
      <c r="R923" s="229">
        <f>Q923*H923</f>
        <v>0.13254</v>
      </c>
      <c r="S923" s="229">
        <v>0</v>
      </c>
      <c r="T923" s="230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31" t="s">
        <v>206</v>
      </c>
      <c r="AT923" s="231" t="s">
        <v>1115</v>
      </c>
      <c r="AU923" s="231" t="s">
        <v>106</v>
      </c>
      <c r="AY923" s="19" t="s">
        <v>163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19" t="s">
        <v>106</v>
      </c>
      <c r="BK923" s="232">
        <f>ROUND(I923*H923,2)</f>
        <v>0</v>
      </c>
      <c r="BL923" s="19" t="s">
        <v>171</v>
      </c>
      <c r="BM923" s="231" t="s">
        <v>2261</v>
      </c>
    </row>
    <row r="924" spans="1:51" s="13" customFormat="1" ht="12">
      <c r="A924" s="13"/>
      <c r="B924" s="233"/>
      <c r="C924" s="234"/>
      <c r="D924" s="235" t="s">
        <v>173</v>
      </c>
      <c r="E924" s="236" t="s">
        <v>19</v>
      </c>
      <c r="F924" s="237" t="s">
        <v>2262</v>
      </c>
      <c r="G924" s="234"/>
      <c r="H924" s="238">
        <v>26.508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4" t="s">
        <v>173</v>
      </c>
      <c r="AU924" s="244" t="s">
        <v>106</v>
      </c>
      <c r="AV924" s="13" t="s">
        <v>106</v>
      </c>
      <c r="AW924" s="13" t="s">
        <v>33</v>
      </c>
      <c r="AX924" s="13" t="s">
        <v>72</v>
      </c>
      <c r="AY924" s="244" t="s">
        <v>163</v>
      </c>
    </row>
    <row r="925" spans="1:51" s="14" customFormat="1" ht="12">
      <c r="A925" s="14"/>
      <c r="B925" s="245"/>
      <c r="C925" s="246"/>
      <c r="D925" s="235" t="s">
        <v>173</v>
      </c>
      <c r="E925" s="247" t="s">
        <v>19</v>
      </c>
      <c r="F925" s="248" t="s">
        <v>175</v>
      </c>
      <c r="G925" s="246"/>
      <c r="H925" s="249">
        <v>26.508</v>
      </c>
      <c r="I925" s="250"/>
      <c r="J925" s="246"/>
      <c r="K925" s="246"/>
      <c r="L925" s="251"/>
      <c r="M925" s="252"/>
      <c r="N925" s="253"/>
      <c r="O925" s="253"/>
      <c r="P925" s="253"/>
      <c r="Q925" s="253"/>
      <c r="R925" s="253"/>
      <c r="S925" s="253"/>
      <c r="T925" s="25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5" t="s">
        <v>173</v>
      </c>
      <c r="AU925" s="255" t="s">
        <v>106</v>
      </c>
      <c r="AV925" s="14" t="s">
        <v>171</v>
      </c>
      <c r="AW925" s="14" t="s">
        <v>33</v>
      </c>
      <c r="AX925" s="14" t="s">
        <v>80</v>
      </c>
      <c r="AY925" s="255" t="s">
        <v>163</v>
      </c>
    </row>
    <row r="926" spans="1:65" s="2" customFormat="1" ht="33" customHeight="1">
      <c r="A926" s="40"/>
      <c r="B926" s="41"/>
      <c r="C926" s="220" t="s">
        <v>2263</v>
      </c>
      <c r="D926" s="220" t="s">
        <v>166</v>
      </c>
      <c r="E926" s="221" t="s">
        <v>2264</v>
      </c>
      <c r="F926" s="222" t="s">
        <v>2265</v>
      </c>
      <c r="G926" s="223" t="s">
        <v>279</v>
      </c>
      <c r="H926" s="224">
        <v>150</v>
      </c>
      <c r="I926" s="225"/>
      <c r="J926" s="226">
        <f>ROUND(I926*H926,2)</f>
        <v>0</v>
      </c>
      <c r="K926" s="222" t="s">
        <v>170</v>
      </c>
      <c r="L926" s="46"/>
      <c r="M926" s="227" t="s">
        <v>19</v>
      </c>
      <c r="N926" s="228" t="s">
        <v>44</v>
      </c>
      <c r="O926" s="86"/>
      <c r="P926" s="229">
        <f>O926*H926</f>
        <v>0</v>
      </c>
      <c r="Q926" s="229">
        <v>0.00016</v>
      </c>
      <c r="R926" s="229">
        <f>Q926*H926</f>
        <v>0.024</v>
      </c>
      <c r="S926" s="229">
        <v>0</v>
      </c>
      <c r="T926" s="230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31" t="s">
        <v>255</v>
      </c>
      <c r="AT926" s="231" t="s">
        <v>166</v>
      </c>
      <c r="AU926" s="231" t="s">
        <v>106</v>
      </c>
      <c r="AY926" s="19" t="s">
        <v>163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19" t="s">
        <v>106</v>
      </c>
      <c r="BK926" s="232">
        <f>ROUND(I926*H926,2)</f>
        <v>0</v>
      </c>
      <c r="BL926" s="19" t="s">
        <v>255</v>
      </c>
      <c r="BM926" s="231" t="s">
        <v>2266</v>
      </c>
    </row>
    <row r="927" spans="1:51" s="13" customFormat="1" ht="12">
      <c r="A927" s="13"/>
      <c r="B927" s="233"/>
      <c r="C927" s="234"/>
      <c r="D927" s="235" t="s">
        <v>173</v>
      </c>
      <c r="E927" s="236" t="s">
        <v>19</v>
      </c>
      <c r="F927" s="237" t="s">
        <v>930</v>
      </c>
      <c r="G927" s="234"/>
      <c r="H927" s="238">
        <v>150</v>
      </c>
      <c r="I927" s="239"/>
      <c r="J927" s="234"/>
      <c r="K927" s="234"/>
      <c r="L927" s="240"/>
      <c r="M927" s="241"/>
      <c r="N927" s="242"/>
      <c r="O927" s="242"/>
      <c r="P927" s="242"/>
      <c r="Q927" s="242"/>
      <c r="R927" s="242"/>
      <c r="S927" s="242"/>
      <c r="T927" s="24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4" t="s">
        <v>173</v>
      </c>
      <c r="AU927" s="244" t="s">
        <v>106</v>
      </c>
      <c r="AV927" s="13" t="s">
        <v>106</v>
      </c>
      <c r="AW927" s="13" t="s">
        <v>33</v>
      </c>
      <c r="AX927" s="13" t="s">
        <v>80</v>
      </c>
      <c r="AY927" s="244" t="s">
        <v>163</v>
      </c>
    </row>
    <row r="928" spans="1:65" s="2" customFormat="1" ht="16.5" customHeight="1">
      <c r="A928" s="40"/>
      <c r="B928" s="41"/>
      <c r="C928" s="283" t="s">
        <v>2267</v>
      </c>
      <c r="D928" s="283" t="s">
        <v>1115</v>
      </c>
      <c r="E928" s="284" t="s">
        <v>2268</v>
      </c>
      <c r="F928" s="285" t="s">
        <v>2269</v>
      </c>
      <c r="G928" s="286" t="s">
        <v>178</v>
      </c>
      <c r="H928" s="287">
        <v>10</v>
      </c>
      <c r="I928" s="288"/>
      <c r="J928" s="289">
        <f>ROUND(I928*H928,2)</f>
        <v>0</v>
      </c>
      <c r="K928" s="285" t="s">
        <v>170</v>
      </c>
      <c r="L928" s="290"/>
      <c r="M928" s="291" t="s">
        <v>19</v>
      </c>
      <c r="N928" s="292" t="s">
        <v>44</v>
      </c>
      <c r="O928" s="86"/>
      <c r="P928" s="229">
        <f>O928*H928</f>
        <v>0</v>
      </c>
      <c r="Q928" s="229">
        <v>0.015</v>
      </c>
      <c r="R928" s="229">
        <f>Q928*H928</f>
        <v>0.15</v>
      </c>
      <c r="S928" s="229">
        <v>0</v>
      </c>
      <c r="T928" s="230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31" t="s">
        <v>340</v>
      </c>
      <c r="AT928" s="231" t="s">
        <v>1115</v>
      </c>
      <c r="AU928" s="231" t="s">
        <v>106</v>
      </c>
      <c r="AY928" s="19" t="s">
        <v>163</v>
      </c>
      <c r="BE928" s="232">
        <f>IF(N928="základní",J928,0)</f>
        <v>0</v>
      </c>
      <c r="BF928" s="232">
        <f>IF(N928="snížená",J928,0)</f>
        <v>0</v>
      </c>
      <c r="BG928" s="232">
        <f>IF(N928="zákl. přenesená",J928,0)</f>
        <v>0</v>
      </c>
      <c r="BH928" s="232">
        <f>IF(N928="sníž. přenesená",J928,0)</f>
        <v>0</v>
      </c>
      <c r="BI928" s="232">
        <f>IF(N928="nulová",J928,0)</f>
        <v>0</v>
      </c>
      <c r="BJ928" s="19" t="s">
        <v>106</v>
      </c>
      <c r="BK928" s="232">
        <f>ROUND(I928*H928,2)</f>
        <v>0</v>
      </c>
      <c r="BL928" s="19" t="s">
        <v>255</v>
      </c>
      <c r="BM928" s="231" t="s">
        <v>2270</v>
      </c>
    </row>
    <row r="929" spans="1:65" s="2" customFormat="1" ht="16.5" customHeight="1">
      <c r="A929" s="40"/>
      <c r="B929" s="41"/>
      <c r="C929" s="220" t="s">
        <v>2271</v>
      </c>
      <c r="D929" s="220" t="s">
        <v>166</v>
      </c>
      <c r="E929" s="221" t="s">
        <v>2272</v>
      </c>
      <c r="F929" s="222" t="s">
        <v>2273</v>
      </c>
      <c r="G929" s="223" t="s">
        <v>394</v>
      </c>
      <c r="H929" s="224">
        <v>1</v>
      </c>
      <c r="I929" s="225"/>
      <c r="J929" s="226">
        <f>ROUND(I929*H929,2)</f>
        <v>0</v>
      </c>
      <c r="K929" s="222" t="s">
        <v>19</v>
      </c>
      <c r="L929" s="46"/>
      <c r="M929" s="227" t="s">
        <v>19</v>
      </c>
      <c r="N929" s="228" t="s">
        <v>44</v>
      </c>
      <c r="O929" s="86"/>
      <c r="P929" s="229">
        <f>O929*H929</f>
        <v>0</v>
      </c>
      <c r="Q929" s="229">
        <v>0</v>
      </c>
      <c r="R929" s="229">
        <f>Q929*H929</f>
        <v>0</v>
      </c>
      <c r="S929" s="229">
        <v>0</v>
      </c>
      <c r="T929" s="230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31" t="s">
        <v>171</v>
      </c>
      <c r="AT929" s="231" t="s">
        <v>166</v>
      </c>
      <c r="AU929" s="231" t="s">
        <v>106</v>
      </c>
      <c r="AY929" s="19" t="s">
        <v>163</v>
      </c>
      <c r="BE929" s="232">
        <f>IF(N929="základní",J929,0)</f>
        <v>0</v>
      </c>
      <c r="BF929" s="232">
        <f>IF(N929="snížená",J929,0)</f>
        <v>0</v>
      </c>
      <c r="BG929" s="232">
        <f>IF(N929="zákl. přenesená",J929,0)</f>
        <v>0</v>
      </c>
      <c r="BH929" s="232">
        <f>IF(N929="sníž. přenesená",J929,0)</f>
        <v>0</v>
      </c>
      <c r="BI929" s="232">
        <f>IF(N929="nulová",J929,0)</f>
        <v>0</v>
      </c>
      <c r="BJ929" s="19" t="s">
        <v>106</v>
      </c>
      <c r="BK929" s="232">
        <f>ROUND(I929*H929,2)</f>
        <v>0</v>
      </c>
      <c r="BL929" s="19" t="s">
        <v>171</v>
      </c>
      <c r="BM929" s="231" t="s">
        <v>2274</v>
      </c>
    </row>
    <row r="930" spans="1:65" s="2" customFormat="1" ht="44.25" customHeight="1">
      <c r="A930" s="40"/>
      <c r="B930" s="41"/>
      <c r="C930" s="220" t="s">
        <v>2275</v>
      </c>
      <c r="D930" s="220" t="s">
        <v>166</v>
      </c>
      <c r="E930" s="221" t="s">
        <v>2276</v>
      </c>
      <c r="F930" s="222" t="s">
        <v>2277</v>
      </c>
      <c r="G930" s="223" t="s">
        <v>262</v>
      </c>
      <c r="H930" s="224">
        <v>12.999</v>
      </c>
      <c r="I930" s="225"/>
      <c r="J930" s="226">
        <f>ROUND(I930*H930,2)</f>
        <v>0</v>
      </c>
      <c r="K930" s="222" t="s">
        <v>170</v>
      </c>
      <c r="L930" s="46"/>
      <c r="M930" s="227" t="s">
        <v>19</v>
      </c>
      <c r="N930" s="228" t="s">
        <v>44</v>
      </c>
      <c r="O930" s="86"/>
      <c r="P930" s="229">
        <f>O930*H930</f>
        <v>0</v>
      </c>
      <c r="Q930" s="229">
        <v>0</v>
      </c>
      <c r="R930" s="229">
        <f>Q930*H930</f>
        <v>0</v>
      </c>
      <c r="S930" s="229">
        <v>0</v>
      </c>
      <c r="T930" s="230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31" t="s">
        <v>255</v>
      </c>
      <c r="AT930" s="231" t="s">
        <v>166</v>
      </c>
      <c r="AU930" s="231" t="s">
        <v>106</v>
      </c>
      <c r="AY930" s="19" t="s">
        <v>163</v>
      </c>
      <c r="BE930" s="232">
        <f>IF(N930="základní",J930,0)</f>
        <v>0</v>
      </c>
      <c r="BF930" s="232">
        <f>IF(N930="snížená",J930,0)</f>
        <v>0</v>
      </c>
      <c r="BG930" s="232">
        <f>IF(N930="zákl. přenesená",J930,0)</f>
        <v>0</v>
      </c>
      <c r="BH930" s="232">
        <f>IF(N930="sníž. přenesená",J930,0)</f>
        <v>0</v>
      </c>
      <c r="BI930" s="232">
        <f>IF(N930="nulová",J930,0)</f>
        <v>0</v>
      </c>
      <c r="BJ930" s="19" t="s">
        <v>106</v>
      </c>
      <c r="BK930" s="232">
        <f>ROUND(I930*H930,2)</f>
        <v>0</v>
      </c>
      <c r="BL930" s="19" t="s">
        <v>255</v>
      </c>
      <c r="BM930" s="231" t="s">
        <v>2278</v>
      </c>
    </row>
    <row r="931" spans="1:63" s="12" customFormat="1" ht="22.8" customHeight="1">
      <c r="A931" s="12"/>
      <c r="B931" s="204"/>
      <c r="C931" s="205"/>
      <c r="D931" s="206" t="s">
        <v>71</v>
      </c>
      <c r="E931" s="218" t="s">
        <v>655</v>
      </c>
      <c r="F931" s="218" t="s">
        <v>656</v>
      </c>
      <c r="G931" s="205"/>
      <c r="H931" s="205"/>
      <c r="I931" s="208"/>
      <c r="J931" s="219">
        <f>BK931</f>
        <v>0</v>
      </c>
      <c r="K931" s="205"/>
      <c r="L931" s="210"/>
      <c r="M931" s="211"/>
      <c r="N931" s="212"/>
      <c r="O931" s="212"/>
      <c r="P931" s="213">
        <f>SUM(P932:P937)</f>
        <v>0</v>
      </c>
      <c r="Q931" s="212"/>
      <c r="R931" s="213">
        <f>SUM(R932:R937)</f>
        <v>0.11656</v>
      </c>
      <c r="S931" s="212"/>
      <c r="T931" s="214">
        <f>SUM(T932:T937)</f>
        <v>0</v>
      </c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R931" s="215" t="s">
        <v>106</v>
      </c>
      <c r="AT931" s="216" t="s">
        <v>71</v>
      </c>
      <c r="AU931" s="216" t="s">
        <v>80</v>
      </c>
      <c r="AY931" s="215" t="s">
        <v>163</v>
      </c>
      <c r="BK931" s="217">
        <f>SUM(BK932:BK937)</f>
        <v>0</v>
      </c>
    </row>
    <row r="932" spans="1:65" s="2" customFormat="1" ht="21.75" customHeight="1">
      <c r="A932" s="40"/>
      <c r="B932" s="41"/>
      <c r="C932" s="220" t="s">
        <v>2279</v>
      </c>
      <c r="D932" s="220" t="s">
        <v>166</v>
      </c>
      <c r="E932" s="221" t="s">
        <v>2280</v>
      </c>
      <c r="F932" s="222" t="s">
        <v>2281</v>
      </c>
      <c r="G932" s="223" t="s">
        <v>530</v>
      </c>
      <c r="H932" s="224">
        <v>4</v>
      </c>
      <c r="I932" s="225"/>
      <c r="J932" s="226">
        <f>ROUND(I932*H932,2)</f>
        <v>0</v>
      </c>
      <c r="K932" s="222" t="s">
        <v>170</v>
      </c>
      <c r="L932" s="46"/>
      <c r="M932" s="227" t="s">
        <v>19</v>
      </c>
      <c r="N932" s="228" t="s">
        <v>44</v>
      </c>
      <c r="O932" s="86"/>
      <c r="P932" s="229">
        <f>O932*H932</f>
        <v>0</v>
      </c>
      <c r="Q932" s="229">
        <v>0.02914</v>
      </c>
      <c r="R932" s="229">
        <f>Q932*H932</f>
        <v>0.11656</v>
      </c>
      <c r="S932" s="229">
        <v>0</v>
      </c>
      <c r="T932" s="230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31" t="s">
        <v>255</v>
      </c>
      <c r="AT932" s="231" t="s">
        <v>166</v>
      </c>
      <c r="AU932" s="231" t="s">
        <v>106</v>
      </c>
      <c r="AY932" s="19" t="s">
        <v>163</v>
      </c>
      <c r="BE932" s="232">
        <f>IF(N932="základní",J932,0)</f>
        <v>0</v>
      </c>
      <c r="BF932" s="232">
        <f>IF(N932="snížená",J932,0)</f>
        <v>0</v>
      </c>
      <c r="BG932" s="232">
        <f>IF(N932="zákl. přenesená",J932,0)</f>
        <v>0</v>
      </c>
      <c r="BH932" s="232">
        <f>IF(N932="sníž. přenesená",J932,0)</f>
        <v>0</v>
      </c>
      <c r="BI932" s="232">
        <f>IF(N932="nulová",J932,0)</f>
        <v>0</v>
      </c>
      <c r="BJ932" s="19" t="s">
        <v>106</v>
      </c>
      <c r="BK932" s="232">
        <f>ROUND(I932*H932,2)</f>
        <v>0</v>
      </c>
      <c r="BL932" s="19" t="s">
        <v>255</v>
      </c>
      <c r="BM932" s="231" t="s">
        <v>2282</v>
      </c>
    </row>
    <row r="933" spans="1:51" s="13" customFormat="1" ht="12">
      <c r="A933" s="13"/>
      <c r="B933" s="233"/>
      <c r="C933" s="234"/>
      <c r="D933" s="235" t="s">
        <v>173</v>
      </c>
      <c r="E933" s="236" t="s">
        <v>19</v>
      </c>
      <c r="F933" s="237" t="s">
        <v>1282</v>
      </c>
      <c r="G933" s="234"/>
      <c r="H933" s="238">
        <v>1</v>
      </c>
      <c r="I933" s="239"/>
      <c r="J933" s="234"/>
      <c r="K933" s="234"/>
      <c r="L933" s="240"/>
      <c r="M933" s="241"/>
      <c r="N933" s="242"/>
      <c r="O933" s="242"/>
      <c r="P933" s="242"/>
      <c r="Q933" s="242"/>
      <c r="R933" s="242"/>
      <c r="S933" s="242"/>
      <c r="T933" s="24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4" t="s">
        <v>173</v>
      </c>
      <c r="AU933" s="244" t="s">
        <v>106</v>
      </c>
      <c r="AV933" s="13" t="s">
        <v>106</v>
      </c>
      <c r="AW933" s="13" t="s">
        <v>33</v>
      </c>
      <c r="AX933" s="13" t="s">
        <v>72</v>
      </c>
      <c r="AY933" s="244" t="s">
        <v>163</v>
      </c>
    </row>
    <row r="934" spans="1:51" s="13" customFormat="1" ht="12">
      <c r="A934" s="13"/>
      <c r="B934" s="233"/>
      <c r="C934" s="234"/>
      <c r="D934" s="235" t="s">
        <v>173</v>
      </c>
      <c r="E934" s="236" t="s">
        <v>19</v>
      </c>
      <c r="F934" s="237" t="s">
        <v>2283</v>
      </c>
      <c r="G934" s="234"/>
      <c r="H934" s="238">
        <v>1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4" t="s">
        <v>173</v>
      </c>
      <c r="AU934" s="244" t="s">
        <v>106</v>
      </c>
      <c r="AV934" s="13" t="s">
        <v>106</v>
      </c>
      <c r="AW934" s="13" t="s">
        <v>33</v>
      </c>
      <c r="AX934" s="13" t="s">
        <v>72</v>
      </c>
      <c r="AY934" s="244" t="s">
        <v>163</v>
      </c>
    </row>
    <row r="935" spans="1:51" s="13" customFormat="1" ht="12">
      <c r="A935" s="13"/>
      <c r="B935" s="233"/>
      <c r="C935" s="234"/>
      <c r="D935" s="235" t="s">
        <v>173</v>
      </c>
      <c r="E935" s="236" t="s">
        <v>19</v>
      </c>
      <c r="F935" s="237" t="s">
        <v>2284</v>
      </c>
      <c r="G935" s="234"/>
      <c r="H935" s="238">
        <v>1</v>
      </c>
      <c r="I935" s="239"/>
      <c r="J935" s="234"/>
      <c r="K935" s="234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173</v>
      </c>
      <c r="AU935" s="244" t="s">
        <v>106</v>
      </c>
      <c r="AV935" s="13" t="s">
        <v>106</v>
      </c>
      <c r="AW935" s="13" t="s">
        <v>33</v>
      </c>
      <c r="AX935" s="13" t="s">
        <v>72</v>
      </c>
      <c r="AY935" s="244" t="s">
        <v>163</v>
      </c>
    </row>
    <row r="936" spans="1:51" s="13" customFormat="1" ht="12">
      <c r="A936" s="13"/>
      <c r="B936" s="233"/>
      <c r="C936" s="234"/>
      <c r="D936" s="235" t="s">
        <v>173</v>
      </c>
      <c r="E936" s="236" t="s">
        <v>19</v>
      </c>
      <c r="F936" s="237" t="s">
        <v>2285</v>
      </c>
      <c r="G936" s="234"/>
      <c r="H936" s="238">
        <v>1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4" t="s">
        <v>173</v>
      </c>
      <c r="AU936" s="244" t="s">
        <v>106</v>
      </c>
      <c r="AV936" s="13" t="s">
        <v>106</v>
      </c>
      <c r="AW936" s="13" t="s">
        <v>33</v>
      </c>
      <c r="AX936" s="13" t="s">
        <v>72</v>
      </c>
      <c r="AY936" s="244" t="s">
        <v>163</v>
      </c>
    </row>
    <row r="937" spans="1:51" s="14" customFormat="1" ht="12">
      <c r="A937" s="14"/>
      <c r="B937" s="245"/>
      <c r="C937" s="246"/>
      <c r="D937" s="235" t="s">
        <v>173</v>
      </c>
      <c r="E937" s="247" t="s">
        <v>19</v>
      </c>
      <c r="F937" s="248" t="s">
        <v>175</v>
      </c>
      <c r="G937" s="246"/>
      <c r="H937" s="249">
        <v>4</v>
      </c>
      <c r="I937" s="250"/>
      <c r="J937" s="246"/>
      <c r="K937" s="246"/>
      <c r="L937" s="251"/>
      <c r="M937" s="252"/>
      <c r="N937" s="253"/>
      <c r="O937" s="253"/>
      <c r="P937" s="253"/>
      <c r="Q937" s="253"/>
      <c r="R937" s="253"/>
      <c r="S937" s="253"/>
      <c r="T937" s="25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5" t="s">
        <v>173</v>
      </c>
      <c r="AU937" s="255" t="s">
        <v>106</v>
      </c>
      <c r="AV937" s="14" t="s">
        <v>171</v>
      </c>
      <c r="AW937" s="14" t="s">
        <v>33</v>
      </c>
      <c r="AX937" s="14" t="s">
        <v>80</v>
      </c>
      <c r="AY937" s="255" t="s">
        <v>163</v>
      </c>
    </row>
    <row r="938" spans="1:63" s="12" customFormat="1" ht="22.8" customHeight="1">
      <c r="A938" s="12"/>
      <c r="B938" s="204"/>
      <c r="C938" s="205"/>
      <c r="D938" s="206" t="s">
        <v>71</v>
      </c>
      <c r="E938" s="218" t="s">
        <v>787</v>
      </c>
      <c r="F938" s="218" t="s">
        <v>788</v>
      </c>
      <c r="G938" s="205"/>
      <c r="H938" s="205"/>
      <c r="I938" s="208"/>
      <c r="J938" s="219">
        <f>BK938</f>
        <v>0</v>
      </c>
      <c r="K938" s="205"/>
      <c r="L938" s="210"/>
      <c r="M938" s="211"/>
      <c r="N938" s="212"/>
      <c r="O938" s="212"/>
      <c r="P938" s="213">
        <f>SUM(P939:P948)</f>
        <v>0</v>
      </c>
      <c r="Q938" s="212"/>
      <c r="R938" s="213">
        <f>SUM(R939:R948)</f>
        <v>3.081004</v>
      </c>
      <c r="S938" s="212"/>
      <c r="T938" s="214">
        <f>SUM(T939:T948)</f>
        <v>0</v>
      </c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R938" s="215" t="s">
        <v>106</v>
      </c>
      <c r="AT938" s="216" t="s">
        <v>71</v>
      </c>
      <c r="AU938" s="216" t="s">
        <v>80</v>
      </c>
      <c r="AY938" s="215" t="s">
        <v>163</v>
      </c>
      <c r="BK938" s="217">
        <f>SUM(BK939:BK948)</f>
        <v>0</v>
      </c>
    </row>
    <row r="939" spans="1:65" s="2" customFormat="1" ht="44.25" customHeight="1">
      <c r="A939" s="40"/>
      <c r="B939" s="41"/>
      <c r="C939" s="220" t="s">
        <v>2286</v>
      </c>
      <c r="D939" s="220" t="s">
        <v>166</v>
      </c>
      <c r="E939" s="221" t="s">
        <v>2287</v>
      </c>
      <c r="F939" s="222" t="s">
        <v>2288</v>
      </c>
      <c r="G939" s="223" t="s">
        <v>169</v>
      </c>
      <c r="H939" s="224">
        <v>89.9</v>
      </c>
      <c r="I939" s="225"/>
      <c r="J939" s="226">
        <f>ROUND(I939*H939,2)</f>
        <v>0</v>
      </c>
      <c r="K939" s="222" t="s">
        <v>170</v>
      </c>
      <c r="L939" s="46"/>
      <c r="M939" s="227" t="s">
        <v>19</v>
      </c>
      <c r="N939" s="228" t="s">
        <v>44</v>
      </c>
      <c r="O939" s="86"/>
      <c r="P939" s="229">
        <f>O939*H939</f>
        <v>0</v>
      </c>
      <c r="Q939" s="229">
        <v>0.01396</v>
      </c>
      <c r="R939" s="229">
        <f>Q939*H939</f>
        <v>1.255004</v>
      </c>
      <c r="S939" s="229">
        <v>0</v>
      </c>
      <c r="T939" s="230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31" t="s">
        <v>255</v>
      </c>
      <c r="AT939" s="231" t="s">
        <v>166</v>
      </c>
      <c r="AU939" s="231" t="s">
        <v>106</v>
      </c>
      <c r="AY939" s="19" t="s">
        <v>163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19" t="s">
        <v>106</v>
      </c>
      <c r="BK939" s="232">
        <f>ROUND(I939*H939,2)</f>
        <v>0</v>
      </c>
      <c r="BL939" s="19" t="s">
        <v>255</v>
      </c>
      <c r="BM939" s="231" t="s">
        <v>2289</v>
      </c>
    </row>
    <row r="940" spans="1:51" s="13" customFormat="1" ht="12">
      <c r="A940" s="13"/>
      <c r="B940" s="233"/>
      <c r="C940" s="234"/>
      <c r="D940" s="235" t="s">
        <v>173</v>
      </c>
      <c r="E940" s="236" t="s">
        <v>19</v>
      </c>
      <c r="F940" s="237" t="s">
        <v>2290</v>
      </c>
      <c r="G940" s="234"/>
      <c r="H940" s="238">
        <v>2.9</v>
      </c>
      <c r="I940" s="239"/>
      <c r="J940" s="234"/>
      <c r="K940" s="234"/>
      <c r="L940" s="240"/>
      <c r="M940" s="241"/>
      <c r="N940" s="242"/>
      <c r="O940" s="242"/>
      <c r="P940" s="242"/>
      <c r="Q940" s="242"/>
      <c r="R940" s="242"/>
      <c r="S940" s="242"/>
      <c r="T940" s="24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4" t="s">
        <v>173</v>
      </c>
      <c r="AU940" s="244" t="s">
        <v>106</v>
      </c>
      <c r="AV940" s="13" t="s">
        <v>106</v>
      </c>
      <c r="AW940" s="13" t="s">
        <v>33</v>
      </c>
      <c r="AX940" s="13" t="s">
        <v>72</v>
      </c>
      <c r="AY940" s="244" t="s">
        <v>163</v>
      </c>
    </row>
    <row r="941" spans="1:51" s="13" customFormat="1" ht="12">
      <c r="A941" s="13"/>
      <c r="B941" s="233"/>
      <c r="C941" s="234"/>
      <c r="D941" s="235" t="s">
        <v>173</v>
      </c>
      <c r="E941" s="236" t="s">
        <v>19</v>
      </c>
      <c r="F941" s="237" t="s">
        <v>2291</v>
      </c>
      <c r="G941" s="234"/>
      <c r="H941" s="238">
        <v>87</v>
      </c>
      <c r="I941" s="239"/>
      <c r="J941" s="234"/>
      <c r="K941" s="234"/>
      <c r="L941" s="240"/>
      <c r="M941" s="241"/>
      <c r="N941" s="242"/>
      <c r="O941" s="242"/>
      <c r="P941" s="242"/>
      <c r="Q941" s="242"/>
      <c r="R941" s="242"/>
      <c r="S941" s="242"/>
      <c r="T941" s="24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4" t="s">
        <v>173</v>
      </c>
      <c r="AU941" s="244" t="s">
        <v>106</v>
      </c>
      <c r="AV941" s="13" t="s">
        <v>106</v>
      </c>
      <c r="AW941" s="13" t="s">
        <v>33</v>
      </c>
      <c r="AX941" s="13" t="s">
        <v>72</v>
      </c>
      <c r="AY941" s="244" t="s">
        <v>163</v>
      </c>
    </row>
    <row r="942" spans="1:51" s="14" customFormat="1" ht="12">
      <c r="A942" s="14"/>
      <c r="B942" s="245"/>
      <c r="C942" s="246"/>
      <c r="D942" s="235" t="s">
        <v>173</v>
      </c>
      <c r="E942" s="247" t="s">
        <v>19</v>
      </c>
      <c r="F942" s="248" t="s">
        <v>175</v>
      </c>
      <c r="G942" s="246"/>
      <c r="H942" s="249">
        <v>89.9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5" t="s">
        <v>173</v>
      </c>
      <c r="AU942" s="255" t="s">
        <v>106</v>
      </c>
      <c r="AV942" s="14" t="s">
        <v>171</v>
      </c>
      <c r="AW942" s="14" t="s">
        <v>33</v>
      </c>
      <c r="AX942" s="14" t="s">
        <v>80</v>
      </c>
      <c r="AY942" s="255" t="s">
        <v>163</v>
      </c>
    </row>
    <row r="943" spans="1:65" s="2" customFormat="1" ht="16.5" customHeight="1">
      <c r="A943" s="40"/>
      <c r="B943" s="41"/>
      <c r="C943" s="220" t="s">
        <v>2292</v>
      </c>
      <c r="D943" s="220" t="s">
        <v>166</v>
      </c>
      <c r="E943" s="221" t="s">
        <v>2293</v>
      </c>
      <c r="F943" s="222" t="s">
        <v>2294</v>
      </c>
      <c r="G943" s="223" t="s">
        <v>394</v>
      </c>
      <c r="H943" s="224">
        <v>1</v>
      </c>
      <c r="I943" s="225"/>
      <c r="J943" s="226">
        <f>ROUND(I943*H943,2)</f>
        <v>0</v>
      </c>
      <c r="K943" s="222" t="s">
        <v>19</v>
      </c>
      <c r="L943" s="46"/>
      <c r="M943" s="227" t="s">
        <v>19</v>
      </c>
      <c r="N943" s="228" t="s">
        <v>44</v>
      </c>
      <c r="O943" s="86"/>
      <c r="P943" s="229">
        <f>O943*H943</f>
        <v>0</v>
      </c>
      <c r="Q943" s="229">
        <v>0</v>
      </c>
      <c r="R943" s="229">
        <f>Q943*H943</f>
        <v>0</v>
      </c>
      <c r="S943" s="229">
        <v>0</v>
      </c>
      <c r="T943" s="230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31" t="s">
        <v>255</v>
      </c>
      <c r="AT943" s="231" t="s">
        <v>166</v>
      </c>
      <c r="AU943" s="231" t="s">
        <v>106</v>
      </c>
      <c r="AY943" s="19" t="s">
        <v>163</v>
      </c>
      <c r="BE943" s="232">
        <f>IF(N943="základní",J943,0)</f>
        <v>0</v>
      </c>
      <c r="BF943" s="232">
        <f>IF(N943="snížená",J943,0)</f>
        <v>0</v>
      </c>
      <c r="BG943" s="232">
        <f>IF(N943="zákl. přenesená",J943,0)</f>
        <v>0</v>
      </c>
      <c r="BH943" s="232">
        <f>IF(N943="sníž. přenesená",J943,0)</f>
        <v>0</v>
      </c>
      <c r="BI943" s="232">
        <f>IF(N943="nulová",J943,0)</f>
        <v>0</v>
      </c>
      <c r="BJ943" s="19" t="s">
        <v>106</v>
      </c>
      <c r="BK943" s="232">
        <f>ROUND(I943*H943,2)</f>
        <v>0</v>
      </c>
      <c r="BL943" s="19" t="s">
        <v>255</v>
      </c>
      <c r="BM943" s="231" t="s">
        <v>2295</v>
      </c>
    </row>
    <row r="944" spans="1:65" s="2" customFormat="1" ht="33" customHeight="1">
      <c r="A944" s="40"/>
      <c r="B944" s="41"/>
      <c r="C944" s="220" t="s">
        <v>2296</v>
      </c>
      <c r="D944" s="220" t="s">
        <v>166</v>
      </c>
      <c r="E944" s="221" t="s">
        <v>2297</v>
      </c>
      <c r="F944" s="222" t="s">
        <v>2298</v>
      </c>
      <c r="G944" s="223" t="s">
        <v>169</v>
      </c>
      <c r="H944" s="224">
        <v>100</v>
      </c>
      <c r="I944" s="225"/>
      <c r="J944" s="226">
        <f>ROUND(I944*H944,2)</f>
        <v>0</v>
      </c>
      <c r="K944" s="222" t="s">
        <v>170</v>
      </c>
      <c r="L944" s="46"/>
      <c r="M944" s="227" t="s">
        <v>19</v>
      </c>
      <c r="N944" s="228" t="s">
        <v>44</v>
      </c>
      <c r="O944" s="86"/>
      <c r="P944" s="229">
        <f>O944*H944</f>
        <v>0</v>
      </c>
      <c r="Q944" s="229">
        <v>0</v>
      </c>
      <c r="R944" s="229">
        <f>Q944*H944</f>
        <v>0</v>
      </c>
      <c r="S944" s="229">
        <v>0</v>
      </c>
      <c r="T944" s="230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31" t="s">
        <v>255</v>
      </c>
      <c r="AT944" s="231" t="s">
        <v>166</v>
      </c>
      <c r="AU944" s="231" t="s">
        <v>106</v>
      </c>
      <c r="AY944" s="19" t="s">
        <v>163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19" t="s">
        <v>106</v>
      </c>
      <c r="BK944" s="232">
        <f>ROUND(I944*H944,2)</f>
        <v>0</v>
      </c>
      <c r="BL944" s="19" t="s">
        <v>255</v>
      </c>
      <c r="BM944" s="231" t="s">
        <v>2299</v>
      </c>
    </row>
    <row r="945" spans="1:51" s="13" customFormat="1" ht="12">
      <c r="A945" s="13"/>
      <c r="B945" s="233"/>
      <c r="C945" s="234"/>
      <c r="D945" s="235" t="s">
        <v>173</v>
      </c>
      <c r="E945" s="236" t="s">
        <v>19</v>
      </c>
      <c r="F945" s="237" t="s">
        <v>2300</v>
      </c>
      <c r="G945" s="234"/>
      <c r="H945" s="238">
        <v>100</v>
      </c>
      <c r="I945" s="239"/>
      <c r="J945" s="234"/>
      <c r="K945" s="234"/>
      <c r="L945" s="240"/>
      <c r="M945" s="241"/>
      <c r="N945" s="242"/>
      <c r="O945" s="242"/>
      <c r="P945" s="242"/>
      <c r="Q945" s="242"/>
      <c r="R945" s="242"/>
      <c r="S945" s="242"/>
      <c r="T945" s="24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4" t="s">
        <v>173</v>
      </c>
      <c r="AU945" s="244" t="s">
        <v>106</v>
      </c>
      <c r="AV945" s="13" t="s">
        <v>106</v>
      </c>
      <c r="AW945" s="13" t="s">
        <v>33</v>
      </c>
      <c r="AX945" s="13" t="s">
        <v>80</v>
      </c>
      <c r="AY945" s="244" t="s">
        <v>163</v>
      </c>
    </row>
    <row r="946" spans="1:65" s="2" customFormat="1" ht="16.5" customHeight="1">
      <c r="A946" s="40"/>
      <c r="B946" s="41"/>
      <c r="C946" s="283" t="s">
        <v>2301</v>
      </c>
      <c r="D946" s="283" t="s">
        <v>1115</v>
      </c>
      <c r="E946" s="284" t="s">
        <v>2302</v>
      </c>
      <c r="F946" s="285" t="s">
        <v>2303</v>
      </c>
      <c r="G946" s="286" t="s">
        <v>169</v>
      </c>
      <c r="H946" s="287">
        <v>110</v>
      </c>
      <c r="I946" s="288"/>
      <c r="J946" s="289">
        <f>ROUND(I946*H946,2)</f>
        <v>0</v>
      </c>
      <c r="K946" s="285" t="s">
        <v>170</v>
      </c>
      <c r="L946" s="290"/>
      <c r="M946" s="291" t="s">
        <v>19</v>
      </c>
      <c r="N946" s="292" t="s">
        <v>44</v>
      </c>
      <c r="O946" s="86"/>
      <c r="P946" s="229">
        <f>O946*H946</f>
        <v>0</v>
      </c>
      <c r="Q946" s="229">
        <v>0.0166</v>
      </c>
      <c r="R946" s="229">
        <f>Q946*H946</f>
        <v>1.826</v>
      </c>
      <c r="S946" s="229">
        <v>0</v>
      </c>
      <c r="T946" s="230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31" t="s">
        <v>340</v>
      </c>
      <c r="AT946" s="231" t="s">
        <v>1115</v>
      </c>
      <c r="AU946" s="231" t="s">
        <v>106</v>
      </c>
      <c r="AY946" s="19" t="s">
        <v>163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19" t="s">
        <v>106</v>
      </c>
      <c r="BK946" s="232">
        <f>ROUND(I946*H946,2)</f>
        <v>0</v>
      </c>
      <c r="BL946" s="19" t="s">
        <v>255</v>
      </c>
      <c r="BM946" s="231" t="s">
        <v>2304</v>
      </c>
    </row>
    <row r="947" spans="1:51" s="13" customFormat="1" ht="12">
      <c r="A947" s="13"/>
      <c r="B947" s="233"/>
      <c r="C947" s="234"/>
      <c r="D947" s="235" t="s">
        <v>173</v>
      </c>
      <c r="E947" s="234"/>
      <c r="F947" s="237" t="s">
        <v>2305</v>
      </c>
      <c r="G947" s="234"/>
      <c r="H947" s="238">
        <v>110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4" t="s">
        <v>173</v>
      </c>
      <c r="AU947" s="244" t="s">
        <v>106</v>
      </c>
      <c r="AV947" s="13" t="s">
        <v>106</v>
      </c>
      <c r="AW947" s="13" t="s">
        <v>4</v>
      </c>
      <c r="AX947" s="13" t="s">
        <v>80</v>
      </c>
      <c r="AY947" s="244" t="s">
        <v>163</v>
      </c>
    </row>
    <row r="948" spans="1:65" s="2" customFormat="1" ht="44.25" customHeight="1">
      <c r="A948" s="40"/>
      <c r="B948" s="41"/>
      <c r="C948" s="220" t="s">
        <v>2306</v>
      </c>
      <c r="D948" s="220" t="s">
        <v>166</v>
      </c>
      <c r="E948" s="221" t="s">
        <v>2307</v>
      </c>
      <c r="F948" s="222" t="s">
        <v>2308</v>
      </c>
      <c r="G948" s="223" t="s">
        <v>262</v>
      </c>
      <c r="H948" s="224">
        <v>3.081</v>
      </c>
      <c r="I948" s="225"/>
      <c r="J948" s="226">
        <f>ROUND(I948*H948,2)</f>
        <v>0</v>
      </c>
      <c r="K948" s="222" t="s">
        <v>170</v>
      </c>
      <c r="L948" s="46"/>
      <c r="M948" s="227" t="s">
        <v>19</v>
      </c>
      <c r="N948" s="228" t="s">
        <v>44</v>
      </c>
      <c r="O948" s="86"/>
      <c r="P948" s="229">
        <f>O948*H948</f>
        <v>0</v>
      </c>
      <c r="Q948" s="229">
        <v>0</v>
      </c>
      <c r="R948" s="229">
        <f>Q948*H948</f>
        <v>0</v>
      </c>
      <c r="S948" s="229">
        <v>0</v>
      </c>
      <c r="T948" s="230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31" t="s">
        <v>255</v>
      </c>
      <c r="AT948" s="231" t="s">
        <v>166</v>
      </c>
      <c r="AU948" s="231" t="s">
        <v>106</v>
      </c>
      <c r="AY948" s="19" t="s">
        <v>163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19" t="s">
        <v>106</v>
      </c>
      <c r="BK948" s="232">
        <f>ROUND(I948*H948,2)</f>
        <v>0</v>
      </c>
      <c r="BL948" s="19" t="s">
        <v>255</v>
      </c>
      <c r="BM948" s="231" t="s">
        <v>2309</v>
      </c>
    </row>
    <row r="949" spans="1:63" s="12" customFormat="1" ht="22.8" customHeight="1">
      <c r="A949" s="12"/>
      <c r="B949" s="204"/>
      <c r="C949" s="205"/>
      <c r="D949" s="206" t="s">
        <v>71</v>
      </c>
      <c r="E949" s="218" t="s">
        <v>809</v>
      </c>
      <c r="F949" s="218" t="s">
        <v>810</v>
      </c>
      <c r="G949" s="205"/>
      <c r="H949" s="205"/>
      <c r="I949" s="208"/>
      <c r="J949" s="219">
        <f>BK949</f>
        <v>0</v>
      </c>
      <c r="K949" s="205"/>
      <c r="L949" s="210"/>
      <c r="M949" s="211"/>
      <c r="N949" s="212"/>
      <c r="O949" s="212"/>
      <c r="P949" s="213">
        <f>SUM(P950:P992)</f>
        <v>0</v>
      </c>
      <c r="Q949" s="212"/>
      <c r="R949" s="213">
        <f>SUM(R950:R992)</f>
        <v>22.473563299999995</v>
      </c>
      <c r="S949" s="212"/>
      <c r="T949" s="214">
        <f>SUM(T950:T992)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15" t="s">
        <v>106</v>
      </c>
      <c r="AT949" s="216" t="s">
        <v>71</v>
      </c>
      <c r="AU949" s="216" t="s">
        <v>80</v>
      </c>
      <c r="AY949" s="215" t="s">
        <v>163</v>
      </c>
      <c r="BK949" s="217">
        <f>SUM(BK950:BK992)</f>
        <v>0</v>
      </c>
    </row>
    <row r="950" spans="1:65" s="2" customFormat="1" ht="44.25" customHeight="1">
      <c r="A950" s="40"/>
      <c r="B950" s="41"/>
      <c r="C950" s="220" t="s">
        <v>2310</v>
      </c>
      <c r="D950" s="220" t="s">
        <v>166</v>
      </c>
      <c r="E950" s="221" t="s">
        <v>2311</v>
      </c>
      <c r="F950" s="222" t="s">
        <v>2312</v>
      </c>
      <c r="G950" s="223" t="s">
        <v>169</v>
      </c>
      <c r="H950" s="224">
        <v>698</v>
      </c>
      <c r="I950" s="225"/>
      <c r="J950" s="226">
        <f>ROUND(I950*H950,2)</f>
        <v>0</v>
      </c>
      <c r="K950" s="222" t="s">
        <v>170</v>
      </c>
      <c r="L950" s="46"/>
      <c r="M950" s="227" t="s">
        <v>19</v>
      </c>
      <c r="N950" s="228" t="s">
        <v>44</v>
      </c>
      <c r="O950" s="86"/>
      <c r="P950" s="229">
        <f>O950*H950</f>
        <v>0</v>
      </c>
      <c r="Q950" s="229">
        <v>0.01261</v>
      </c>
      <c r="R950" s="229">
        <f>Q950*H950</f>
        <v>8.801779999999999</v>
      </c>
      <c r="S950" s="229">
        <v>0</v>
      </c>
      <c r="T950" s="230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31" t="s">
        <v>255</v>
      </c>
      <c r="AT950" s="231" t="s">
        <v>166</v>
      </c>
      <c r="AU950" s="231" t="s">
        <v>106</v>
      </c>
      <c r="AY950" s="19" t="s">
        <v>163</v>
      </c>
      <c r="BE950" s="232">
        <f>IF(N950="základní",J950,0)</f>
        <v>0</v>
      </c>
      <c r="BF950" s="232">
        <f>IF(N950="snížená",J950,0)</f>
        <v>0</v>
      </c>
      <c r="BG950" s="232">
        <f>IF(N950="zákl. přenesená",J950,0)</f>
        <v>0</v>
      </c>
      <c r="BH950" s="232">
        <f>IF(N950="sníž. přenesená",J950,0)</f>
        <v>0</v>
      </c>
      <c r="BI950" s="232">
        <f>IF(N950="nulová",J950,0)</f>
        <v>0</v>
      </c>
      <c r="BJ950" s="19" t="s">
        <v>106</v>
      </c>
      <c r="BK950" s="232">
        <f>ROUND(I950*H950,2)</f>
        <v>0</v>
      </c>
      <c r="BL950" s="19" t="s">
        <v>255</v>
      </c>
      <c r="BM950" s="231" t="s">
        <v>2313</v>
      </c>
    </row>
    <row r="951" spans="1:51" s="13" customFormat="1" ht="12">
      <c r="A951" s="13"/>
      <c r="B951" s="233"/>
      <c r="C951" s="234"/>
      <c r="D951" s="235" t="s">
        <v>173</v>
      </c>
      <c r="E951" s="236" t="s">
        <v>19</v>
      </c>
      <c r="F951" s="237" t="s">
        <v>2314</v>
      </c>
      <c r="G951" s="234"/>
      <c r="H951" s="238">
        <v>180</v>
      </c>
      <c r="I951" s="239"/>
      <c r="J951" s="234"/>
      <c r="K951" s="234"/>
      <c r="L951" s="240"/>
      <c r="M951" s="241"/>
      <c r="N951" s="242"/>
      <c r="O951" s="242"/>
      <c r="P951" s="242"/>
      <c r="Q951" s="242"/>
      <c r="R951" s="242"/>
      <c r="S951" s="242"/>
      <c r="T951" s="24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4" t="s">
        <v>173</v>
      </c>
      <c r="AU951" s="244" t="s">
        <v>106</v>
      </c>
      <c r="AV951" s="13" t="s">
        <v>106</v>
      </c>
      <c r="AW951" s="13" t="s">
        <v>33</v>
      </c>
      <c r="AX951" s="13" t="s">
        <v>72</v>
      </c>
      <c r="AY951" s="244" t="s">
        <v>163</v>
      </c>
    </row>
    <row r="952" spans="1:51" s="13" customFormat="1" ht="12">
      <c r="A952" s="13"/>
      <c r="B952" s="233"/>
      <c r="C952" s="234"/>
      <c r="D952" s="235" t="s">
        <v>173</v>
      </c>
      <c r="E952" s="236" t="s">
        <v>19</v>
      </c>
      <c r="F952" s="237" t="s">
        <v>2315</v>
      </c>
      <c r="G952" s="234"/>
      <c r="H952" s="238">
        <v>235</v>
      </c>
      <c r="I952" s="239"/>
      <c r="J952" s="234"/>
      <c r="K952" s="234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173</v>
      </c>
      <c r="AU952" s="244" t="s">
        <v>106</v>
      </c>
      <c r="AV952" s="13" t="s">
        <v>106</v>
      </c>
      <c r="AW952" s="13" t="s">
        <v>33</v>
      </c>
      <c r="AX952" s="13" t="s">
        <v>72</v>
      </c>
      <c r="AY952" s="244" t="s">
        <v>163</v>
      </c>
    </row>
    <row r="953" spans="1:51" s="13" customFormat="1" ht="12">
      <c r="A953" s="13"/>
      <c r="B953" s="233"/>
      <c r="C953" s="234"/>
      <c r="D953" s="235" t="s">
        <v>173</v>
      </c>
      <c r="E953" s="236" t="s">
        <v>19</v>
      </c>
      <c r="F953" s="237" t="s">
        <v>2316</v>
      </c>
      <c r="G953" s="234"/>
      <c r="H953" s="238">
        <v>242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173</v>
      </c>
      <c r="AU953" s="244" t="s">
        <v>106</v>
      </c>
      <c r="AV953" s="13" t="s">
        <v>106</v>
      </c>
      <c r="AW953" s="13" t="s">
        <v>33</v>
      </c>
      <c r="AX953" s="13" t="s">
        <v>72</v>
      </c>
      <c r="AY953" s="244" t="s">
        <v>163</v>
      </c>
    </row>
    <row r="954" spans="1:51" s="13" customFormat="1" ht="12">
      <c r="A954" s="13"/>
      <c r="B954" s="233"/>
      <c r="C954" s="234"/>
      <c r="D954" s="235" t="s">
        <v>173</v>
      </c>
      <c r="E954" s="236" t="s">
        <v>19</v>
      </c>
      <c r="F954" s="237" t="s">
        <v>2317</v>
      </c>
      <c r="G954" s="234"/>
      <c r="H954" s="238">
        <v>41</v>
      </c>
      <c r="I954" s="239"/>
      <c r="J954" s="234"/>
      <c r="K954" s="234"/>
      <c r="L954" s="240"/>
      <c r="M954" s="241"/>
      <c r="N954" s="242"/>
      <c r="O954" s="242"/>
      <c r="P954" s="242"/>
      <c r="Q954" s="242"/>
      <c r="R954" s="242"/>
      <c r="S954" s="242"/>
      <c r="T954" s="24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4" t="s">
        <v>173</v>
      </c>
      <c r="AU954" s="244" t="s">
        <v>106</v>
      </c>
      <c r="AV954" s="13" t="s">
        <v>106</v>
      </c>
      <c r="AW954" s="13" t="s">
        <v>33</v>
      </c>
      <c r="AX954" s="13" t="s">
        <v>72</v>
      </c>
      <c r="AY954" s="244" t="s">
        <v>163</v>
      </c>
    </row>
    <row r="955" spans="1:51" s="14" customFormat="1" ht="12">
      <c r="A955" s="14"/>
      <c r="B955" s="245"/>
      <c r="C955" s="246"/>
      <c r="D955" s="235" t="s">
        <v>173</v>
      </c>
      <c r="E955" s="247" t="s">
        <v>1014</v>
      </c>
      <c r="F955" s="248" t="s">
        <v>175</v>
      </c>
      <c r="G955" s="246"/>
      <c r="H955" s="249">
        <v>698</v>
      </c>
      <c r="I955" s="250"/>
      <c r="J955" s="246"/>
      <c r="K955" s="246"/>
      <c r="L955" s="251"/>
      <c r="M955" s="252"/>
      <c r="N955" s="253"/>
      <c r="O955" s="253"/>
      <c r="P955" s="253"/>
      <c r="Q955" s="253"/>
      <c r="R955" s="253"/>
      <c r="S955" s="253"/>
      <c r="T955" s="25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5" t="s">
        <v>173</v>
      </c>
      <c r="AU955" s="255" t="s">
        <v>106</v>
      </c>
      <c r="AV955" s="14" t="s">
        <v>171</v>
      </c>
      <c r="AW955" s="14" t="s">
        <v>33</v>
      </c>
      <c r="AX955" s="14" t="s">
        <v>80</v>
      </c>
      <c r="AY955" s="255" t="s">
        <v>163</v>
      </c>
    </row>
    <row r="956" spans="1:65" s="2" customFormat="1" ht="44.25" customHeight="1">
      <c r="A956" s="40"/>
      <c r="B956" s="41"/>
      <c r="C956" s="220" t="s">
        <v>2318</v>
      </c>
      <c r="D956" s="220" t="s">
        <v>166</v>
      </c>
      <c r="E956" s="221" t="s">
        <v>2319</v>
      </c>
      <c r="F956" s="222" t="s">
        <v>2320</v>
      </c>
      <c r="G956" s="223" t="s">
        <v>169</v>
      </c>
      <c r="H956" s="224">
        <v>291</v>
      </c>
      <c r="I956" s="225"/>
      <c r="J956" s="226">
        <f>ROUND(I956*H956,2)</f>
        <v>0</v>
      </c>
      <c r="K956" s="222" t="s">
        <v>170</v>
      </c>
      <c r="L956" s="46"/>
      <c r="M956" s="227" t="s">
        <v>19</v>
      </c>
      <c r="N956" s="228" t="s">
        <v>44</v>
      </c>
      <c r="O956" s="86"/>
      <c r="P956" s="229">
        <f>O956*H956</f>
        <v>0</v>
      </c>
      <c r="Q956" s="229">
        <v>0.01292</v>
      </c>
      <c r="R956" s="229">
        <f>Q956*H956</f>
        <v>3.7597199999999997</v>
      </c>
      <c r="S956" s="229">
        <v>0</v>
      </c>
      <c r="T956" s="230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31" t="s">
        <v>255</v>
      </c>
      <c r="AT956" s="231" t="s">
        <v>166</v>
      </c>
      <c r="AU956" s="231" t="s">
        <v>106</v>
      </c>
      <c r="AY956" s="19" t="s">
        <v>163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19" t="s">
        <v>106</v>
      </c>
      <c r="BK956" s="232">
        <f>ROUND(I956*H956,2)</f>
        <v>0</v>
      </c>
      <c r="BL956" s="19" t="s">
        <v>255</v>
      </c>
      <c r="BM956" s="231" t="s">
        <v>2321</v>
      </c>
    </row>
    <row r="957" spans="1:51" s="13" customFormat="1" ht="12">
      <c r="A957" s="13"/>
      <c r="B957" s="233"/>
      <c r="C957" s="234"/>
      <c r="D957" s="235" t="s">
        <v>173</v>
      </c>
      <c r="E957" s="236" t="s">
        <v>19</v>
      </c>
      <c r="F957" s="237" t="s">
        <v>2322</v>
      </c>
      <c r="G957" s="234"/>
      <c r="H957" s="238">
        <v>48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4" t="s">
        <v>173</v>
      </c>
      <c r="AU957" s="244" t="s">
        <v>106</v>
      </c>
      <c r="AV957" s="13" t="s">
        <v>106</v>
      </c>
      <c r="AW957" s="13" t="s">
        <v>33</v>
      </c>
      <c r="AX957" s="13" t="s">
        <v>72</v>
      </c>
      <c r="AY957" s="244" t="s">
        <v>163</v>
      </c>
    </row>
    <row r="958" spans="1:51" s="13" customFormat="1" ht="12">
      <c r="A958" s="13"/>
      <c r="B958" s="233"/>
      <c r="C958" s="234"/>
      <c r="D958" s="235" t="s">
        <v>173</v>
      </c>
      <c r="E958" s="236" t="s">
        <v>19</v>
      </c>
      <c r="F958" s="237" t="s">
        <v>2323</v>
      </c>
      <c r="G958" s="234"/>
      <c r="H958" s="238">
        <v>70</v>
      </c>
      <c r="I958" s="239"/>
      <c r="J958" s="234"/>
      <c r="K958" s="234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173</v>
      </c>
      <c r="AU958" s="244" t="s">
        <v>106</v>
      </c>
      <c r="AV958" s="13" t="s">
        <v>106</v>
      </c>
      <c r="AW958" s="13" t="s">
        <v>33</v>
      </c>
      <c r="AX958" s="13" t="s">
        <v>72</v>
      </c>
      <c r="AY958" s="244" t="s">
        <v>163</v>
      </c>
    </row>
    <row r="959" spans="1:51" s="13" customFormat="1" ht="12">
      <c r="A959" s="13"/>
      <c r="B959" s="233"/>
      <c r="C959" s="234"/>
      <c r="D959" s="235" t="s">
        <v>173</v>
      </c>
      <c r="E959" s="236" t="s">
        <v>19</v>
      </c>
      <c r="F959" s="237" t="s">
        <v>2324</v>
      </c>
      <c r="G959" s="234"/>
      <c r="H959" s="238">
        <v>75</v>
      </c>
      <c r="I959" s="239"/>
      <c r="J959" s="234"/>
      <c r="K959" s="234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173</v>
      </c>
      <c r="AU959" s="244" t="s">
        <v>106</v>
      </c>
      <c r="AV959" s="13" t="s">
        <v>106</v>
      </c>
      <c r="AW959" s="13" t="s">
        <v>33</v>
      </c>
      <c r="AX959" s="13" t="s">
        <v>72</v>
      </c>
      <c r="AY959" s="244" t="s">
        <v>163</v>
      </c>
    </row>
    <row r="960" spans="1:51" s="13" customFormat="1" ht="12">
      <c r="A960" s="13"/>
      <c r="B960" s="233"/>
      <c r="C960" s="234"/>
      <c r="D960" s="235" t="s">
        <v>173</v>
      </c>
      <c r="E960" s="236" t="s">
        <v>19</v>
      </c>
      <c r="F960" s="237" t="s">
        <v>2325</v>
      </c>
      <c r="G960" s="234"/>
      <c r="H960" s="238">
        <v>98</v>
      </c>
      <c r="I960" s="239"/>
      <c r="J960" s="234"/>
      <c r="K960" s="234"/>
      <c r="L960" s="240"/>
      <c r="M960" s="241"/>
      <c r="N960" s="242"/>
      <c r="O960" s="242"/>
      <c r="P960" s="242"/>
      <c r="Q960" s="242"/>
      <c r="R960" s="242"/>
      <c r="S960" s="242"/>
      <c r="T960" s="24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4" t="s">
        <v>173</v>
      </c>
      <c r="AU960" s="244" t="s">
        <v>106</v>
      </c>
      <c r="AV960" s="13" t="s">
        <v>106</v>
      </c>
      <c r="AW960" s="13" t="s">
        <v>33</v>
      </c>
      <c r="AX960" s="13" t="s">
        <v>72</v>
      </c>
      <c r="AY960" s="244" t="s">
        <v>163</v>
      </c>
    </row>
    <row r="961" spans="1:51" s="14" customFormat="1" ht="12">
      <c r="A961" s="14"/>
      <c r="B961" s="245"/>
      <c r="C961" s="246"/>
      <c r="D961" s="235" t="s">
        <v>173</v>
      </c>
      <c r="E961" s="247" t="s">
        <v>1017</v>
      </c>
      <c r="F961" s="248" t="s">
        <v>175</v>
      </c>
      <c r="G961" s="246"/>
      <c r="H961" s="249">
        <v>291</v>
      </c>
      <c r="I961" s="250"/>
      <c r="J961" s="246"/>
      <c r="K961" s="246"/>
      <c r="L961" s="251"/>
      <c r="M961" s="252"/>
      <c r="N961" s="253"/>
      <c r="O961" s="253"/>
      <c r="P961" s="253"/>
      <c r="Q961" s="253"/>
      <c r="R961" s="253"/>
      <c r="S961" s="253"/>
      <c r="T961" s="25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5" t="s">
        <v>173</v>
      </c>
      <c r="AU961" s="255" t="s">
        <v>106</v>
      </c>
      <c r="AV961" s="14" t="s">
        <v>171</v>
      </c>
      <c r="AW961" s="14" t="s">
        <v>33</v>
      </c>
      <c r="AX961" s="14" t="s">
        <v>80</v>
      </c>
      <c r="AY961" s="255" t="s">
        <v>163</v>
      </c>
    </row>
    <row r="962" spans="1:65" s="2" customFormat="1" ht="33" customHeight="1">
      <c r="A962" s="40"/>
      <c r="B962" s="41"/>
      <c r="C962" s="220" t="s">
        <v>2326</v>
      </c>
      <c r="D962" s="220" t="s">
        <v>166</v>
      </c>
      <c r="E962" s="221" t="s">
        <v>2327</v>
      </c>
      <c r="F962" s="222" t="s">
        <v>2328</v>
      </c>
      <c r="G962" s="223" t="s">
        <v>169</v>
      </c>
      <c r="H962" s="224">
        <v>1040</v>
      </c>
      <c r="I962" s="225"/>
      <c r="J962" s="226">
        <f>ROUND(I962*H962,2)</f>
        <v>0</v>
      </c>
      <c r="K962" s="222" t="s">
        <v>170</v>
      </c>
      <c r="L962" s="46"/>
      <c r="M962" s="227" t="s">
        <v>19</v>
      </c>
      <c r="N962" s="228" t="s">
        <v>44</v>
      </c>
      <c r="O962" s="86"/>
      <c r="P962" s="229">
        <f>O962*H962</f>
        <v>0</v>
      </c>
      <c r="Q962" s="229">
        <v>0.0001</v>
      </c>
      <c r="R962" s="229">
        <f>Q962*H962</f>
        <v>0.10400000000000001</v>
      </c>
      <c r="S962" s="229">
        <v>0</v>
      </c>
      <c r="T962" s="230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31" t="s">
        <v>255</v>
      </c>
      <c r="AT962" s="231" t="s">
        <v>166</v>
      </c>
      <c r="AU962" s="231" t="s">
        <v>106</v>
      </c>
      <c r="AY962" s="19" t="s">
        <v>163</v>
      </c>
      <c r="BE962" s="232">
        <f>IF(N962="základní",J962,0)</f>
        <v>0</v>
      </c>
      <c r="BF962" s="232">
        <f>IF(N962="snížená",J962,0)</f>
        <v>0</v>
      </c>
      <c r="BG962" s="232">
        <f>IF(N962="zákl. přenesená",J962,0)</f>
        <v>0</v>
      </c>
      <c r="BH962" s="232">
        <f>IF(N962="sníž. přenesená",J962,0)</f>
        <v>0</v>
      </c>
      <c r="BI962" s="232">
        <f>IF(N962="nulová",J962,0)</f>
        <v>0</v>
      </c>
      <c r="BJ962" s="19" t="s">
        <v>106</v>
      </c>
      <c r="BK962" s="232">
        <f>ROUND(I962*H962,2)</f>
        <v>0</v>
      </c>
      <c r="BL962" s="19" t="s">
        <v>255</v>
      </c>
      <c r="BM962" s="231" t="s">
        <v>2329</v>
      </c>
    </row>
    <row r="963" spans="1:51" s="13" customFormat="1" ht="12">
      <c r="A963" s="13"/>
      <c r="B963" s="233"/>
      <c r="C963" s="234"/>
      <c r="D963" s="235" t="s">
        <v>173</v>
      </c>
      <c r="E963" s="236" t="s">
        <v>19</v>
      </c>
      <c r="F963" s="237" t="s">
        <v>2330</v>
      </c>
      <c r="G963" s="234"/>
      <c r="H963" s="238">
        <v>1040</v>
      </c>
      <c r="I963" s="239"/>
      <c r="J963" s="234"/>
      <c r="K963" s="234"/>
      <c r="L963" s="240"/>
      <c r="M963" s="241"/>
      <c r="N963" s="242"/>
      <c r="O963" s="242"/>
      <c r="P963" s="242"/>
      <c r="Q963" s="242"/>
      <c r="R963" s="242"/>
      <c r="S963" s="242"/>
      <c r="T963" s="24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4" t="s">
        <v>173</v>
      </c>
      <c r="AU963" s="244" t="s">
        <v>106</v>
      </c>
      <c r="AV963" s="13" t="s">
        <v>106</v>
      </c>
      <c r="AW963" s="13" t="s">
        <v>33</v>
      </c>
      <c r="AX963" s="13" t="s">
        <v>72</v>
      </c>
      <c r="AY963" s="244" t="s">
        <v>163</v>
      </c>
    </row>
    <row r="964" spans="1:51" s="14" customFormat="1" ht="12">
      <c r="A964" s="14"/>
      <c r="B964" s="245"/>
      <c r="C964" s="246"/>
      <c r="D964" s="235" t="s">
        <v>173</v>
      </c>
      <c r="E964" s="247" t="s">
        <v>1022</v>
      </c>
      <c r="F964" s="248" t="s">
        <v>175</v>
      </c>
      <c r="G964" s="246"/>
      <c r="H964" s="249">
        <v>1040</v>
      </c>
      <c r="I964" s="250"/>
      <c r="J964" s="246"/>
      <c r="K964" s="246"/>
      <c r="L964" s="251"/>
      <c r="M964" s="252"/>
      <c r="N964" s="253"/>
      <c r="O964" s="253"/>
      <c r="P964" s="253"/>
      <c r="Q964" s="253"/>
      <c r="R964" s="253"/>
      <c r="S964" s="253"/>
      <c r="T964" s="25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5" t="s">
        <v>173</v>
      </c>
      <c r="AU964" s="255" t="s">
        <v>106</v>
      </c>
      <c r="AV964" s="14" t="s">
        <v>171</v>
      </c>
      <c r="AW964" s="14" t="s">
        <v>33</v>
      </c>
      <c r="AX964" s="14" t="s">
        <v>80</v>
      </c>
      <c r="AY964" s="255" t="s">
        <v>163</v>
      </c>
    </row>
    <row r="965" spans="1:65" s="2" customFormat="1" ht="33" customHeight="1">
      <c r="A965" s="40"/>
      <c r="B965" s="41"/>
      <c r="C965" s="220" t="s">
        <v>2331</v>
      </c>
      <c r="D965" s="220" t="s">
        <v>166</v>
      </c>
      <c r="E965" s="221" t="s">
        <v>2332</v>
      </c>
      <c r="F965" s="222" t="s">
        <v>2333</v>
      </c>
      <c r="G965" s="223" t="s">
        <v>169</v>
      </c>
      <c r="H965" s="224">
        <v>1040</v>
      </c>
      <c r="I965" s="225"/>
      <c r="J965" s="226">
        <f>ROUND(I965*H965,2)</f>
        <v>0</v>
      </c>
      <c r="K965" s="222" t="s">
        <v>170</v>
      </c>
      <c r="L965" s="46"/>
      <c r="M965" s="227" t="s">
        <v>19</v>
      </c>
      <c r="N965" s="228" t="s">
        <v>44</v>
      </c>
      <c r="O965" s="86"/>
      <c r="P965" s="229">
        <f>O965*H965</f>
        <v>0</v>
      </c>
      <c r="Q965" s="229">
        <v>0</v>
      </c>
      <c r="R965" s="229">
        <f>Q965*H965</f>
        <v>0</v>
      </c>
      <c r="S965" s="229">
        <v>0</v>
      </c>
      <c r="T965" s="230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31" t="s">
        <v>255</v>
      </c>
      <c r="AT965" s="231" t="s">
        <v>166</v>
      </c>
      <c r="AU965" s="231" t="s">
        <v>106</v>
      </c>
      <c r="AY965" s="19" t="s">
        <v>163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19" t="s">
        <v>106</v>
      </c>
      <c r="BK965" s="232">
        <f>ROUND(I965*H965,2)</f>
        <v>0</v>
      </c>
      <c r="BL965" s="19" t="s">
        <v>255</v>
      </c>
      <c r="BM965" s="231" t="s">
        <v>2334</v>
      </c>
    </row>
    <row r="966" spans="1:51" s="13" customFormat="1" ht="12">
      <c r="A966" s="13"/>
      <c r="B966" s="233"/>
      <c r="C966" s="234"/>
      <c r="D966" s="235" t="s">
        <v>173</v>
      </c>
      <c r="E966" s="236" t="s">
        <v>19</v>
      </c>
      <c r="F966" s="237" t="s">
        <v>1022</v>
      </c>
      <c r="G966" s="234"/>
      <c r="H966" s="238">
        <v>1040</v>
      </c>
      <c r="I966" s="239"/>
      <c r="J966" s="234"/>
      <c r="K966" s="234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173</v>
      </c>
      <c r="AU966" s="244" t="s">
        <v>106</v>
      </c>
      <c r="AV966" s="13" t="s">
        <v>106</v>
      </c>
      <c r="AW966" s="13" t="s">
        <v>33</v>
      </c>
      <c r="AX966" s="13" t="s">
        <v>80</v>
      </c>
      <c r="AY966" s="244" t="s">
        <v>163</v>
      </c>
    </row>
    <row r="967" spans="1:65" s="2" customFormat="1" ht="21.75" customHeight="1">
      <c r="A967" s="40"/>
      <c r="B967" s="41"/>
      <c r="C967" s="283" t="s">
        <v>2335</v>
      </c>
      <c r="D967" s="283" t="s">
        <v>1115</v>
      </c>
      <c r="E967" s="284" t="s">
        <v>2336</v>
      </c>
      <c r="F967" s="285" t="s">
        <v>2337</v>
      </c>
      <c r="G967" s="286" t="s">
        <v>169</v>
      </c>
      <c r="H967" s="287">
        <v>1372.8</v>
      </c>
      <c r="I967" s="288"/>
      <c r="J967" s="289">
        <f>ROUND(I967*H967,2)</f>
        <v>0</v>
      </c>
      <c r="K967" s="285" t="s">
        <v>170</v>
      </c>
      <c r="L967" s="290"/>
      <c r="M967" s="291" t="s">
        <v>19</v>
      </c>
      <c r="N967" s="292" t="s">
        <v>44</v>
      </c>
      <c r="O967" s="86"/>
      <c r="P967" s="229">
        <f>O967*H967</f>
        <v>0</v>
      </c>
      <c r="Q967" s="229">
        <v>0.00014</v>
      </c>
      <c r="R967" s="229">
        <f>Q967*H967</f>
        <v>0.19219199999999997</v>
      </c>
      <c r="S967" s="229">
        <v>0</v>
      </c>
      <c r="T967" s="230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31" t="s">
        <v>340</v>
      </c>
      <c r="AT967" s="231" t="s">
        <v>1115</v>
      </c>
      <c r="AU967" s="231" t="s">
        <v>106</v>
      </c>
      <c r="AY967" s="19" t="s">
        <v>163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19" t="s">
        <v>106</v>
      </c>
      <c r="BK967" s="232">
        <f>ROUND(I967*H967,2)</f>
        <v>0</v>
      </c>
      <c r="BL967" s="19" t="s">
        <v>255</v>
      </c>
      <c r="BM967" s="231" t="s">
        <v>2338</v>
      </c>
    </row>
    <row r="968" spans="1:51" s="13" customFormat="1" ht="12">
      <c r="A968" s="13"/>
      <c r="B968" s="233"/>
      <c r="C968" s="234"/>
      <c r="D968" s="235" t="s">
        <v>173</v>
      </c>
      <c r="E968" s="236" t="s">
        <v>19</v>
      </c>
      <c r="F968" s="237" t="s">
        <v>2339</v>
      </c>
      <c r="G968" s="234"/>
      <c r="H968" s="238">
        <v>1248</v>
      </c>
      <c r="I968" s="239"/>
      <c r="J968" s="234"/>
      <c r="K968" s="234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173</v>
      </c>
      <c r="AU968" s="244" t="s">
        <v>106</v>
      </c>
      <c r="AV968" s="13" t="s">
        <v>106</v>
      </c>
      <c r="AW968" s="13" t="s">
        <v>33</v>
      </c>
      <c r="AX968" s="13" t="s">
        <v>72</v>
      </c>
      <c r="AY968" s="244" t="s">
        <v>163</v>
      </c>
    </row>
    <row r="969" spans="1:51" s="14" customFormat="1" ht="12">
      <c r="A969" s="14"/>
      <c r="B969" s="245"/>
      <c r="C969" s="246"/>
      <c r="D969" s="235" t="s">
        <v>173</v>
      </c>
      <c r="E969" s="247" t="s">
        <v>19</v>
      </c>
      <c r="F969" s="248" t="s">
        <v>175</v>
      </c>
      <c r="G969" s="246"/>
      <c r="H969" s="249">
        <v>1248</v>
      </c>
      <c r="I969" s="250"/>
      <c r="J969" s="246"/>
      <c r="K969" s="246"/>
      <c r="L969" s="251"/>
      <c r="M969" s="252"/>
      <c r="N969" s="253"/>
      <c r="O969" s="253"/>
      <c r="P969" s="253"/>
      <c r="Q969" s="253"/>
      <c r="R969" s="253"/>
      <c r="S969" s="253"/>
      <c r="T969" s="25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5" t="s">
        <v>173</v>
      </c>
      <c r="AU969" s="255" t="s">
        <v>106</v>
      </c>
      <c r="AV969" s="14" t="s">
        <v>171</v>
      </c>
      <c r="AW969" s="14" t="s">
        <v>33</v>
      </c>
      <c r="AX969" s="14" t="s">
        <v>80</v>
      </c>
      <c r="AY969" s="255" t="s">
        <v>163</v>
      </c>
    </row>
    <row r="970" spans="1:51" s="13" customFormat="1" ht="12">
      <c r="A970" s="13"/>
      <c r="B970" s="233"/>
      <c r="C970" s="234"/>
      <c r="D970" s="235" t="s">
        <v>173</v>
      </c>
      <c r="E970" s="234"/>
      <c r="F970" s="237" t="s">
        <v>2340</v>
      </c>
      <c r="G970" s="234"/>
      <c r="H970" s="238">
        <v>1372.8</v>
      </c>
      <c r="I970" s="239"/>
      <c r="J970" s="234"/>
      <c r="K970" s="234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173</v>
      </c>
      <c r="AU970" s="244" t="s">
        <v>106</v>
      </c>
      <c r="AV970" s="13" t="s">
        <v>106</v>
      </c>
      <c r="AW970" s="13" t="s">
        <v>4</v>
      </c>
      <c r="AX970" s="13" t="s">
        <v>80</v>
      </c>
      <c r="AY970" s="244" t="s">
        <v>163</v>
      </c>
    </row>
    <row r="971" spans="1:65" s="2" customFormat="1" ht="33" customHeight="1">
      <c r="A971" s="40"/>
      <c r="B971" s="41"/>
      <c r="C971" s="220" t="s">
        <v>2341</v>
      </c>
      <c r="D971" s="220" t="s">
        <v>166</v>
      </c>
      <c r="E971" s="221" t="s">
        <v>2342</v>
      </c>
      <c r="F971" s="222" t="s">
        <v>2343</v>
      </c>
      <c r="G971" s="223" t="s">
        <v>169</v>
      </c>
      <c r="H971" s="224">
        <v>1040</v>
      </c>
      <c r="I971" s="225"/>
      <c r="J971" s="226">
        <f>ROUND(I971*H971,2)</f>
        <v>0</v>
      </c>
      <c r="K971" s="222" t="s">
        <v>170</v>
      </c>
      <c r="L971" s="46"/>
      <c r="M971" s="227" t="s">
        <v>19</v>
      </c>
      <c r="N971" s="228" t="s">
        <v>44</v>
      </c>
      <c r="O971" s="86"/>
      <c r="P971" s="229">
        <f>O971*H971</f>
        <v>0</v>
      </c>
      <c r="Q971" s="229">
        <v>0</v>
      </c>
      <c r="R971" s="229">
        <f>Q971*H971</f>
        <v>0</v>
      </c>
      <c r="S971" s="229">
        <v>0</v>
      </c>
      <c r="T971" s="230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31" t="s">
        <v>255</v>
      </c>
      <c r="AT971" s="231" t="s">
        <v>166</v>
      </c>
      <c r="AU971" s="231" t="s">
        <v>106</v>
      </c>
      <c r="AY971" s="19" t="s">
        <v>163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19" t="s">
        <v>106</v>
      </c>
      <c r="BK971" s="232">
        <f>ROUND(I971*H971,2)</f>
        <v>0</v>
      </c>
      <c r="BL971" s="19" t="s">
        <v>255</v>
      </c>
      <c r="BM971" s="231" t="s">
        <v>2344</v>
      </c>
    </row>
    <row r="972" spans="1:51" s="13" customFormat="1" ht="12">
      <c r="A972" s="13"/>
      <c r="B972" s="233"/>
      <c r="C972" s="234"/>
      <c r="D972" s="235" t="s">
        <v>173</v>
      </c>
      <c r="E972" s="236" t="s">
        <v>19</v>
      </c>
      <c r="F972" s="237" t="s">
        <v>1022</v>
      </c>
      <c r="G972" s="234"/>
      <c r="H972" s="238">
        <v>1040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4" t="s">
        <v>173</v>
      </c>
      <c r="AU972" s="244" t="s">
        <v>106</v>
      </c>
      <c r="AV972" s="13" t="s">
        <v>106</v>
      </c>
      <c r="AW972" s="13" t="s">
        <v>33</v>
      </c>
      <c r="AX972" s="13" t="s">
        <v>80</v>
      </c>
      <c r="AY972" s="244" t="s">
        <v>163</v>
      </c>
    </row>
    <row r="973" spans="1:65" s="2" customFormat="1" ht="21.75" customHeight="1">
      <c r="A973" s="40"/>
      <c r="B973" s="41"/>
      <c r="C973" s="283" t="s">
        <v>2345</v>
      </c>
      <c r="D973" s="283" t="s">
        <v>1115</v>
      </c>
      <c r="E973" s="284" t="s">
        <v>2346</v>
      </c>
      <c r="F973" s="285" t="s">
        <v>2347</v>
      </c>
      <c r="G973" s="286" t="s">
        <v>169</v>
      </c>
      <c r="H973" s="287">
        <v>1272.96</v>
      </c>
      <c r="I973" s="288"/>
      <c r="J973" s="289">
        <f>ROUND(I973*H973,2)</f>
        <v>0</v>
      </c>
      <c r="K973" s="285" t="s">
        <v>170</v>
      </c>
      <c r="L973" s="290"/>
      <c r="M973" s="291" t="s">
        <v>19</v>
      </c>
      <c r="N973" s="292" t="s">
        <v>44</v>
      </c>
      <c r="O973" s="86"/>
      <c r="P973" s="229">
        <f>O973*H973</f>
        <v>0</v>
      </c>
      <c r="Q973" s="229">
        <v>0.003</v>
      </c>
      <c r="R973" s="229">
        <f>Q973*H973</f>
        <v>3.81888</v>
      </c>
      <c r="S973" s="229">
        <v>0</v>
      </c>
      <c r="T973" s="230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31" t="s">
        <v>340</v>
      </c>
      <c r="AT973" s="231" t="s">
        <v>1115</v>
      </c>
      <c r="AU973" s="231" t="s">
        <v>106</v>
      </c>
      <c r="AY973" s="19" t="s">
        <v>163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9" t="s">
        <v>106</v>
      </c>
      <c r="BK973" s="232">
        <f>ROUND(I973*H973,2)</f>
        <v>0</v>
      </c>
      <c r="BL973" s="19" t="s">
        <v>255</v>
      </c>
      <c r="BM973" s="231" t="s">
        <v>2348</v>
      </c>
    </row>
    <row r="974" spans="1:51" s="13" customFormat="1" ht="12">
      <c r="A974" s="13"/>
      <c r="B974" s="233"/>
      <c r="C974" s="234"/>
      <c r="D974" s="235" t="s">
        <v>173</v>
      </c>
      <c r="E974" s="236" t="s">
        <v>19</v>
      </c>
      <c r="F974" s="237" t="s">
        <v>2339</v>
      </c>
      <c r="G974" s="234"/>
      <c r="H974" s="238">
        <v>1248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173</v>
      </c>
      <c r="AU974" s="244" t="s">
        <v>106</v>
      </c>
      <c r="AV974" s="13" t="s">
        <v>106</v>
      </c>
      <c r="AW974" s="13" t="s">
        <v>33</v>
      </c>
      <c r="AX974" s="13" t="s">
        <v>80</v>
      </c>
      <c r="AY974" s="244" t="s">
        <v>163</v>
      </c>
    </row>
    <row r="975" spans="1:51" s="13" customFormat="1" ht="12">
      <c r="A975" s="13"/>
      <c r="B975" s="233"/>
      <c r="C975" s="234"/>
      <c r="D975" s="235" t="s">
        <v>173</v>
      </c>
      <c r="E975" s="234"/>
      <c r="F975" s="237" t="s">
        <v>2349</v>
      </c>
      <c r="G975" s="234"/>
      <c r="H975" s="238">
        <v>1272.96</v>
      </c>
      <c r="I975" s="239"/>
      <c r="J975" s="234"/>
      <c r="K975" s="234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173</v>
      </c>
      <c r="AU975" s="244" t="s">
        <v>106</v>
      </c>
      <c r="AV975" s="13" t="s">
        <v>106</v>
      </c>
      <c r="AW975" s="13" t="s">
        <v>4</v>
      </c>
      <c r="AX975" s="13" t="s">
        <v>80</v>
      </c>
      <c r="AY975" s="244" t="s">
        <v>163</v>
      </c>
    </row>
    <row r="976" spans="1:65" s="2" customFormat="1" ht="33" customHeight="1">
      <c r="A976" s="40"/>
      <c r="B976" s="41"/>
      <c r="C976" s="220" t="s">
        <v>2350</v>
      </c>
      <c r="D976" s="220" t="s">
        <v>166</v>
      </c>
      <c r="E976" s="221" t="s">
        <v>2351</v>
      </c>
      <c r="F976" s="222" t="s">
        <v>2352</v>
      </c>
      <c r="G976" s="223" t="s">
        <v>169</v>
      </c>
      <c r="H976" s="224">
        <v>451.07</v>
      </c>
      <c r="I976" s="225"/>
      <c r="J976" s="226">
        <f>ROUND(I976*H976,2)</f>
        <v>0</v>
      </c>
      <c r="K976" s="222" t="s">
        <v>170</v>
      </c>
      <c r="L976" s="46"/>
      <c r="M976" s="227" t="s">
        <v>19</v>
      </c>
      <c r="N976" s="228" t="s">
        <v>44</v>
      </c>
      <c r="O976" s="86"/>
      <c r="P976" s="229">
        <f>O976*H976</f>
        <v>0</v>
      </c>
      <c r="Q976" s="229">
        <v>0.00139</v>
      </c>
      <c r="R976" s="229">
        <f>Q976*H976</f>
        <v>0.6269873</v>
      </c>
      <c r="S976" s="229">
        <v>0</v>
      </c>
      <c r="T976" s="230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31" t="s">
        <v>255</v>
      </c>
      <c r="AT976" s="231" t="s">
        <v>166</v>
      </c>
      <c r="AU976" s="231" t="s">
        <v>106</v>
      </c>
      <c r="AY976" s="19" t="s">
        <v>163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19" t="s">
        <v>106</v>
      </c>
      <c r="BK976" s="232">
        <f>ROUND(I976*H976,2)</f>
        <v>0</v>
      </c>
      <c r="BL976" s="19" t="s">
        <v>255</v>
      </c>
      <c r="BM976" s="231" t="s">
        <v>2353</v>
      </c>
    </row>
    <row r="977" spans="1:51" s="13" customFormat="1" ht="12">
      <c r="A977" s="13"/>
      <c r="B977" s="233"/>
      <c r="C977" s="234"/>
      <c r="D977" s="235" t="s">
        <v>173</v>
      </c>
      <c r="E977" s="236" t="s">
        <v>19</v>
      </c>
      <c r="F977" s="237" t="s">
        <v>2354</v>
      </c>
      <c r="G977" s="234"/>
      <c r="H977" s="238">
        <v>118.88</v>
      </c>
      <c r="I977" s="239"/>
      <c r="J977" s="234"/>
      <c r="K977" s="234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173</v>
      </c>
      <c r="AU977" s="244" t="s">
        <v>106</v>
      </c>
      <c r="AV977" s="13" t="s">
        <v>106</v>
      </c>
      <c r="AW977" s="13" t="s">
        <v>33</v>
      </c>
      <c r="AX977" s="13" t="s">
        <v>72</v>
      </c>
      <c r="AY977" s="244" t="s">
        <v>163</v>
      </c>
    </row>
    <row r="978" spans="1:51" s="13" customFormat="1" ht="12">
      <c r="A978" s="13"/>
      <c r="B978" s="233"/>
      <c r="C978" s="234"/>
      <c r="D978" s="235" t="s">
        <v>173</v>
      </c>
      <c r="E978" s="236" t="s">
        <v>19</v>
      </c>
      <c r="F978" s="237" t="s">
        <v>2355</v>
      </c>
      <c r="G978" s="234"/>
      <c r="H978" s="238">
        <v>122.61</v>
      </c>
      <c r="I978" s="239"/>
      <c r="J978" s="234"/>
      <c r="K978" s="234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173</v>
      </c>
      <c r="AU978" s="244" t="s">
        <v>106</v>
      </c>
      <c r="AV978" s="13" t="s">
        <v>106</v>
      </c>
      <c r="AW978" s="13" t="s">
        <v>33</v>
      </c>
      <c r="AX978" s="13" t="s">
        <v>72</v>
      </c>
      <c r="AY978" s="244" t="s">
        <v>163</v>
      </c>
    </row>
    <row r="979" spans="1:51" s="13" customFormat="1" ht="12">
      <c r="A979" s="13"/>
      <c r="B979" s="233"/>
      <c r="C979" s="234"/>
      <c r="D979" s="235" t="s">
        <v>173</v>
      </c>
      <c r="E979" s="236" t="s">
        <v>19</v>
      </c>
      <c r="F979" s="237" t="s">
        <v>2356</v>
      </c>
      <c r="G979" s="234"/>
      <c r="H979" s="238">
        <v>113.98</v>
      </c>
      <c r="I979" s="239"/>
      <c r="J979" s="234"/>
      <c r="K979" s="234"/>
      <c r="L979" s="240"/>
      <c r="M979" s="241"/>
      <c r="N979" s="242"/>
      <c r="O979" s="242"/>
      <c r="P979" s="242"/>
      <c r="Q979" s="242"/>
      <c r="R979" s="242"/>
      <c r="S979" s="242"/>
      <c r="T979" s="24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4" t="s">
        <v>173</v>
      </c>
      <c r="AU979" s="244" t="s">
        <v>106</v>
      </c>
      <c r="AV979" s="13" t="s">
        <v>106</v>
      </c>
      <c r="AW979" s="13" t="s">
        <v>33</v>
      </c>
      <c r="AX979" s="13" t="s">
        <v>72</v>
      </c>
      <c r="AY979" s="244" t="s">
        <v>163</v>
      </c>
    </row>
    <row r="980" spans="1:51" s="13" customFormat="1" ht="12">
      <c r="A980" s="13"/>
      <c r="B980" s="233"/>
      <c r="C980" s="234"/>
      <c r="D980" s="235" t="s">
        <v>173</v>
      </c>
      <c r="E980" s="236" t="s">
        <v>19</v>
      </c>
      <c r="F980" s="237" t="s">
        <v>2357</v>
      </c>
      <c r="G980" s="234"/>
      <c r="H980" s="238">
        <v>95.6</v>
      </c>
      <c r="I980" s="239"/>
      <c r="J980" s="234"/>
      <c r="K980" s="234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173</v>
      </c>
      <c r="AU980" s="244" t="s">
        <v>106</v>
      </c>
      <c r="AV980" s="13" t="s">
        <v>106</v>
      </c>
      <c r="AW980" s="13" t="s">
        <v>33</v>
      </c>
      <c r="AX980" s="13" t="s">
        <v>72</v>
      </c>
      <c r="AY980" s="244" t="s">
        <v>163</v>
      </c>
    </row>
    <row r="981" spans="1:51" s="14" customFormat="1" ht="12">
      <c r="A981" s="14"/>
      <c r="B981" s="245"/>
      <c r="C981" s="246"/>
      <c r="D981" s="235" t="s">
        <v>173</v>
      </c>
      <c r="E981" s="247" t="s">
        <v>19</v>
      </c>
      <c r="F981" s="248" t="s">
        <v>175</v>
      </c>
      <c r="G981" s="246"/>
      <c r="H981" s="249">
        <v>451.07</v>
      </c>
      <c r="I981" s="250"/>
      <c r="J981" s="246"/>
      <c r="K981" s="246"/>
      <c r="L981" s="251"/>
      <c r="M981" s="252"/>
      <c r="N981" s="253"/>
      <c r="O981" s="253"/>
      <c r="P981" s="253"/>
      <c r="Q981" s="253"/>
      <c r="R981" s="253"/>
      <c r="S981" s="253"/>
      <c r="T981" s="25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5" t="s">
        <v>173</v>
      </c>
      <c r="AU981" s="255" t="s">
        <v>106</v>
      </c>
      <c r="AV981" s="14" t="s">
        <v>171</v>
      </c>
      <c r="AW981" s="14" t="s">
        <v>33</v>
      </c>
      <c r="AX981" s="14" t="s">
        <v>80</v>
      </c>
      <c r="AY981" s="255" t="s">
        <v>163</v>
      </c>
    </row>
    <row r="982" spans="1:65" s="2" customFormat="1" ht="21.75" customHeight="1">
      <c r="A982" s="40"/>
      <c r="B982" s="41"/>
      <c r="C982" s="283" t="s">
        <v>2358</v>
      </c>
      <c r="D982" s="283" t="s">
        <v>1115</v>
      </c>
      <c r="E982" s="284" t="s">
        <v>2359</v>
      </c>
      <c r="F982" s="285" t="s">
        <v>2360</v>
      </c>
      <c r="G982" s="286" t="s">
        <v>169</v>
      </c>
      <c r="H982" s="287">
        <v>568.348</v>
      </c>
      <c r="I982" s="288"/>
      <c r="J982" s="289">
        <f>ROUND(I982*H982,2)</f>
        <v>0</v>
      </c>
      <c r="K982" s="285" t="s">
        <v>19</v>
      </c>
      <c r="L982" s="290"/>
      <c r="M982" s="291" t="s">
        <v>19</v>
      </c>
      <c r="N982" s="292" t="s">
        <v>44</v>
      </c>
      <c r="O982" s="86"/>
      <c r="P982" s="229">
        <f>O982*H982</f>
        <v>0</v>
      </c>
      <c r="Q982" s="229">
        <v>0.008</v>
      </c>
      <c r="R982" s="229">
        <f>Q982*H982</f>
        <v>4.546784</v>
      </c>
      <c r="S982" s="229">
        <v>0</v>
      </c>
      <c r="T982" s="230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31" t="s">
        <v>340</v>
      </c>
      <c r="AT982" s="231" t="s">
        <v>1115</v>
      </c>
      <c r="AU982" s="231" t="s">
        <v>106</v>
      </c>
      <c r="AY982" s="19" t="s">
        <v>163</v>
      </c>
      <c r="BE982" s="232">
        <f>IF(N982="základní",J982,0)</f>
        <v>0</v>
      </c>
      <c r="BF982" s="232">
        <f>IF(N982="snížená",J982,0)</f>
        <v>0</v>
      </c>
      <c r="BG982" s="232">
        <f>IF(N982="zákl. přenesená",J982,0)</f>
        <v>0</v>
      </c>
      <c r="BH982" s="232">
        <f>IF(N982="sníž. přenesená",J982,0)</f>
        <v>0</v>
      </c>
      <c r="BI982" s="232">
        <f>IF(N982="nulová",J982,0)</f>
        <v>0</v>
      </c>
      <c r="BJ982" s="19" t="s">
        <v>106</v>
      </c>
      <c r="BK982" s="232">
        <f>ROUND(I982*H982,2)</f>
        <v>0</v>
      </c>
      <c r="BL982" s="19" t="s">
        <v>255</v>
      </c>
      <c r="BM982" s="231" t="s">
        <v>2361</v>
      </c>
    </row>
    <row r="983" spans="1:51" s="13" customFormat="1" ht="12">
      <c r="A983" s="13"/>
      <c r="B983" s="233"/>
      <c r="C983" s="234"/>
      <c r="D983" s="235" t="s">
        <v>173</v>
      </c>
      <c r="E983" s="236" t="s">
        <v>19</v>
      </c>
      <c r="F983" s="237" t="s">
        <v>2362</v>
      </c>
      <c r="G983" s="234"/>
      <c r="H983" s="238">
        <v>541.284</v>
      </c>
      <c r="I983" s="239"/>
      <c r="J983" s="234"/>
      <c r="K983" s="234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173</v>
      </c>
      <c r="AU983" s="244" t="s">
        <v>106</v>
      </c>
      <c r="AV983" s="13" t="s">
        <v>106</v>
      </c>
      <c r="AW983" s="13" t="s">
        <v>33</v>
      </c>
      <c r="AX983" s="13" t="s">
        <v>72</v>
      </c>
      <c r="AY983" s="244" t="s">
        <v>163</v>
      </c>
    </row>
    <row r="984" spans="1:51" s="14" customFormat="1" ht="12">
      <c r="A984" s="14"/>
      <c r="B984" s="245"/>
      <c r="C984" s="246"/>
      <c r="D984" s="235" t="s">
        <v>173</v>
      </c>
      <c r="E984" s="247" t="s">
        <v>19</v>
      </c>
      <c r="F984" s="248" t="s">
        <v>175</v>
      </c>
      <c r="G984" s="246"/>
      <c r="H984" s="249">
        <v>541.284</v>
      </c>
      <c r="I984" s="250"/>
      <c r="J984" s="246"/>
      <c r="K984" s="246"/>
      <c r="L984" s="251"/>
      <c r="M984" s="252"/>
      <c r="N984" s="253"/>
      <c r="O984" s="253"/>
      <c r="P984" s="253"/>
      <c r="Q984" s="253"/>
      <c r="R984" s="253"/>
      <c r="S984" s="253"/>
      <c r="T984" s="25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5" t="s">
        <v>173</v>
      </c>
      <c r="AU984" s="255" t="s">
        <v>106</v>
      </c>
      <c r="AV984" s="14" t="s">
        <v>171</v>
      </c>
      <c r="AW984" s="14" t="s">
        <v>33</v>
      </c>
      <c r="AX984" s="14" t="s">
        <v>80</v>
      </c>
      <c r="AY984" s="255" t="s">
        <v>163</v>
      </c>
    </row>
    <row r="985" spans="1:51" s="13" customFormat="1" ht="12">
      <c r="A985" s="13"/>
      <c r="B985" s="233"/>
      <c r="C985" s="234"/>
      <c r="D985" s="235" t="s">
        <v>173</v>
      </c>
      <c r="E985" s="234"/>
      <c r="F985" s="237" t="s">
        <v>2363</v>
      </c>
      <c r="G985" s="234"/>
      <c r="H985" s="238">
        <v>568.348</v>
      </c>
      <c r="I985" s="239"/>
      <c r="J985" s="234"/>
      <c r="K985" s="234"/>
      <c r="L985" s="240"/>
      <c r="M985" s="241"/>
      <c r="N985" s="242"/>
      <c r="O985" s="242"/>
      <c r="P985" s="242"/>
      <c r="Q985" s="242"/>
      <c r="R985" s="242"/>
      <c r="S985" s="242"/>
      <c r="T985" s="24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4" t="s">
        <v>173</v>
      </c>
      <c r="AU985" s="244" t="s">
        <v>106</v>
      </c>
      <c r="AV985" s="13" t="s">
        <v>106</v>
      </c>
      <c r="AW985" s="13" t="s">
        <v>4</v>
      </c>
      <c r="AX985" s="13" t="s">
        <v>80</v>
      </c>
      <c r="AY985" s="244" t="s">
        <v>163</v>
      </c>
    </row>
    <row r="986" spans="1:65" s="2" customFormat="1" ht="33" customHeight="1">
      <c r="A986" s="40"/>
      <c r="B986" s="41"/>
      <c r="C986" s="220" t="s">
        <v>2364</v>
      </c>
      <c r="D986" s="220" t="s">
        <v>166</v>
      </c>
      <c r="E986" s="221" t="s">
        <v>2365</v>
      </c>
      <c r="F986" s="222" t="s">
        <v>2366</v>
      </c>
      <c r="G986" s="223" t="s">
        <v>169</v>
      </c>
      <c r="H986" s="224">
        <v>51</v>
      </c>
      <c r="I986" s="225"/>
      <c r="J986" s="226">
        <f>ROUND(I986*H986,2)</f>
        <v>0</v>
      </c>
      <c r="K986" s="222" t="s">
        <v>170</v>
      </c>
      <c r="L986" s="46"/>
      <c r="M986" s="227" t="s">
        <v>19</v>
      </c>
      <c r="N986" s="228" t="s">
        <v>44</v>
      </c>
      <c r="O986" s="86"/>
      <c r="P986" s="229">
        <f>O986*H986</f>
        <v>0</v>
      </c>
      <c r="Q986" s="229">
        <v>0.01222</v>
      </c>
      <c r="R986" s="229">
        <f>Q986*H986</f>
        <v>0.62322</v>
      </c>
      <c r="S986" s="229">
        <v>0</v>
      </c>
      <c r="T986" s="230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31" t="s">
        <v>255</v>
      </c>
      <c r="AT986" s="231" t="s">
        <v>166</v>
      </c>
      <c r="AU986" s="231" t="s">
        <v>106</v>
      </c>
      <c r="AY986" s="19" t="s">
        <v>163</v>
      </c>
      <c r="BE986" s="232">
        <f>IF(N986="základní",J986,0)</f>
        <v>0</v>
      </c>
      <c r="BF986" s="232">
        <f>IF(N986="snížená",J986,0)</f>
        <v>0</v>
      </c>
      <c r="BG986" s="232">
        <f>IF(N986="zákl. přenesená",J986,0)</f>
        <v>0</v>
      </c>
      <c r="BH986" s="232">
        <f>IF(N986="sníž. přenesená",J986,0)</f>
        <v>0</v>
      </c>
      <c r="BI986" s="232">
        <f>IF(N986="nulová",J986,0)</f>
        <v>0</v>
      </c>
      <c r="BJ986" s="19" t="s">
        <v>106</v>
      </c>
      <c r="BK986" s="232">
        <f>ROUND(I986*H986,2)</f>
        <v>0</v>
      </c>
      <c r="BL986" s="19" t="s">
        <v>255</v>
      </c>
      <c r="BM986" s="231" t="s">
        <v>2367</v>
      </c>
    </row>
    <row r="987" spans="1:51" s="13" customFormat="1" ht="12">
      <c r="A987" s="13"/>
      <c r="B987" s="233"/>
      <c r="C987" s="234"/>
      <c r="D987" s="235" t="s">
        <v>173</v>
      </c>
      <c r="E987" s="236" t="s">
        <v>19</v>
      </c>
      <c r="F987" s="237" t="s">
        <v>2368</v>
      </c>
      <c r="G987" s="234"/>
      <c r="H987" s="238">
        <v>5</v>
      </c>
      <c r="I987" s="239"/>
      <c r="J987" s="234"/>
      <c r="K987" s="234"/>
      <c r="L987" s="240"/>
      <c r="M987" s="241"/>
      <c r="N987" s="242"/>
      <c r="O987" s="242"/>
      <c r="P987" s="242"/>
      <c r="Q987" s="242"/>
      <c r="R987" s="242"/>
      <c r="S987" s="242"/>
      <c r="T987" s="24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4" t="s">
        <v>173</v>
      </c>
      <c r="AU987" s="244" t="s">
        <v>106</v>
      </c>
      <c r="AV987" s="13" t="s">
        <v>106</v>
      </c>
      <c r="AW987" s="13" t="s">
        <v>33</v>
      </c>
      <c r="AX987" s="13" t="s">
        <v>72</v>
      </c>
      <c r="AY987" s="244" t="s">
        <v>163</v>
      </c>
    </row>
    <row r="988" spans="1:51" s="13" customFormat="1" ht="12">
      <c r="A988" s="13"/>
      <c r="B988" s="233"/>
      <c r="C988" s="234"/>
      <c r="D988" s="235" t="s">
        <v>173</v>
      </c>
      <c r="E988" s="236" t="s">
        <v>19</v>
      </c>
      <c r="F988" s="237" t="s">
        <v>2369</v>
      </c>
      <c r="G988" s="234"/>
      <c r="H988" s="238">
        <v>15</v>
      </c>
      <c r="I988" s="239"/>
      <c r="J988" s="234"/>
      <c r="K988" s="234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173</v>
      </c>
      <c r="AU988" s="244" t="s">
        <v>106</v>
      </c>
      <c r="AV988" s="13" t="s">
        <v>106</v>
      </c>
      <c r="AW988" s="13" t="s">
        <v>33</v>
      </c>
      <c r="AX988" s="13" t="s">
        <v>72</v>
      </c>
      <c r="AY988" s="244" t="s">
        <v>163</v>
      </c>
    </row>
    <row r="989" spans="1:51" s="13" customFormat="1" ht="12">
      <c r="A989" s="13"/>
      <c r="B989" s="233"/>
      <c r="C989" s="234"/>
      <c r="D989" s="235" t="s">
        <v>173</v>
      </c>
      <c r="E989" s="236" t="s">
        <v>19</v>
      </c>
      <c r="F989" s="237" t="s">
        <v>2370</v>
      </c>
      <c r="G989" s="234"/>
      <c r="H989" s="238">
        <v>15</v>
      </c>
      <c r="I989" s="239"/>
      <c r="J989" s="234"/>
      <c r="K989" s="234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173</v>
      </c>
      <c r="AU989" s="244" t="s">
        <v>106</v>
      </c>
      <c r="AV989" s="13" t="s">
        <v>106</v>
      </c>
      <c r="AW989" s="13" t="s">
        <v>33</v>
      </c>
      <c r="AX989" s="13" t="s">
        <v>72</v>
      </c>
      <c r="AY989" s="244" t="s">
        <v>163</v>
      </c>
    </row>
    <row r="990" spans="1:51" s="13" customFormat="1" ht="12">
      <c r="A990" s="13"/>
      <c r="B990" s="233"/>
      <c r="C990" s="234"/>
      <c r="D990" s="235" t="s">
        <v>173</v>
      </c>
      <c r="E990" s="236" t="s">
        <v>19</v>
      </c>
      <c r="F990" s="237" t="s">
        <v>2371</v>
      </c>
      <c r="G990" s="234"/>
      <c r="H990" s="238">
        <v>16</v>
      </c>
      <c r="I990" s="239"/>
      <c r="J990" s="234"/>
      <c r="K990" s="234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173</v>
      </c>
      <c r="AU990" s="244" t="s">
        <v>106</v>
      </c>
      <c r="AV990" s="13" t="s">
        <v>106</v>
      </c>
      <c r="AW990" s="13" t="s">
        <v>33</v>
      </c>
      <c r="AX990" s="13" t="s">
        <v>72</v>
      </c>
      <c r="AY990" s="244" t="s">
        <v>163</v>
      </c>
    </row>
    <row r="991" spans="1:51" s="14" customFormat="1" ht="12">
      <c r="A991" s="14"/>
      <c r="B991" s="245"/>
      <c r="C991" s="246"/>
      <c r="D991" s="235" t="s">
        <v>173</v>
      </c>
      <c r="E991" s="247" t="s">
        <v>1020</v>
      </c>
      <c r="F991" s="248" t="s">
        <v>175</v>
      </c>
      <c r="G991" s="246"/>
      <c r="H991" s="249">
        <v>51</v>
      </c>
      <c r="I991" s="250"/>
      <c r="J991" s="246"/>
      <c r="K991" s="246"/>
      <c r="L991" s="251"/>
      <c r="M991" s="252"/>
      <c r="N991" s="253"/>
      <c r="O991" s="253"/>
      <c r="P991" s="253"/>
      <c r="Q991" s="253"/>
      <c r="R991" s="253"/>
      <c r="S991" s="253"/>
      <c r="T991" s="25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5" t="s">
        <v>173</v>
      </c>
      <c r="AU991" s="255" t="s">
        <v>106</v>
      </c>
      <c r="AV991" s="14" t="s">
        <v>171</v>
      </c>
      <c r="AW991" s="14" t="s">
        <v>33</v>
      </c>
      <c r="AX991" s="14" t="s">
        <v>80</v>
      </c>
      <c r="AY991" s="255" t="s">
        <v>163</v>
      </c>
    </row>
    <row r="992" spans="1:65" s="2" customFormat="1" ht="55.5" customHeight="1">
      <c r="A992" s="40"/>
      <c r="B992" s="41"/>
      <c r="C992" s="220" t="s">
        <v>2372</v>
      </c>
      <c r="D992" s="220" t="s">
        <v>166</v>
      </c>
      <c r="E992" s="221" t="s">
        <v>2373</v>
      </c>
      <c r="F992" s="222" t="s">
        <v>2374</v>
      </c>
      <c r="G992" s="223" t="s">
        <v>262</v>
      </c>
      <c r="H992" s="224">
        <v>22.474</v>
      </c>
      <c r="I992" s="225"/>
      <c r="J992" s="226">
        <f>ROUND(I992*H992,2)</f>
        <v>0</v>
      </c>
      <c r="K992" s="222" t="s">
        <v>170</v>
      </c>
      <c r="L992" s="46"/>
      <c r="M992" s="227" t="s">
        <v>19</v>
      </c>
      <c r="N992" s="228" t="s">
        <v>44</v>
      </c>
      <c r="O992" s="86"/>
      <c r="P992" s="229">
        <f>O992*H992</f>
        <v>0</v>
      </c>
      <c r="Q992" s="229">
        <v>0</v>
      </c>
      <c r="R992" s="229">
        <f>Q992*H992</f>
        <v>0</v>
      </c>
      <c r="S992" s="229">
        <v>0</v>
      </c>
      <c r="T992" s="230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31" t="s">
        <v>255</v>
      </c>
      <c r="AT992" s="231" t="s">
        <v>166</v>
      </c>
      <c r="AU992" s="231" t="s">
        <v>106</v>
      </c>
      <c r="AY992" s="19" t="s">
        <v>163</v>
      </c>
      <c r="BE992" s="232">
        <f>IF(N992="základní",J992,0)</f>
        <v>0</v>
      </c>
      <c r="BF992" s="232">
        <f>IF(N992="snížená",J992,0)</f>
        <v>0</v>
      </c>
      <c r="BG992" s="232">
        <f>IF(N992="zákl. přenesená",J992,0)</f>
        <v>0</v>
      </c>
      <c r="BH992" s="232">
        <f>IF(N992="sníž. přenesená",J992,0)</f>
        <v>0</v>
      </c>
      <c r="BI992" s="232">
        <f>IF(N992="nulová",J992,0)</f>
        <v>0</v>
      </c>
      <c r="BJ992" s="19" t="s">
        <v>106</v>
      </c>
      <c r="BK992" s="232">
        <f>ROUND(I992*H992,2)</f>
        <v>0</v>
      </c>
      <c r="BL992" s="19" t="s">
        <v>255</v>
      </c>
      <c r="BM992" s="231" t="s">
        <v>2375</v>
      </c>
    </row>
    <row r="993" spans="1:63" s="12" customFormat="1" ht="22.8" customHeight="1">
      <c r="A993" s="12"/>
      <c r="B993" s="204"/>
      <c r="C993" s="205"/>
      <c r="D993" s="206" t="s">
        <v>71</v>
      </c>
      <c r="E993" s="218" t="s">
        <v>823</v>
      </c>
      <c r="F993" s="218" t="s">
        <v>824</v>
      </c>
      <c r="G993" s="205"/>
      <c r="H993" s="205"/>
      <c r="I993" s="208"/>
      <c r="J993" s="219">
        <f>BK993</f>
        <v>0</v>
      </c>
      <c r="K993" s="205"/>
      <c r="L993" s="210"/>
      <c r="M993" s="211"/>
      <c r="N993" s="212"/>
      <c r="O993" s="212"/>
      <c r="P993" s="213">
        <f>SUM(P994:P1061)</f>
        <v>0</v>
      </c>
      <c r="Q993" s="212"/>
      <c r="R993" s="213">
        <f>SUM(R994:R1061)</f>
        <v>0.97274006</v>
      </c>
      <c r="S993" s="212"/>
      <c r="T993" s="214">
        <f>SUM(T994:T1061)</f>
        <v>0</v>
      </c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R993" s="215" t="s">
        <v>106</v>
      </c>
      <c r="AT993" s="216" t="s">
        <v>71</v>
      </c>
      <c r="AU993" s="216" t="s">
        <v>80</v>
      </c>
      <c r="AY993" s="215" t="s">
        <v>163</v>
      </c>
      <c r="BK993" s="217">
        <f>SUM(BK994:BK1061)</f>
        <v>0</v>
      </c>
    </row>
    <row r="994" spans="1:65" s="2" customFormat="1" ht="21.75" customHeight="1">
      <c r="A994" s="40"/>
      <c r="B994" s="41"/>
      <c r="C994" s="220" t="s">
        <v>2376</v>
      </c>
      <c r="D994" s="220" t="s">
        <v>166</v>
      </c>
      <c r="E994" s="221" t="s">
        <v>2377</v>
      </c>
      <c r="F994" s="222" t="s">
        <v>2378</v>
      </c>
      <c r="G994" s="223" t="s">
        <v>169</v>
      </c>
      <c r="H994" s="224">
        <v>149.45</v>
      </c>
      <c r="I994" s="225"/>
      <c r="J994" s="226">
        <f>ROUND(I994*H994,2)</f>
        <v>0</v>
      </c>
      <c r="K994" s="222" t="s">
        <v>170</v>
      </c>
      <c r="L994" s="46"/>
      <c r="M994" s="227" t="s">
        <v>19</v>
      </c>
      <c r="N994" s="228" t="s">
        <v>44</v>
      </c>
      <c r="O994" s="86"/>
      <c r="P994" s="229">
        <f>O994*H994</f>
        <v>0</v>
      </c>
      <c r="Q994" s="229">
        <v>0.00397</v>
      </c>
      <c r="R994" s="229">
        <f>Q994*H994</f>
        <v>0.5933164999999999</v>
      </c>
      <c r="S994" s="229">
        <v>0</v>
      </c>
      <c r="T994" s="230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31" t="s">
        <v>255</v>
      </c>
      <c r="AT994" s="231" t="s">
        <v>166</v>
      </c>
      <c r="AU994" s="231" t="s">
        <v>106</v>
      </c>
      <c r="AY994" s="19" t="s">
        <v>163</v>
      </c>
      <c r="BE994" s="232">
        <f>IF(N994="základní",J994,0)</f>
        <v>0</v>
      </c>
      <c r="BF994" s="232">
        <f>IF(N994="snížená",J994,0)</f>
        <v>0</v>
      </c>
      <c r="BG994" s="232">
        <f>IF(N994="zákl. přenesená",J994,0)</f>
        <v>0</v>
      </c>
      <c r="BH994" s="232">
        <f>IF(N994="sníž. přenesená",J994,0)</f>
        <v>0</v>
      </c>
      <c r="BI994" s="232">
        <f>IF(N994="nulová",J994,0)</f>
        <v>0</v>
      </c>
      <c r="BJ994" s="19" t="s">
        <v>106</v>
      </c>
      <c r="BK994" s="232">
        <f>ROUND(I994*H994,2)</f>
        <v>0</v>
      </c>
      <c r="BL994" s="19" t="s">
        <v>255</v>
      </c>
      <c r="BM994" s="231" t="s">
        <v>2379</v>
      </c>
    </row>
    <row r="995" spans="1:51" s="13" customFormat="1" ht="12">
      <c r="A995" s="13"/>
      <c r="B995" s="233"/>
      <c r="C995" s="234"/>
      <c r="D995" s="235" t="s">
        <v>173</v>
      </c>
      <c r="E995" s="236" t="s">
        <v>19</v>
      </c>
      <c r="F995" s="237" t="s">
        <v>2380</v>
      </c>
      <c r="G995" s="234"/>
      <c r="H995" s="238">
        <v>149.45</v>
      </c>
      <c r="I995" s="239"/>
      <c r="J995" s="234"/>
      <c r="K995" s="234"/>
      <c r="L995" s="240"/>
      <c r="M995" s="241"/>
      <c r="N995" s="242"/>
      <c r="O995" s="242"/>
      <c r="P995" s="242"/>
      <c r="Q995" s="242"/>
      <c r="R995" s="242"/>
      <c r="S995" s="242"/>
      <c r="T995" s="24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4" t="s">
        <v>173</v>
      </c>
      <c r="AU995" s="244" t="s">
        <v>106</v>
      </c>
      <c r="AV995" s="13" t="s">
        <v>106</v>
      </c>
      <c r="AW995" s="13" t="s">
        <v>33</v>
      </c>
      <c r="AX995" s="13" t="s">
        <v>72</v>
      </c>
      <c r="AY995" s="244" t="s">
        <v>163</v>
      </c>
    </row>
    <row r="996" spans="1:51" s="14" customFormat="1" ht="12">
      <c r="A996" s="14"/>
      <c r="B996" s="245"/>
      <c r="C996" s="246"/>
      <c r="D996" s="235" t="s">
        <v>173</v>
      </c>
      <c r="E996" s="247" t="s">
        <v>19</v>
      </c>
      <c r="F996" s="248" t="s">
        <v>175</v>
      </c>
      <c r="G996" s="246"/>
      <c r="H996" s="249">
        <v>149.45</v>
      </c>
      <c r="I996" s="250"/>
      <c r="J996" s="246"/>
      <c r="K996" s="246"/>
      <c r="L996" s="251"/>
      <c r="M996" s="252"/>
      <c r="N996" s="253"/>
      <c r="O996" s="253"/>
      <c r="P996" s="253"/>
      <c r="Q996" s="253"/>
      <c r="R996" s="253"/>
      <c r="S996" s="253"/>
      <c r="T996" s="25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5" t="s">
        <v>173</v>
      </c>
      <c r="AU996" s="255" t="s">
        <v>106</v>
      </c>
      <c r="AV996" s="14" t="s">
        <v>171</v>
      </c>
      <c r="AW996" s="14" t="s">
        <v>33</v>
      </c>
      <c r="AX996" s="14" t="s">
        <v>80</v>
      </c>
      <c r="AY996" s="255" t="s">
        <v>163</v>
      </c>
    </row>
    <row r="997" spans="1:65" s="2" customFormat="1" ht="21.75" customHeight="1">
      <c r="A997" s="40"/>
      <c r="B997" s="41"/>
      <c r="C997" s="220" t="s">
        <v>2381</v>
      </c>
      <c r="D997" s="220" t="s">
        <v>166</v>
      </c>
      <c r="E997" s="221" t="s">
        <v>2382</v>
      </c>
      <c r="F997" s="222" t="s">
        <v>2383</v>
      </c>
      <c r="G997" s="223" t="s">
        <v>279</v>
      </c>
      <c r="H997" s="224">
        <v>35.4</v>
      </c>
      <c r="I997" s="225"/>
      <c r="J997" s="226">
        <f>ROUND(I997*H997,2)</f>
        <v>0</v>
      </c>
      <c r="K997" s="222" t="s">
        <v>170</v>
      </c>
      <c r="L997" s="46"/>
      <c r="M997" s="227" t="s">
        <v>19</v>
      </c>
      <c r="N997" s="228" t="s">
        <v>44</v>
      </c>
      <c r="O997" s="86"/>
      <c r="P997" s="229">
        <f>O997*H997</f>
        <v>0</v>
      </c>
      <c r="Q997" s="229">
        <v>0.00108</v>
      </c>
      <c r="R997" s="229">
        <f>Q997*H997</f>
        <v>0.038232</v>
      </c>
      <c r="S997" s="229">
        <v>0</v>
      </c>
      <c r="T997" s="230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31" t="s">
        <v>255</v>
      </c>
      <c r="AT997" s="231" t="s">
        <v>166</v>
      </c>
      <c r="AU997" s="231" t="s">
        <v>106</v>
      </c>
      <c r="AY997" s="19" t="s">
        <v>163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19" t="s">
        <v>106</v>
      </c>
      <c r="BK997" s="232">
        <f>ROUND(I997*H997,2)</f>
        <v>0</v>
      </c>
      <c r="BL997" s="19" t="s">
        <v>255</v>
      </c>
      <c r="BM997" s="231" t="s">
        <v>2384</v>
      </c>
    </row>
    <row r="998" spans="1:51" s="13" customFormat="1" ht="12">
      <c r="A998" s="13"/>
      <c r="B998" s="233"/>
      <c r="C998" s="234"/>
      <c r="D998" s="235" t="s">
        <v>173</v>
      </c>
      <c r="E998" s="236" t="s">
        <v>19</v>
      </c>
      <c r="F998" s="237" t="s">
        <v>2385</v>
      </c>
      <c r="G998" s="234"/>
      <c r="H998" s="238">
        <v>35.4</v>
      </c>
      <c r="I998" s="239"/>
      <c r="J998" s="234"/>
      <c r="K998" s="234"/>
      <c r="L998" s="240"/>
      <c r="M998" s="241"/>
      <c r="N998" s="242"/>
      <c r="O998" s="242"/>
      <c r="P998" s="242"/>
      <c r="Q998" s="242"/>
      <c r="R998" s="242"/>
      <c r="S998" s="242"/>
      <c r="T998" s="24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4" t="s">
        <v>173</v>
      </c>
      <c r="AU998" s="244" t="s">
        <v>106</v>
      </c>
      <c r="AV998" s="13" t="s">
        <v>106</v>
      </c>
      <c r="AW998" s="13" t="s">
        <v>33</v>
      </c>
      <c r="AX998" s="13" t="s">
        <v>72</v>
      </c>
      <c r="AY998" s="244" t="s">
        <v>163</v>
      </c>
    </row>
    <row r="999" spans="1:51" s="14" customFormat="1" ht="12">
      <c r="A999" s="14"/>
      <c r="B999" s="245"/>
      <c r="C999" s="246"/>
      <c r="D999" s="235" t="s">
        <v>173</v>
      </c>
      <c r="E999" s="247" t="s">
        <v>19</v>
      </c>
      <c r="F999" s="248" t="s">
        <v>175</v>
      </c>
      <c r="G999" s="246"/>
      <c r="H999" s="249">
        <v>35.4</v>
      </c>
      <c r="I999" s="250"/>
      <c r="J999" s="246"/>
      <c r="K999" s="246"/>
      <c r="L999" s="251"/>
      <c r="M999" s="252"/>
      <c r="N999" s="253"/>
      <c r="O999" s="253"/>
      <c r="P999" s="253"/>
      <c r="Q999" s="253"/>
      <c r="R999" s="253"/>
      <c r="S999" s="253"/>
      <c r="T999" s="25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5" t="s">
        <v>173</v>
      </c>
      <c r="AU999" s="255" t="s">
        <v>106</v>
      </c>
      <c r="AV999" s="14" t="s">
        <v>171</v>
      </c>
      <c r="AW999" s="14" t="s">
        <v>33</v>
      </c>
      <c r="AX999" s="14" t="s">
        <v>80</v>
      </c>
      <c r="AY999" s="255" t="s">
        <v>163</v>
      </c>
    </row>
    <row r="1000" spans="1:65" s="2" customFormat="1" ht="21.75" customHeight="1">
      <c r="A1000" s="40"/>
      <c r="B1000" s="41"/>
      <c r="C1000" s="220" t="s">
        <v>2386</v>
      </c>
      <c r="D1000" s="220" t="s">
        <v>166</v>
      </c>
      <c r="E1000" s="221" t="s">
        <v>2387</v>
      </c>
      <c r="F1000" s="222" t="s">
        <v>2388</v>
      </c>
      <c r="G1000" s="223" t="s">
        <v>279</v>
      </c>
      <c r="H1000" s="224">
        <v>2.086</v>
      </c>
      <c r="I1000" s="225"/>
      <c r="J1000" s="226">
        <f>ROUND(I1000*H1000,2)</f>
        <v>0</v>
      </c>
      <c r="K1000" s="222" t="s">
        <v>170</v>
      </c>
      <c r="L1000" s="46"/>
      <c r="M1000" s="227" t="s">
        <v>19</v>
      </c>
      <c r="N1000" s="228" t="s">
        <v>44</v>
      </c>
      <c r="O1000" s="86"/>
      <c r="P1000" s="229">
        <f>O1000*H1000</f>
        <v>0</v>
      </c>
      <c r="Q1000" s="229">
        <v>0.00146</v>
      </c>
      <c r="R1000" s="229">
        <f>Q1000*H1000</f>
        <v>0.0030455599999999997</v>
      </c>
      <c r="S1000" s="229">
        <v>0</v>
      </c>
      <c r="T1000" s="230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31" t="s">
        <v>255</v>
      </c>
      <c r="AT1000" s="231" t="s">
        <v>166</v>
      </c>
      <c r="AU1000" s="231" t="s">
        <v>106</v>
      </c>
      <c r="AY1000" s="19" t="s">
        <v>163</v>
      </c>
      <c r="BE1000" s="232">
        <f>IF(N1000="základní",J1000,0)</f>
        <v>0</v>
      </c>
      <c r="BF1000" s="232">
        <f>IF(N1000="snížená",J1000,0)</f>
        <v>0</v>
      </c>
      <c r="BG1000" s="232">
        <f>IF(N1000="zákl. přenesená",J1000,0)</f>
        <v>0</v>
      </c>
      <c r="BH1000" s="232">
        <f>IF(N1000="sníž. přenesená",J1000,0)</f>
        <v>0</v>
      </c>
      <c r="BI1000" s="232">
        <f>IF(N1000="nulová",J1000,0)</f>
        <v>0</v>
      </c>
      <c r="BJ1000" s="19" t="s">
        <v>106</v>
      </c>
      <c r="BK1000" s="232">
        <f>ROUND(I1000*H1000,2)</f>
        <v>0</v>
      </c>
      <c r="BL1000" s="19" t="s">
        <v>255</v>
      </c>
      <c r="BM1000" s="231" t="s">
        <v>2389</v>
      </c>
    </row>
    <row r="1001" spans="1:51" s="13" customFormat="1" ht="12">
      <c r="A1001" s="13"/>
      <c r="B1001" s="233"/>
      <c r="C1001" s="234"/>
      <c r="D1001" s="235" t="s">
        <v>173</v>
      </c>
      <c r="E1001" s="236" t="s">
        <v>19</v>
      </c>
      <c r="F1001" s="237" t="s">
        <v>2390</v>
      </c>
      <c r="G1001" s="234"/>
      <c r="H1001" s="238">
        <v>2.086</v>
      </c>
      <c r="I1001" s="239"/>
      <c r="J1001" s="234"/>
      <c r="K1001" s="234"/>
      <c r="L1001" s="240"/>
      <c r="M1001" s="241"/>
      <c r="N1001" s="242"/>
      <c r="O1001" s="242"/>
      <c r="P1001" s="242"/>
      <c r="Q1001" s="242"/>
      <c r="R1001" s="242"/>
      <c r="S1001" s="242"/>
      <c r="T1001" s="24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4" t="s">
        <v>173</v>
      </c>
      <c r="AU1001" s="244" t="s">
        <v>106</v>
      </c>
      <c r="AV1001" s="13" t="s">
        <v>106</v>
      </c>
      <c r="AW1001" s="13" t="s">
        <v>33</v>
      </c>
      <c r="AX1001" s="13" t="s">
        <v>72</v>
      </c>
      <c r="AY1001" s="244" t="s">
        <v>163</v>
      </c>
    </row>
    <row r="1002" spans="1:51" s="14" customFormat="1" ht="12">
      <c r="A1002" s="14"/>
      <c r="B1002" s="245"/>
      <c r="C1002" s="246"/>
      <c r="D1002" s="235" t="s">
        <v>173</v>
      </c>
      <c r="E1002" s="247" t="s">
        <v>19</v>
      </c>
      <c r="F1002" s="248" t="s">
        <v>175</v>
      </c>
      <c r="G1002" s="246"/>
      <c r="H1002" s="249">
        <v>2.086</v>
      </c>
      <c r="I1002" s="250"/>
      <c r="J1002" s="246"/>
      <c r="K1002" s="246"/>
      <c r="L1002" s="251"/>
      <c r="M1002" s="252"/>
      <c r="N1002" s="253"/>
      <c r="O1002" s="253"/>
      <c r="P1002" s="253"/>
      <c r="Q1002" s="253"/>
      <c r="R1002" s="253"/>
      <c r="S1002" s="253"/>
      <c r="T1002" s="25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5" t="s">
        <v>173</v>
      </c>
      <c r="AU1002" s="255" t="s">
        <v>106</v>
      </c>
      <c r="AV1002" s="14" t="s">
        <v>171</v>
      </c>
      <c r="AW1002" s="14" t="s">
        <v>33</v>
      </c>
      <c r="AX1002" s="14" t="s">
        <v>80</v>
      </c>
      <c r="AY1002" s="255" t="s">
        <v>163</v>
      </c>
    </row>
    <row r="1003" spans="1:65" s="2" customFormat="1" ht="21.75" customHeight="1">
      <c r="A1003" s="40"/>
      <c r="B1003" s="41"/>
      <c r="C1003" s="220" t="s">
        <v>2391</v>
      </c>
      <c r="D1003" s="220" t="s">
        <v>166</v>
      </c>
      <c r="E1003" s="221" t="s">
        <v>2392</v>
      </c>
      <c r="F1003" s="222" t="s">
        <v>2393</v>
      </c>
      <c r="G1003" s="223" t="s">
        <v>279</v>
      </c>
      <c r="H1003" s="224">
        <v>1.2</v>
      </c>
      <c r="I1003" s="225"/>
      <c r="J1003" s="226">
        <f>ROUND(I1003*H1003,2)</f>
        <v>0</v>
      </c>
      <c r="K1003" s="222" t="s">
        <v>170</v>
      </c>
      <c r="L1003" s="46"/>
      <c r="M1003" s="227" t="s">
        <v>19</v>
      </c>
      <c r="N1003" s="228" t="s">
        <v>44</v>
      </c>
      <c r="O1003" s="86"/>
      <c r="P1003" s="229">
        <f>O1003*H1003</f>
        <v>0</v>
      </c>
      <c r="Q1003" s="229">
        <v>0.00171</v>
      </c>
      <c r="R1003" s="229">
        <f>Q1003*H1003</f>
        <v>0.002052</v>
      </c>
      <c r="S1003" s="229">
        <v>0</v>
      </c>
      <c r="T1003" s="230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31" t="s">
        <v>255</v>
      </c>
      <c r="AT1003" s="231" t="s">
        <v>166</v>
      </c>
      <c r="AU1003" s="231" t="s">
        <v>106</v>
      </c>
      <c r="AY1003" s="19" t="s">
        <v>163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19" t="s">
        <v>106</v>
      </c>
      <c r="BK1003" s="232">
        <f>ROUND(I1003*H1003,2)</f>
        <v>0</v>
      </c>
      <c r="BL1003" s="19" t="s">
        <v>255</v>
      </c>
      <c r="BM1003" s="231" t="s">
        <v>2394</v>
      </c>
    </row>
    <row r="1004" spans="1:51" s="13" customFormat="1" ht="12">
      <c r="A1004" s="13"/>
      <c r="B1004" s="233"/>
      <c r="C1004" s="234"/>
      <c r="D1004" s="235" t="s">
        <v>173</v>
      </c>
      <c r="E1004" s="236" t="s">
        <v>19</v>
      </c>
      <c r="F1004" s="237" t="s">
        <v>2395</v>
      </c>
      <c r="G1004" s="234"/>
      <c r="H1004" s="238">
        <v>1.2</v>
      </c>
      <c r="I1004" s="239"/>
      <c r="J1004" s="234"/>
      <c r="K1004" s="234"/>
      <c r="L1004" s="240"/>
      <c r="M1004" s="241"/>
      <c r="N1004" s="242"/>
      <c r="O1004" s="242"/>
      <c r="P1004" s="242"/>
      <c r="Q1004" s="242"/>
      <c r="R1004" s="242"/>
      <c r="S1004" s="242"/>
      <c r="T1004" s="24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4" t="s">
        <v>173</v>
      </c>
      <c r="AU1004" s="244" t="s">
        <v>106</v>
      </c>
      <c r="AV1004" s="13" t="s">
        <v>106</v>
      </c>
      <c r="AW1004" s="13" t="s">
        <v>33</v>
      </c>
      <c r="AX1004" s="13" t="s">
        <v>72</v>
      </c>
      <c r="AY1004" s="244" t="s">
        <v>163</v>
      </c>
    </row>
    <row r="1005" spans="1:51" s="14" customFormat="1" ht="12">
      <c r="A1005" s="14"/>
      <c r="B1005" s="245"/>
      <c r="C1005" s="246"/>
      <c r="D1005" s="235" t="s">
        <v>173</v>
      </c>
      <c r="E1005" s="247" t="s">
        <v>19</v>
      </c>
      <c r="F1005" s="248" t="s">
        <v>175</v>
      </c>
      <c r="G1005" s="246"/>
      <c r="H1005" s="249">
        <v>1.2</v>
      </c>
      <c r="I1005" s="250"/>
      <c r="J1005" s="246"/>
      <c r="K1005" s="246"/>
      <c r="L1005" s="251"/>
      <c r="M1005" s="252"/>
      <c r="N1005" s="253"/>
      <c r="O1005" s="253"/>
      <c r="P1005" s="253"/>
      <c r="Q1005" s="253"/>
      <c r="R1005" s="253"/>
      <c r="S1005" s="253"/>
      <c r="T1005" s="25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5" t="s">
        <v>173</v>
      </c>
      <c r="AU1005" s="255" t="s">
        <v>106</v>
      </c>
      <c r="AV1005" s="14" t="s">
        <v>171</v>
      </c>
      <c r="AW1005" s="14" t="s">
        <v>33</v>
      </c>
      <c r="AX1005" s="14" t="s">
        <v>80</v>
      </c>
      <c r="AY1005" s="255" t="s">
        <v>163</v>
      </c>
    </row>
    <row r="1006" spans="1:65" s="2" customFormat="1" ht="21.75" customHeight="1">
      <c r="A1006" s="40"/>
      <c r="B1006" s="41"/>
      <c r="C1006" s="220" t="s">
        <v>2396</v>
      </c>
      <c r="D1006" s="220" t="s">
        <v>166</v>
      </c>
      <c r="E1006" s="221" t="s">
        <v>2397</v>
      </c>
      <c r="F1006" s="222" t="s">
        <v>2398</v>
      </c>
      <c r="G1006" s="223" t="s">
        <v>279</v>
      </c>
      <c r="H1006" s="224">
        <v>121.65</v>
      </c>
      <c r="I1006" s="225"/>
      <c r="J1006" s="226">
        <f>ROUND(I1006*H1006,2)</f>
        <v>0</v>
      </c>
      <c r="K1006" s="222" t="s">
        <v>170</v>
      </c>
      <c r="L1006" s="46"/>
      <c r="M1006" s="227" t="s">
        <v>19</v>
      </c>
      <c r="N1006" s="228" t="s">
        <v>44</v>
      </c>
      <c r="O1006" s="86"/>
      <c r="P1006" s="229">
        <f>O1006*H1006</f>
        <v>0</v>
      </c>
      <c r="Q1006" s="229">
        <v>0.00213</v>
      </c>
      <c r="R1006" s="229">
        <f>Q1006*H1006</f>
        <v>0.2591145</v>
      </c>
      <c r="S1006" s="229">
        <v>0</v>
      </c>
      <c r="T1006" s="230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31" t="s">
        <v>255</v>
      </c>
      <c r="AT1006" s="231" t="s">
        <v>166</v>
      </c>
      <c r="AU1006" s="231" t="s">
        <v>106</v>
      </c>
      <c r="AY1006" s="19" t="s">
        <v>163</v>
      </c>
      <c r="BE1006" s="232">
        <f>IF(N1006="základní",J1006,0)</f>
        <v>0</v>
      </c>
      <c r="BF1006" s="232">
        <f>IF(N1006="snížená",J1006,0)</f>
        <v>0</v>
      </c>
      <c r="BG1006" s="232">
        <f>IF(N1006="zákl. přenesená",J1006,0)</f>
        <v>0</v>
      </c>
      <c r="BH1006" s="232">
        <f>IF(N1006="sníž. přenesená",J1006,0)</f>
        <v>0</v>
      </c>
      <c r="BI1006" s="232">
        <f>IF(N1006="nulová",J1006,0)</f>
        <v>0</v>
      </c>
      <c r="BJ1006" s="19" t="s">
        <v>106</v>
      </c>
      <c r="BK1006" s="232">
        <f>ROUND(I1006*H1006,2)</f>
        <v>0</v>
      </c>
      <c r="BL1006" s="19" t="s">
        <v>255</v>
      </c>
      <c r="BM1006" s="231" t="s">
        <v>2399</v>
      </c>
    </row>
    <row r="1007" spans="1:51" s="15" customFormat="1" ht="12">
      <c r="A1007" s="15"/>
      <c r="B1007" s="256"/>
      <c r="C1007" s="257"/>
      <c r="D1007" s="235" t="s">
        <v>173</v>
      </c>
      <c r="E1007" s="258" t="s">
        <v>19</v>
      </c>
      <c r="F1007" s="259" t="s">
        <v>2400</v>
      </c>
      <c r="G1007" s="257"/>
      <c r="H1007" s="258" t="s">
        <v>19</v>
      </c>
      <c r="I1007" s="260"/>
      <c r="J1007" s="257"/>
      <c r="K1007" s="257"/>
      <c r="L1007" s="261"/>
      <c r="M1007" s="262"/>
      <c r="N1007" s="263"/>
      <c r="O1007" s="263"/>
      <c r="P1007" s="263"/>
      <c r="Q1007" s="263"/>
      <c r="R1007" s="263"/>
      <c r="S1007" s="263"/>
      <c r="T1007" s="264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5" t="s">
        <v>173</v>
      </c>
      <c r="AU1007" s="265" t="s">
        <v>106</v>
      </c>
      <c r="AV1007" s="15" t="s">
        <v>80</v>
      </c>
      <c r="AW1007" s="15" t="s">
        <v>33</v>
      </c>
      <c r="AX1007" s="15" t="s">
        <v>72</v>
      </c>
      <c r="AY1007" s="265" t="s">
        <v>163</v>
      </c>
    </row>
    <row r="1008" spans="1:51" s="13" customFormat="1" ht="12">
      <c r="A1008" s="13"/>
      <c r="B1008" s="233"/>
      <c r="C1008" s="234"/>
      <c r="D1008" s="235" t="s">
        <v>173</v>
      </c>
      <c r="E1008" s="236" t="s">
        <v>19</v>
      </c>
      <c r="F1008" s="237" t="s">
        <v>2401</v>
      </c>
      <c r="G1008" s="234"/>
      <c r="H1008" s="238">
        <v>121.65</v>
      </c>
      <c r="I1008" s="239"/>
      <c r="J1008" s="234"/>
      <c r="K1008" s="234"/>
      <c r="L1008" s="240"/>
      <c r="M1008" s="241"/>
      <c r="N1008" s="242"/>
      <c r="O1008" s="242"/>
      <c r="P1008" s="242"/>
      <c r="Q1008" s="242"/>
      <c r="R1008" s="242"/>
      <c r="S1008" s="242"/>
      <c r="T1008" s="24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4" t="s">
        <v>173</v>
      </c>
      <c r="AU1008" s="244" t="s">
        <v>106</v>
      </c>
      <c r="AV1008" s="13" t="s">
        <v>106</v>
      </c>
      <c r="AW1008" s="13" t="s">
        <v>33</v>
      </c>
      <c r="AX1008" s="13" t="s">
        <v>72</v>
      </c>
      <c r="AY1008" s="244" t="s">
        <v>163</v>
      </c>
    </row>
    <row r="1009" spans="1:51" s="14" customFormat="1" ht="12">
      <c r="A1009" s="14"/>
      <c r="B1009" s="245"/>
      <c r="C1009" s="246"/>
      <c r="D1009" s="235" t="s">
        <v>173</v>
      </c>
      <c r="E1009" s="247" t="s">
        <v>19</v>
      </c>
      <c r="F1009" s="248" t="s">
        <v>175</v>
      </c>
      <c r="G1009" s="246"/>
      <c r="H1009" s="249">
        <v>121.65</v>
      </c>
      <c r="I1009" s="250"/>
      <c r="J1009" s="246"/>
      <c r="K1009" s="246"/>
      <c r="L1009" s="251"/>
      <c r="M1009" s="252"/>
      <c r="N1009" s="253"/>
      <c r="O1009" s="253"/>
      <c r="P1009" s="253"/>
      <c r="Q1009" s="253"/>
      <c r="R1009" s="253"/>
      <c r="S1009" s="253"/>
      <c r="T1009" s="25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5" t="s">
        <v>173</v>
      </c>
      <c r="AU1009" s="255" t="s">
        <v>106</v>
      </c>
      <c r="AV1009" s="14" t="s">
        <v>171</v>
      </c>
      <c r="AW1009" s="14" t="s">
        <v>33</v>
      </c>
      <c r="AX1009" s="14" t="s">
        <v>80</v>
      </c>
      <c r="AY1009" s="255" t="s">
        <v>163</v>
      </c>
    </row>
    <row r="1010" spans="1:65" s="2" customFormat="1" ht="21.75" customHeight="1">
      <c r="A1010" s="40"/>
      <c r="B1010" s="41"/>
      <c r="C1010" s="220" t="s">
        <v>2402</v>
      </c>
      <c r="D1010" s="220" t="s">
        <v>166</v>
      </c>
      <c r="E1010" s="221" t="s">
        <v>2403</v>
      </c>
      <c r="F1010" s="222" t="s">
        <v>2404</v>
      </c>
      <c r="G1010" s="223" t="s">
        <v>279</v>
      </c>
      <c r="H1010" s="224">
        <v>22.775</v>
      </c>
      <c r="I1010" s="225"/>
      <c r="J1010" s="226">
        <f>ROUND(I1010*H1010,2)</f>
        <v>0</v>
      </c>
      <c r="K1010" s="222" t="s">
        <v>170</v>
      </c>
      <c r="L1010" s="46"/>
      <c r="M1010" s="227" t="s">
        <v>19</v>
      </c>
      <c r="N1010" s="228" t="s">
        <v>44</v>
      </c>
      <c r="O1010" s="86"/>
      <c r="P1010" s="229">
        <f>O1010*H1010</f>
        <v>0</v>
      </c>
      <c r="Q1010" s="229">
        <v>0.00338</v>
      </c>
      <c r="R1010" s="229">
        <f>Q1010*H1010</f>
        <v>0.0769795</v>
      </c>
      <c r="S1010" s="229">
        <v>0</v>
      </c>
      <c r="T1010" s="230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31" t="s">
        <v>255</v>
      </c>
      <c r="AT1010" s="231" t="s">
        <v>166</v>
      </c>
      <c r="AU1010" s="231" t="s">
        <v>106</v>
      </c>
      <c r="AY1010" s="19" t="s">
        <v>163</v>
      </c>
      <c r="BE1010" s="232">
        <f>IF(N1010="základní",J1010,0)</f>
        <v>0</v>
      </c>
      <c r="BF1010" s="232">
        <f>IF(N1010="snížená",J1010,0)</f>
        <v>0</v>
      </c>
      <c r="BG1010" s="232">
        <f>IF(N1010="zákl. přenesená",J1010,0)</f>
        <v>0</v>
      </c>
      <c r="BH1010" s="232">
        <f>IF(N1010="sníž. přenesená",J1010,0)</f>
        <v>0</v>
      </c>
      <c r="BI1010" s="232">
        <f>IF(N1010="nulová",J1010,0)</f>
        <v>0</v>
      </c>
      <c r="BJ1010" s="19" t="s">
        <v>106</v>
      </c>
      <c r="BK1010" s="232">
        <f>ROUND(I1010*H1010,2)</f>
        <v>0</v>
      </c>
      <c r="BL1010" s="19" t="s">
        <v>255</v>
      </c>
      <c r="BM1010" s="231" t="s">
        <v>2405</v>
      </c>
    </row>
    <row r="1011" spans="1:51" s="13" customFormat="1" ht="12">
      <c r="A1011" s="13"/>
      <c r="B1011" s="233"/>
      <c r="C1011" s="234"/>
      <c r="D1011" s="235" t="s">
        <v>173</v>
      </c>
      <c r="E1011" s="236" t="s">
        <v>19</v>
      </c>
      <c r="F1011" s="237" t="s">
        <v>2406</v>
      </c>
      <c r="G1011" s="234"/>
      <c r="H1011" s="238">
        <v>22.775</v>
      </c>
      <c r="I1011" s="239"/>
      <c r="J1011" s="234"/>
      <c r="K1011" s="234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4" t="s">
        <v>173</v>
      </c>
      <c r="AU1011" s="244" t="s">
        <v>106</v>
      </c>
      <c r="AV1011" s="13" t="s">
        <v>106</v>
      </c>
      <c r="AW1011" s="13" t="s">
        <v>33</v>
      </c>
      <c r="AX1011" s="13" t="s">
        <v>72</v>
      </c>
      <c r="AY1011" s="244" t="s">
        <v>163</v>
      </c>
    </row>
    <row r="1012" spans="1:51" s="14" customFormat="1" ht="12">
      <c r="A1012" s="14"/>
      <c r="B1012" s="245"/>
      <c r="C1012" s="246"/>
      <c r="D1012" s="235" t="s">
        <v>173</v>
      </c>
      <c r="E1012" s="247" t="s">
        <v>19</v>
      </c>
      <c r="F1012" s="248" t="s">
        <v>175</v>
      </c>
      <c r="G1012" s="246"/>
      <c r="H1012" s="249">
        <v>22.775</v>
      </c>
      <c r="I1012" s="250"/>
      <c r="J1012" s="246"/>
      <c r="K1012" s="246"/>
      <c r="L1012" s="251"/>
      <c r="M1012" s="252"/>
      <c r="N1012" s="253"/>
      <c r="O1012" s="253"/>
      <c r="P1012" s="253"/>
      <c r="Q1012" s="253"/>
      <c r="R1012" s="253"/>
      <c r="S1012" s="253"/>
      <c r="T1012" s="25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5" t="s">
        <v>173</v>
      </c>
      <c r="AU1012" s="255" t="s">
        <v>106</v>
      </c>
      <c r="AV1012" s="14" t="s">
        <v>171</v>
      </c>
      <c r="AW1012" s="14" t="s">
        <v>33</v>
      </c>
      <c r="AX1012" s="14" t="s">
        <v>80</v>
      </c>
      <c r="AY1012" s="255" t="s">
        <v>163</v>
      </c>
    </row>
    <row r="1013" spans="1:65" s="2" customFormat="1" ht="21.75" customHeight="1">
      <c r="A1013" s="40"/>
      <c r="B1013" s="41"/>
      <c r="C1013" s="220" t="s">
        <v>2407</v>
      </c>
      <c r="D1013" s="220" t="s">
        <v>166</v>
      </c>
      <c r="E1013" s="221" t="s">
        <v>2408</v>
      </c>
      <c r="F1013" s="222" t="s">
        <v>2409</v>
      </c>
      <c r="G1013" s="223" t="s">
        <v>279</v>
      </c>
      <c r="H1013" s="224">
        <v>25</v>
      </c>
      <c r="I1013" s="225"/>
      <c r="J1013" s="226">
        <f>ROUND(I1013*H1013,2)</f>
        <v>0</v>
      </c>
      <c r="K1013" s="222" t="s">
        <v>19</v>
      </c>
      <c r="L1013" s="46"/>
      <c r="M1013" s="227" t="s">
        <v>19</v>
      </c>
      <c r="N1013" s="228" t="s">
        <v>44</v>
      </c>
      <c r="O1013" s="86"/>
      <c r="P1013" s="229">
        <f>O1013*H1013</f>
        <v>0</v>
      </c>
      <c r="Q1013" s="229">
        <v>0</v>
      </c>
      <c r="R1013" s="229">
        <f>Q1013*H1013</f>
        <v>0</v>
      </c>
      <c r="S1013" s="229">
        <v>0</v>
      </c>
      <c r="T1013" s="230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31" t="s">
        <v>255</v>
      </c>
      <c r="AT1013" s="231" t="s">
        <v>166</v>
      </c>
      <c r="AU1013" s="231" t="s">
        <v>106</v>
      </c>
      <c r="AY1013" s="19" t="s">
        <v>163</v>
      </c>
      <c r="BE1013" s="232">
        <f>IF(N1013="základní",J1013,0)</f>
        <v>0</v>
      </c>
      <c r="BF1013" s="232">
        <f>IF(N1013="snížená",J1013,0)</f>
        <v>0</v>
      </c>
      <c r="BG1013" s="232">
        <f>IF(N1013="zákl. přenesená",J1013,0)</f>
        <v>0</v>
      </c>
      <c r="BH1013" s="232">
        <f>IF(N1013="sníž. přenesená",J1013,0)</f>
        <v>0</v>
      </c>
      <c r="BI1013" s="232">
        <f>IF(N1013="nulová",J1013,0)</f>
        <v>0</v>
      </c>
      <c r="BJ1013" s="19" t="s">
        <v>106</v>
      </c>
      <c r="BK1013" s="232">
        <f>ROUND(I1013*H1013,2)</f>
        <v>0</v>
      </c>
      <c r="BL1013" s="19" t="s">
        <v>255</v>
      </c>
      <c r="BM1013" s="231" t="s">
        <v>2410</v>
      </c>
    </row>
    <row r="1014" spans="1:51" s="13" customFormat="1" ht="12">
      <c r="A1014" s="13"/>
      <c r="B1014" s="233"/>
      <c r="C1014" s="234"/>
      <c r="D1014" s="235" t="s">
        <v>173</v>
      </c>
      <c r="E1014" s="236" t="s">
        <v>19</v>
      </c>
      <c r="F1014" s="237" t="s">
        <v>2411</v>
      </c>
      <c r="G1014" s="234"/>
      <c r="H1014" s="238">
        <v>25</v>
      </c>
      <c r="I1014" s="239"/>
      <c r="J1014" s="234"/>
      <c r="K1014" s="234"/>
      <c r="L1014" s="240"/>
      <c r="M1014" s="241"/>
      <c r="N1014" s="242"/>
      <c r="O1014" s="242"/>
      <c r="P1014" s="242"/>
      <c r="Q1014" s="242"/>
      <c r="R1014" s="242"/>
      <c r="S1014" s="242"/>
      <c r="T1014" s="24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4" t="s">
        <v>173</v>
      </c>
      <c r="AU1014" s="244" t="s">
        <v>106</v>
      </c>
      <c r="AV1014" s="13" t="s">
        <v>106</v>
      </c>
      <c r="AW1014" s="13" t="s">
        <v>33</v>
      </c>
      <c r="AX1014" s="13" t="s">
        <v>72</v>
      </c>
      <c r="AY1014" s="244" t="s">
        <v>163</v>
      </c>
    </row>
    <row r="1015" spans="1:51" s="14" customFormat="1" ht="12">
      <c r="A1015" s="14"/>
      <c r="B1015" s="245"/>
      <c r="C1015" s="246"/>
      <c r="D1015" s="235" t="s">
        <v>173</v>
      </c>
      <c r="E1015" s="247" t="s">
        <v>19</v>
      </c>
      <c r="F1015" s="248" t="s">
        <v>175</v>
      </c>
      <c r="G1015" s="246"/>
      <c r="H1015" s="249">
        <v>25</v>
      </c>
      <c r="I1015" s="250"/>
      <c r="J1015" s="246"/>
      <c r="K1015" s="246"/>
      <c r="L1015" s="251"/>
      <c r="M1015" s="252"/>
      <c r="N1015" s="253"/>
      <c r="O1015" s="253"/>
      <c r="P1015" s="253"/>
      <c r="Q1015" s="253"/>
      <c r="R1015" s="253"/>
      <c r="S1015" s="253"/>
      <c r="T1015" s="25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5" t="s">
        <v>173</v>
      </c>
      <c r="AU1015" s="255" t="s">
        <v>106</v>
      </c>
      <c r="AV1015" s="14" t="s">
        <v>171</v>
      </c>
      <c r="AW1015" s="14" t="s">
        <v>33</v>
      </c>
      <c r="AX1015" s="14" t="s">
        <v>80</v>
      </c>
      <c r="AY1015" s="255" t="s">
        <v>163</v>
      </c>
    </row>
    <row r="1016" spans="1:65" s="2" customFormat="1" ht="21.75" customHeight="1">
      <c r="A1016" s="40"/>
      <c r="B1016" s="41"/>
      <c r="C1016" s="220" t="s">
        <v>2412</v>
      </c>
      <c r="D1016" s="220" t="s">
        <v>166</v>
      </c>
      <c r="E1016" s="221" t="s">
        <v>2413</v>
      </c>
      <c r="F1016" s="222" t="s">
        <v>2414</v>
      </c>
      <c r="G1016" s="223" t="s">
        <v>169</v>
      </c>
      <c r="H1016" s="224">
        <v>6.4</v>
      </c>
      <c r="I1016" s="225"/>
      <c r="J1016" s="226">
        <f>ROUND(I1016*H1016,2)</f>
        <v>0</v>
      </c>
      <c r="K1016" s="222" t="s">
        <v>19</v>
      </c>
      <c r="L1016" s="46"/>
      <c r="M1016" s="227" t="s">
        <v>19</v>
      </c>
      <c r="N1016" s="228" t="s">
        <v>44</v>
      </c>
      <c r="O1016" s="86"/>
      <c r="P1016" s="229">
        <f>O1016*H1016</f>
        <v>0</v>
      </c>
      <c r="Q1016" s="229">
        <v>0</v>
      </c>
      <c r="R1016" s="229">
        <f>Q1016*H1016</f>
        <v>0</v>
      </c>
      <c r="S1016" s="229">
        <v>0</v>
      </c>
      <c r="T1016" s="230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31" t="s">
        <v>255</v>
      </c>
      <c r="AT1016" s="231" t="s">
        <v>166</v>
      </c>
      <c r="AU1016" s="231" t="s">
        <v>106</v>
      </c>
      <c r="AY1016" s="19" t="s">
        <v>163</v>
      </c>
      <c r="BE1016" s="232">
        <f>IF(N1016="základní",J1016,0)</f>
        <v>0</v>
      </c>
      <c r="BF1016" s="232">
        <f>IF(N1016="snížená",J1016,0)</f>
        <v>0</v>
      </c>
      <c r="BG1016" s="232">
        <f>IF(N1016="zákl. přenesená",J1016,0)</f>
        <v>0</v>
      </c>
      <c r="BH1016" s="232">
        <f>IF(N1016="sníž. přenesená",J1016,0)</f>
        <v>0</v>
      </c>
      <c r="BI1016" s="232">
        <f>IF(N1016="nulová",J1016,0)</f>
        <v>0</v>
      </c>
      <c r="BJ1016" s="19" t="s">
        <v>106</v>
      </c>
      <c r="BK1016" s="232">
        <f>ROUND(I1016*H1016,2)</f>
        <v>0</v>
      </c>
      <c r="BL1016" s="19" t="s">
        <v>255</v>
      </c>
      <c r="BM1016" s="231" t="s">
        <v>2415</v>
      </c>
    </row>
    <row r="1017" spans="1:51" s="13" customFormat="1" ht="12">
      <c r="A1017" s="13"/>
      <c r="B1017" s="233"/>
      <c r="C1017" s="234"/>
      <c r="D1017" s="235" t="s">
        <v>173</v>
      </c>
      <c r="E1017" s="236" t="s">
        <v>19</v>
      </c>
      <c r="F1017" s="237" t="s">
        <v>2416</v>
      </c>
      <c r="G1017" s="234"/>
      <c r="H1017" s="238">
        <v>6.4</v>
      </c>
      <c r="I1017" s="239"/>
      <c r="J1017" s="234"/>
      <c r="K1017" s="234"/>
      <c r="L1017" s="240"/>
      <c r="M1017" s="241"/>
      <c r="N1017" s="242"/>
      <c r="O1017" s="242"/>
      <c r="P1017" s="242"/>
      <c r="Q1017" s="242"/>
      <c r="R1017" s="242"/>
      <c r="S1017" s="242"/>
      <c r="T1017" s="24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4" t="s">
        <v>173</v>
      </c>
      <c r="AU1017" s="244" t="s">
        <v>106</v>
      </c>
      <c r="AV1017" s="13" t="s">
        <v>106</v>
      </c>
      <c r="AW1017" s="13" t="s">
        <v>33</v>
      </c>
      <c r="AX1017" s="13" t="s">
        <v>72</v>
      </c>
      <c r="AY1017" s="244" t="s">
        <v>163</v>
      </c>
    </row>
    <row r="1018" spans="1:51" s="14" customFormat="1" ht="12">
      <c r="A1018" s="14"/>
      <c r="B1018" s="245"/>
      <c r="C1018" s="246"/>
      <c r="D1018" s="235" t="s">
        <v>173</v>
      </c>
      <c r="E1018" s="247" t="s">
        <v>19</v>
      </c>
      <c r="F1018" s="248" t="s">
        <v>175</v>
      </c>
      <c r="G1018" s="246"/>
      <c r="H1018" s="249">
        <v>6.4</v>
      </c>
      <c r="I1018" s="250"/>
      <c r="J1018" s="246"/>
      <c r="K1018" s="246"/>
      <c r="L1018" s="251"/>
      <c r="M1018" s="252"/>
      <c r="N1018" s="253"/>
      <c r="O1018" s="253"/>
      <c r="P1018" s="253"/>
      <c r="Q1018" s="253"/>
      <c r="R1018" s="253"/>
      <c r="S1018" s="253"/>
      <c r="T1018" s="25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5" t="s">
        <v>173</v>
      </c>
      <c r="AU1018" s="255" t="s">
        <v>106</v>
      </c>
      <c r="AV1018" s="14" t="s">
        <v>171</v>
      </c>
      <c r="AW1018" s="14" t="s">
        <v>33</v>
      </c>
      <c r="AX1018" s="14" t="s">
        <v>80</v>
      </c>
      <c r="AY1018" s="255" t="s">
        <v>163</v>
      </c>
    </row>
    <row r="1019" spans="1:65" s="2" customFormat="1" ht="33" customHeight="1">
      <c r="A1019" s="40"/>
      <c r="B1019" s="41"/>
      <c r="C1019" s="220" t="s">
        <v>2417</v>
      </c>
      <c r="D1019" s="220" t="s">
        <v>166</v>
      </c>
      <c r="E1019" s="221" t="s">
        <v>2418</v>
      </c>
      <c r="F1019" s="222" t="s">
        <v>2419</v>
      </c>
      <c r="G1019" s="223" t="s">
        <v>279</v>
      </c>
      <c r="H1019" s="224">
        <v>4</v>
      </c>
      <c r="I1019" s="225"/>
      <c r="J1019" s="226">
        <f>ROUND(I1019*H1019,2)</f>
        <v>0</v>
      </c>
      <c r="K1019" s="222" t="s">
        <v>19</v>
      </c>
      <c r="L1019" s="46"/>
      <c r="M1019" s="227" t="s">
        <v>19</v>
      </c>
      <c r="N1019" s="228" t="s">
        <v>44</v>
      </c>
      <c r="O1019" s="86"/>
      <c r="P1019" s="229">
        <f>O1019*H1019</f>
        <v>0</v>
      </c>
      <c r="Q1019" s="229">
        <v>0</v>
      </c>
      <c r="R1019" s="229">
        <f>Q1019*H1019</f>
        <v>0</v>
      </c>
      <c r="S1019" s="229">
        <v>0</v>
      </c>
      <c r="T1019" s="230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31" t="s">
        <v>255</v>
      </c>
      <c r="AT1019" s="231" t="s">
        <v>166</v>
      </c>
      <c r="AU1019" s="231" t="s">
        <v>106</v>
      </c>
      <c r="AY1019" s="19" t="s">
        <v>163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19" t="s">
        <v>106</v>
      </c>
      <c r="BK1019" s="232">
        <f>ROUND(I1019*H1019,2)</f>
        <v>0</v>
      </c>
      <c r="BL1019" s="19" t="s">
        <v>255</v>
      </c>
      <c r="BM1019" s="231" t="s">
        <v>2420</v>
      </c>
    </row>
    <row r="1020" spans="1:51" s="13" customFormat="1" ht="12">
      <c r="A1020" s="13"/>
      <c r="B1020" s="233"/>
      <c r="C1020" s="234"/>
      <c r="D1020" s="235" t="s">
        <v>173</v>
      </c>
      <c r="E1020" s="236" t="s">
        <v>19</v>
      </c>
      <c r="F1020" s="237" t="s">
        <v>2421</v>
      </c>
      <c r="G1020" s="234"/>
      <c r="H1020" s="238">
        <v>4</v>
      </c>
      <c r="I1020" s="239"/>
      <c r="J1020" s="234"/>
      <c r="K1020" s="234"/>
      <c r="L1020" s="240"/>
      <c r="M1020" s="241"/>
      <c r="N1020" s="242"/>
      <c r="O1020" s="242"/>
      <c r="P1020" s="242"/>
      <c r="Q1020" s="242"/>
      <c r="R1020" s="242"/>
      <c r="S1020" s="242"/>
      <c r="T1020" s="24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4" t="s">
        <v>173</v>
      </c>
      <c r="AU1020" s="244" t="s">
        <v>106</v>
      </c>
      <c r="AV1020" s="13" t="s">
        <v>106</v>
      </c>
      <c r="AW1020" s="13" t="s">
        <v>33</v>
      </c>
      <c r="AX1020" s="13" t="s">
        <v>72</v>
      </c>
      <c r="AY1020" s="244" t="s">
        <v>163</v>
      </c>
    </row>
    <row r="1021" spans="1:51" s="14" customFormat="1" ht="12">
      <c r="A1021" s="14"/>
      <c r="B1021" s="245"/>
      <c r="C1021" s="246"/>
      <c r="D1021" s="235" t="s">
        <v>173</v>
      </c>
      <c r="E1021" s="247" t="s">
        <v>19</v>
      </c>
      <c r="F1021" s="248" t="s">
        <v>175</v>
      </c>
      <c r="G1021" s="246"/>
      <c r="H1021" s="249">
        <v>4</v>
      </c>
      <c r="I1021" s="250"/>
      <c r="J1021" s="246"/>
      <c r="K1021" s="246"/>
      <c r="L1021" s="251"/>
      <c r="M1021" s="252"/>
      <c r="N1021" s="253"/>
      <c r="O1021" s="253"/>
      <c r="P1021" s="253"/>
      <c r="Q1021" s="253"/>
      <c r="R1021" s="253"/>
      <c r="S1021" s="253"/>
      <c r="T1021" s="25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5" t="s">
        <v>173</v>
      </c>
      <c r="AU1021" s="255" t="s">
        <v>106</v>
      </c>
      <c r="AV1021" s="14" t="s">
        <v>171</v>
      </c>
      <c r="AW1021" s="14" t="s">
        <v>33</v>
      </c>
      <c r="AX1021" s="14" t="s">
        <v>80</v>
      </c>
      <c r="AY1021" s="255" t="s">
        <v>163</v>
      </c>
    </row>
    <row r="1022" spans="1:65" s="2" customFormat="1" ht="33" customHeight="1">
      <c r="A1022" s="40"/>
      <c r="B1022" s="41"/>
      <c r="C1022" s="220" t="s">
        <v>2422</v>
      </c>
      <c r="D1022" s="220" t="s">
        <v>166</v>
      </c>
      <c r="E1022" s="221" t="s">
        <v>2423</v>
      </c>
      <c r="F1022" s="222" t="s">
        <v>2424</v>
      </c>
      <c r="G1022" s="223" t="s">
        <v>279</v>
      </c>
      <c r="H1022" s="224">
        <v>130</v>
      </c>
      <c r="I1022" s="225"/>
      <c r="J1022" s="226">
        <f>ROUND(I1022*H1022,2)</f>
        <v>0</v>
      </c>
      <c r="K1022" s="222" t="s">
        <v>19</v>
      </c>
      <c r="L1022" s="46"/>
      <c r="M1022" s="227" t="s">
        <v>19</v>
      </c>
      <c r="N1022" s="228" t="s">
        <v>44</v>
      </c>
      <c r="O1022" s="86"/>
      <c r="P1022" s="229">
        <f>O1022*H1022</f>
        <v>0</v>
      </c>
      <c r="Q1022" s="229">
        <v>0</v>
      </c>
      <c r="R1022" s="229">
        <f>Q1022*H1022</f>
        <v>0</v>
      </c>
      <c r="S1022" s="229">
        <v>0</v>
      </c>
      <c r="T1022" s="230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31" t="s">
        <v>255</v>
      </c>
      <c r="AT1022" s="231" t="s">
        <v>166</v>
      </c>
      <c r="AU1022" s="231" t="s">
        <v>106</v>
      </c>
      <c r="AY1022" s="19" t="s">
        <v>163</v>
      </c>
      <c r="BE1022" s="232">
        <f>IF(N1022="základní",J1022,0)</f>
        <v>0</v>
      </c>
      <c r="BF1022" s="232">
        <f>IF(N1022="snížená",J1022,0)</f>
        <v>0</v>
      </c>
      <c r="BG1022" s="232">
        <f>IF(N1022="zákl. přenesená",J1022,0)</f>
        <v>0</v>
      </c>
      <c r="BH1022" s="232">
        <f>IF(N1022="sníž. přenesená",J1022,0)</f>
        <v>0</v>
      </c>
      <c r="BI1022" s="232">
        <f>IF(N1022="nulová",J1022,0)</f>
        <v>0</v>
      </c>
      <c r="BJ1022" s="19" t="s">
        <v>106</v>
      </c>
      <c r="BK1022" s="232">
        <f>ROUND(I1022*H1022,2)</f>
        <v>0</v>
      </c>
      <c r="BL1022" s="19" t="s">
        <v>255</v>
      </c>
      <c r="BM1022" s="231" t="s">
        <v>2425</v>
      </c>
    </row>
    <row r="1023" spans="1:51" s="13" customFormat="1" ht="12">
      <c r="A1023" s="13"/>
      <c r="B1023" s="233"/>
      <c r="C1023" s="234"/>
      <c r="D1023" s="235" t="s">
        <v>173</v>
      </c>
      <c r="E1023" s="236" t="s">
        <v>19</v>
      </c>
      <c r="F1023" s="237" t="s">
        <v>2426</v>
      </c>
      <c r="G1023" s="234"/>
      <c r="H1023" s="238">
        <v>130</v>
      </c>
      <c r="I1023" s="239"/>
      <c r="J1023" s="234"/>
      <c r="K1023" s="234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4" t="s">
        <v>173</v>
      </c>
      <c r="AU1023" s="244" t="s">
        <v>106</v>
      </c>
      <c r="AV1023" s="13" t="s">
        <v>106</v>
      </c>
      <c r="AW1023" s="13" t="s">
        <v>33</v>
      </c>
      <c r="AX1023" s="13" t="s">
        <v>72</v>
      </c>
      <c r="AY1023" s="244" t="s">
        <v>163</v>
      </c>
    </row>
    <row r="1024" spans="1:51" s="14" customFormat="1" ht="12">
      <c r="A1024" s="14"/>
      <c r="B1024" s="245"/>
      <c r="C1024" s="246"/>
      <c r="D1024" s="235" t="s">
        <v>173</v>
      </c>
      <c r="E1024" s="247" t="s">
        <v>19</v>
      </c>
      <c r="F1024" s="248" t="s">
        <v>175</v>
      </c>
      <c r="G1024" s="246"/>
      <c r="H1024" s="249">
        <v>130</v>
      </c>
      <c r="I1024" s="250"/>
      <c r="J1024" s="246"/>
      <c r="K1024" s="246"/>
      <c r="L1024" s="251"/>
      <c r="M1024" s="252"/>
      <c r="N1024" s="253"/>
      <c r="O1024" s="253"/>
      <c r="P1024" s="253"/>
      <c r="Q1024" s="253"/>
      <c r="R1024" s="253"/>
      <c r="S1024" s="253"/>
      <c r="T1024" s="25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5" t="s">
        <v>173</v>
      </c>
      <c r="AU1024" s="255" t="s">
        <v>106</v>
      </c>
      <c r="AV1024" s="14" t="s">
        <v>171</v>
      </c>
      <c r="AW1024" s="14" t="s">
        <v>33</v>
      </c>
      <c r="AX1024" s="14" t="s">
        <v>80</v>
      </c>
      <c r="AY1024" s="255" t="s">
        <v>163</v>
      </c>
    </row>
    <row r="1025" spans="1:65" s="2" customFormat="1" ht="33" customHeight="1">
      <c r="A1025" s="40"/>
      <c r="B1025" s="41"/>
      <c r="C1025" s="220" t="s">
        <v>2427</v>
      </c>
      <c r="D1025" s="220" t="s">
        <v>166</v>
      </c>
      <c r="E1025" s="221" t="s">
        <v>2428</v>
      </c>
      <c r="F1025" s="222" t="s">
        <v>2429</v>
      </c>
      <c r="G1025" s="223" t="s">
        <v>279</v>
      </c>
      <c r="H1025" s="224">
        <v>132</v>
      </c>
      <c r="I1025" s="225"/>
      <c r="J1025" s="226">
        <f>ROUND(I1025*H1025,2)</f>
        <v>0</v>
      </c>
      <c r="K1025" s="222" t="s">
        <v>19</v>
      </c>
      <c r="L1025" s="46"/>
      <c r="M1025" s="227" t="s">
        <v>19</v>
      </c>
      <c r="N1025" s="228" t="s">
        <v>44</v>
      </c>
      <c r="O1025" s="86"/>
      <c r="P1025" s="229">
        <f>O1025*H1025</f>
        <v>0</v>
      </c>
      <c r="Q1025" s="229">
        <v>0</v>
      </c>
      <c r="R1025" s="229">
        <f>Q1025*H1025</f>
        <v>0</v>
      </c>
      <c r="S1025" s="229">
        <v>0</v>
      </c>
      <c r="T1025" s="230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31" t="s">
        <v>255</v>
      </c>
      <c r="AT1025" s="231" t="s">
        <v>166</v>
      </c>
      <c r="AU1025" s="231" t="s">
        <v>106</v>
      </c>
      <c r="AY1025" s="19" t="s">
        <v>163</v>
      </c>
      <c r="BE1025" s="232">
        <f>IF(N1025="základní",J1025,0)</f>
        <v>0</v>
      </c>
      <c r="BF1025" s="232">
        <f>IF(N1025="snížená",J1025,0)</f>
        <v>0</v>
      </c>
      <c r="BG1025" s="232">
        <f>IF(N1025="zákl. přenesená",J1025,0)</f>
        <v>0</v>
      </c>
      <c r="BH1025" s="232">
        <f>IF(N1025="sníž. přenesená",J1025,0)</f>
        <v>0</v>
      </c>
      <c r="BI1025" s="232">
        <f>IF(N1025="nulová",J1025,0)</f>
        <v>0</v>
      </c>
      <c r="BJ1025" s="19" t="s">
        <v>106</v>
      </c>
      <c r="BK1025" s="232">
        <f>ROUND(I1025*H1025,2)</f>
        <v>0</v>
      </c>
      <c r="BL1025" s="19" t="s">
        <v>255</v>
      </c>
      <c r="BM1025" s="231" t="s">
        <v>2430</v>
      </c>
    </row>
    <row r="1026" spans="1:51" s="13" customFormat="1" ht="12">
      <c r="A1026" s="13"/>
      <c r="B1026" s="233"/>
      <c r="C1026" s="234"/>
      <c r="D1026" s="235" t="s">
        <v>173</v>
      </c>
      <c r="E1026" s="236" t="s">
        <v>19</v>
      </c>
      <c r="F1026" s="237" t="s">
        <v>2431</v>
      </c>
      <c r="G1026" s="234"/>
      <c r="H1026" s="238">
        <v>132</v>
      </c>
      <c r="I1026" s="239"/>
      <c r="J1026" s="234"/>
      <c r="K1026" s="234"/>
      <c r="L1026" s="240"/>
      <c r="M1026" s="241"/>
      <c r="N1026" s="242"/>
      <c r="O1026" s="242"/>
      <c r="P1026" s="242"/>
      <c r="Q1026" s="242"/>
      <c r="R1026" s="242"/>
      <c r="S1026" s="242"/>
      <c r="T1026" s="24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4" t="s">
        <v>173</v>
      </c>
      <c r="AU1026" s="244" t="s">
        <v>106</v>
      </c>
      <c r="AV1026" s="13" t="s">
        <v>106</v>
      </c>
      <c r="AW1026" s="13" t="s">
        <v>33</v>
      </c>
      <c r="AX1026" s="13" t="s">
        <v>72</v>
      </c>
      <c r="AY1026" s="244" t="s">
        <v>163</v>
      </c>
    </row>
    <row r="1027" spans="1:51" s="14" customFormat="1" ht="12">
      <c r="A1027" s="14"/>
      <c r="B1027" s="245"/>
      <c r="C1027" s="246"/>
      <c r="D1027" s="235" t="s">
        <v>173</v>
      </c>
      <c r="E1027" s="247" t="s">
        <v>19</v>
      </c>
      <c r="F1027" s="248" t="s">
        <v>175</v>
      </c>
      <c r="G1027" s="246"/>
      <c r="H1027" s="249">
        <v>132</v>
      </c>
      <c r="I1027" s="250"/>
      <c r="J1027" s="246"/>
      <c r="K1027" s="246"/>
      <c r="L1027" s="251"/>
      <c r="M1027" s="252"/>
      <c r="N1027" s="253"/>
      <c r="O1027" s="253"/>
      <c r="P1027" s="253"/>
      <c r="Q1027" s="253"/>
      <c r="R1027" s="253"/>
      <c r="S1027" s="253"/>
      <c r="T1027" s="25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5" t="s">
        <v>173</v>
      </c>
      <c r="AU1027" s="255" t="s">
        <v>106</v>
      </c>
      <c r="AV1027" s="14" t="s">
        <v>171</v>
      </c>
      <c r="AW1027" s="14" t="s">
        <v>33</v>
      </c>
      <c r="AX1027" s="14" t="s">
        <v>80</v>
      </c>
      <c r="AY1027" s="255" t="s">
        <v>163</v>
      </c>
    </row>
    <row r="1028" spans="1:65" s="2" customFormat="1" ht="33" customHeight="1">
      <c r="A1028" s="40"/>
      <c r="B1028" s="41"/>
      <c r="C1028" s="220" t="s">
        <v>2432</v>
      </c>
      <c r="D1028" s="220" t="s">
        <v>166</v>
      </c>
      <c r="E1028" s="221" t="s">
        <v>2433</v>
      </c>
      <c r="F1028" s="222" t="s">
        <v>2434</v>
      </c>
      <c r="G1028" s="223" t="s">
        <v>279</v>
      </c>
      <c r="H1028" s="224">
        <v>1.28</v>
      </c>
      <c r="I1028" s="225"/>
      <c r="J1028" s="226">
        <f>ROUND(I1028*H1028,2)</f>
        <v>0</v>
      </c>
      <c r="K1028" s="222" t="s">
        <v>19</v>
      </c>
      <c r="L1028" s="46"/>
      <c r="M1028" s="227" t="s">
        <v>19</v>
      </c>
      <c r="N1028" s="228" t="s">
        <v>44</v>
      </c>
      <c r="O1028" s="86"/>
      <c r="P1028" s="229">
        <f>O1028*H1028</f>
        <v>0</v>
      </c>
      <c r="Q1028" s="229">
        <v>0</v>
      </c>
      <c r="R1028" s="229">
        <f>Q1028*H1028</f>
        <v>0</v>
      </c>
      <c r="S1028" s="229">
        <v>0</v>
      </c>
      <c r="T1028" s="230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31" t="s">
        <v>255</v>
      </c>
      <c r="AT1028" s="231" t="s">
        <v>166</v>
      </c>
      <c r="AU1028" s="231" t="s">
        <v>106</v>
      </c>
      <c r="AY1028" s="19" t="s">
        <v>163</v>
      </c>
      <c r="BE1028" s="232">
        <f>IF(N1028="základní",J1028,0)</f>
        <v>0</v>
      </c>
      <c r="BF1028" s="232">
        <f>IF(N1028="snížená",J1028,0)</f>
        <v>0</v>
      </c>
      <c r="BG1028" s="232">
        <f>IF(N1028="zákl. přenesená",J1028,0)</f>
        <v>0</v>
      </c>
      <c r="BH1028" s="232">
        <f>IF(N1028="sníž. přenesená",J1028,0)</f>
        <v>0</v>
      </c>
      <c r="BI1028" s="232">
        <f>IF(N1028="nulová",J1028,0)</f>
        <v>0</v>
      </c>
      <c r="BJ1028" s="19" t="s">
        <v>106</v>
      </c>
      <c r="BK1028" s="232">
        <f>ROUND(I1028*H1028,2)</f>
        <v>0</v>
      </c>
      <c r="BL1028" s="19" t="s">
        <v>255</v>
      </c>
      <c r="BM1028" s="231" t="s">
        <v>2435</v>
      </c>
    </row>
    <row r="1029" spans="1:51" s="13" customFormat="1" ht="12">
      <c r="A1029" s="13"/>
      <c r="B1029" s="233"/>
      <c r="C1029" s="234"/>
      <c r="D1029" s="235" t="s">
        <v>173</v>
      </c>
      <c r="E1029" s="236" t="s">
        <v>19</v>
      </c>
      <c r="F1029" s="237" t="s">
        <v>2436</v>
      </c>
      <c r="G1029" s="234"/>
      <c r="H1029" s="238">
        <v>1.28</v>
      </c>
      <c r="I1029" s="239"/>
      <c r="J1029" s="234"/>
      <c r="K1029" s="234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4" t="s">
        <v>173</v>
      </c>
      <c r="AU1029" s="244" t="s">
        <v>106</v>
      </c>
      <c r="AV1029" s="13" t="s">
        <v>106</v>
      </c>
      <c r="AW1029" s="13" t="s">
        <v>33</v>
      </c>
      <c r="AX1029" s="13" t="s">
        <v>72</v>
      </c>
      <c r="AY1029" s="244" t="s">
        <v>163</v>
      </c>
    </row>
    <row r="1030" spans="1:51" s="14" customFormat="1" ht="12">
      <c r="A1030" s="14"/>
      <c r="B1030" s="245"/>
      <c r="C1030" s="246"/>
      <c r="D1030" s="235" t="s">
        <v>173</v>
      </c>
      <c r="E1030" s="247" t="s">
        <v>19</v>
      </c>
      <c r="F1030" s="248" t="s">
        <v>175</v>
      </c>
      <c r="G1030" s="246"/>
      <c r="H1030" s="249">
        <v>1.28</v>
      </c>
      <c r="I1030" s="250"/>
      <c r="J1030" s="246"/>
      <c r="K1030" s="246"/>
      <c r="L1030" s="251"/>
      <c r="M1030" s="252"/>
      <c r="N1030" s="253"/>
      <c r="O1030" s="253"/>
      <c r="P1030" s="253"/>
      <c r="Q1030" s="253"/>
      <c r="R1030" s="253"/>
      <c r="S1030" s="253"/>
      <c r="T1030" s="25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5" t="s">
        <v>173</v>
      </c>
      <c r="AU1030" s="255" t="s">
        <v>106</v>
      </c>
      <c r="AV1030" s="14" t="s">
        <v>171</v>
      </c>
      <c r="AW1030" s="14" t="s">
        <v>33</v>
      </c>
      <c r="AX1030" s="14" t="s">
        <v>80</v>
      </c>
      <c r="AY1030" s="255" t="s">
        <v>163</v>
      </c>
    </row>
    <row r="1031" spans="1:65" s="2" customFormat="1" ht="21.75" customHeight="1">
      <c r="A1031" s="40"/>
      <c r="B1031" s="41"/>
      <c r="C1031" s="220" t="s">
        <v>2437</v>
      </c>
      <c r="D1031" s="220" t="s">
        <v>166</v>
      </c>
      <c r="E1031" s="221" t="s">
        <v>2438</v>
      </c>
      <c r="F1031" s="222" t="s">
        <v>2439</v>
      </c>
      <c r="G1031" s="223" t="s">
        <v>169</v>
      </c>
      <c r="H1031" s="224">
        <v>18</v>
      </c>
      <c r="I1031" s="225"/>
      <c r="J1031" s="226">
        <f>ROUND(I1031*H1031,2)</f>
        <v>0</v>
      </c>
      <c r="K1031" s="222" t="s">
        <v>19</v>
      </c>
      <c r="L1031" s="46"/>
      <c r="M1031" s="227" t="s">
        <v>19</v>
      </c>
      <c r="N1031" s="228" t="s">
        <v>44</v>
      </c>
      <c r="O1031" s="86"/>
      <c r="P1031" s="229">
        <f>O1031*H1031</f>
        <v>0</v>
      </c>
      <c r="Q1031" s="229">
        <v>0</v>
      </c>
      <c r="R1031" s="229">
        <f>Q1031*H1031</f>
        <v>0</v>
      </c>
      <c r="S1031" s="229">
        <v>0</v>
      </c>
      <c r="T1031" s="230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31" t="s">
        <v>255</v>
      </c>
      <c r="AT1031" s="231" t="s">
        <v>166</v>
      </c>
      <c r="AU1031" s="231" t="s">
        <v>106</v>
      </c>
      <c r="AY1031" s="19" t="s">
        <v>163</v>
      </c>
      <c r="BE1031" s="232">
        <f>IF(N1031="základní",J1031,0)</f>
        <v>0</v>
      </c>
      <c r="BF1031" s="232">
        <f>IF(N1031="snížená",J1031,0)</f>
        <v>0</v>
      </c>
      <c r="BG1031" s="232">
        <f>IF(N1031="zákl. přenesená",J1031,0)</f>
        <v>0</v>
      </c>
      <c r="BH1031" s="232">
        <f>IF(N1031="sníž. přenesená",J1031,0)</f>
        <v>0</v>
      </c>
      <c r="BI1031" s="232">
        <f>IF(N1031="nulová",J1031,0)</f>
        <v>0</v>
      </c>
      <c r="BJ1031" s="19" t="s">
        <v>106</v>
      </c>
      <c r="BK1031" s="232">
        <f>ROUND(I1031*H1031,2)</f>
        <v>0</v>
      </c>
      <c r="BL1031" s="19" t="s">
        <v>255</v>
      </c>
      <c r="BM1031" s="231" t="s">
        <v>2440</v>
      </c>
    </row>
    <row r="1032" spans="1:51" s="13" customFormat="1" ht="12">
      <c r="A1032" s="13"/>
      <c r="B1032" s="233"/>
      <c r="C1032" s="234"/>
      <c r="D1032" s="235" t="s">
        <v>173</v>
      </c>
      <c r="E1032" s="236" t="s">
        <v>19</v>
      </c>
      <c r="F1032" s="237" t="s">
        <v>2441</v>
      </c>
      <c r="G1032" s="234"/>
      <c r="H1032" s="238">
        <v>18</v>
      </c>
      <c r="I1032" s="239"/>
      <c r="J1032" s="234"/>
      <c r="K1032" s="234"/>
      <c r="L1032" s="240"/>
      <c r="M1032" s="241"/>
      <c r="N1032" s="242"/>
      <c r="O1032" s="242"/>
      <c r="P1032" s="242"/>
      <c r="Q1032" s="242"/>
      <c r="R1032" s="242"/>
      <c r="S1032" s="242"/>
      <c r="T1032" s="24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4" t="s">
        <v>173</v>
      </c>
      <c r="AU1032" s="244" t="s">
        <v>106</v>
      </c>
      <c r="AV1032" s="13" t="s">
        <v>106</v>
      </c>
      <c r="AW1032" s="13" t="s">
        <v>33</v>
      </c>
      <c r="AX1032" s="13" t="s">
        <v>72</v>
      </c>
      <c r="AY1032" s="244" t="s">
        <v>163</v>
      </c>
    </row>
    <row r="1033" spans="1:51" s="14" customFormat="1" ht="12">
      <c r="A1033" s="14"/>
      <c r="B1033" s="245"/>
      <c r="C1033" s="246"/>
      <c r="D1033" s="235" t="s">
        <v>173</v>
      </c>
      <c r="E1033" s="247" t="s">
        <v>19</v>
      </c>
      <c r="F1033" s="248" t="s">
        <v>175</v>
      </c>
      <c r="G1033" s="246"/>
      <c r="H1033" s="249">
        <v>18</v>
      </c>
      <c r="I1033" s="250"/>
      <c r="J1033" s="246"/>
      <c r="K1033" s="246"/>
      <c r="L1033" s="251"/>
      <c r="M1033" s="252"/>
      <c r="N1033" s="253"/>
      <c r="O1033" s="253"/>
      <c r="P1033" s="253"/>
      <c r="Q1033" s="253"/>
      <c r="R1033" s="253"/>
      <c r="S1033" s="253"/>
      <c r="T1033" s="25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5" t="s">
        <v>173</v>
      </c>
      <c r="AU1033" s="255" t="s">
        <v>106</v>
      </c>
      <c r="AV1033" s="14" t="s">
        <v>171</v>
      </c>
      <c r="AW1033" s="14" t="s">
        <v>33</v>
      </c>
      <c r="AX1033" s="14" t="s">
        <v>80</v>
      </c>
      <c r="AY1033" s="255" t="s">
        <v>163</v>
      </c>
    </row>
    <row r="1034" spans="1:65" s="2" customFormat="1" ht="21.75" customHeight="1">
      <c r="A1034" s="40"/>
      <c r="B1034" s="41"/>
      <c r="C1034" s="220" t="s">
        <v>2442</v>
      </c>
      <c r="D1034" s="220" t="s">
        <v>166</v>
      </c>
      <c r="E1034" s="221" t="s">
        <v>2443</v>
      </c>
      <c r="F1034" s="222" t="s">
        <v>2444</v>
      </c>
      <c r="G1034" s="223" t="s">
        <v>279</v>
      </c>
      <c r="H1034" s="224">
        <v>40</v>
      </c>
      <c r="I1034" s="225"/>
      <c r="J1034" s="226">
        <f>ROUND(I1034*H1034,2)</f>
        <v>0</v>
      </c>
      <c r="K1034" s="222" t="s">
        <v>19</v>
      </c>
      <c r="L1034" s="46"/>
      <c r="M1034" s="227" t="s">
        <v>19</v>
      </c>
      <c r="N1034" s="228" t="s">
        <v>44</v>
      </c>
      <c r="O1034" s="86"/>
      <c r="P1034" s="229">
        <f>O1034*H1034</f>
        <v>0</v>
      </c>
      <c r="Q1034" s="229">
        <v>0</v>
      </c>
      <c r="R1034" s="229">
        <f>Q1034*H1034</f>
        <v>0</v>
      </c>
      <c r="S1034" s="229">
        <v>0</v>
      </c>
      <c r="T1034" s="230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31" t="s">
        <v>255</v>
      </c>
      <c r="AT1034" s="231" t="s">
        <v>166</v>
      </c>
      <c r="AU1034" s="231" t="s">
        <v>106</v>
      </c>
      <c r="AY1034" s="19" t="s">
        <v>163</v>
      </c>
      <c r="BE1034" s="232">
        <f>IF(N1034="základní",J1034,0)</f>
        <v>0</v>
      </c>
      <c r="BF1034" s="232">
        <f>IF(N1034="snížená",J1034,0)</f>
        <v>0</v>
      </c>
      <c r="BG1034" s="232">
        <f>IF(N1034="zákl. přenesená",J1034,0)</f>
        <v>0</v>
      </c>
      <c r="BH1034" s="232">
        <f>IF(N1034="sníž. přenesená",J1034,0)</f>
        <v>0</v>
      </c>
      <c r="BI1034" s="232">
        <f>IF(N1034="nulová",J1034,0)</f>
        <v>0</v>
      </c>
      <c r="BJ1034" s="19" t="s">
        <v>106</v>
      </c>
      <c r="BK1034" s="232">
        <f>ROUND(I1034*H1034,2)</f>
        <v>0</v>
      </c>
      <c r="BL1034" s="19" t="s">
        <v>255</v>
      </c>
      <c r="BM1034" s="231" t="s">
        <v>2445</v>
      </c>
    </row>
    <row r="1035" spans="1:51" s="13" customFormat="1" ht="12">
      <c r="A1035" s="13"/>
      <c r="B1035" s="233"/>
      <c r="C1035" s="234"/>
      <c r="D1035" s="235" t="s">
        <v>173</v>
      </c>
      <c r="E1035" s="236" t="s">
        <v>19</v>
      </c>
      <c r="F1035" s="237" t="s">
        <v>2446</v>
      </c>
      <c r="G1035" s="234"/>
      <c r="H1035" s="238">
        <v>40</v>
      </c>
      <c r="I1035" s="239"/>
      <c r="J1035" s="234"/>
      <c r="K1035" s="234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4" t="s">
        <v>173</v>
      </c>
      <c r="AU1035" s="244" t="s">
        <v>106</v>
      </c>
      <c r="AV1035" s="13" t="s">
        <v>106</v>
      </c>
      <c r="AW1035" s="13" t="s">
        <v>33</v>
      </c>
      <c r="AX1035" s="13" t="s">
        <v>72</v>
      </c>
      <c r="AY1035" s="244" t="s">
        <v>163</v>
      </c>
    </row>
    <row r="1036" spans="1:51" s="14" customFormat="1" ht="12">
      <c r="A1036" s="14"/>
      <c r="B1036" s="245"/>
      <c r="C1036" s="246"/>
      <c r="D1036" s="235" t="s">
        <v>173</v>
      </c>
      <c r="E1036" s="247" t="s">
        <v>19</v>
      </c>
      <c r="F1036" s="248" t="s">
        <v>175</v>
      </c>
      <c r="G1036" s="246"/>
      <c r="H1036" s="249">
        <v>40</v>
      </c>
      <c r="I1036" s="250"/>
      <c r="J1036" s="246"/>
      <c r="K1036" s="246"/>
      <c r="L1036" s="251"/>
      <c r="M1036" s="252"/>
      <c r="N1036" s="253"/>
      <c r="O1036" s="253"/>
      <c r="P1036" s="253"/>
      <c r="Q1036" s="253"/>
      <c r="R1036" s="253"/>
      <c r="S1036" s="253"/>
      <c r="T1036" s="25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5" t="s">
        <v>173</v>
      </c>
      <c r="AU1036" s="255" t="s">
        <v>106</v>
      </c>
      <c r="AV1036" s="14" t="s">
        <v>171</v>
      </c>
      <c r="AW1036" s="14" t="s">
        <v>33</v>
      </c>
      <c r="AX1036" s="14" t="s">
        <v>80</v>
      </c>
      <c r="AY1036" s="255" t="s">
        <v>163</v>
      </c>
    </row>
    <row r="1037" spans="1:65" s="2" customFormat="1" ht="33" customHeight="1">
      <c r="A1037" s="40"/>
      <c r="B1037" s="41"/>
      <c r="C1037" s="220" t="s">
        <v>2447</v>
      </c>
      <c r="D1037" s="220" t="s">
        <v>166</v>
      </c>
      <c r="E1037" s="221" t="s">
        <v>2448</v>
      </c>
      <c r="F1037" s="222" t="s">
        <v>2449</v>
      </c>
      <c r="G1037" s="223" t="s">
        <v>279</v>
      </c>
      <c r="H1037" s="224">
        <v>145</v>
      </c>
      <c r="I1037" s="225"/>
      <c r="J1037" s="226">
        <f>ROUND(I1037*H1037,2)</f>
        <v>0</v>
      </c>
      <c r="K1037" s="222" t="s">
        <v>19</v>
      </c>
      <c r="L1037" s="46"/>
      <c r="M1037" s="227" t="s">
        <v>19</v>
      </c>
      <c r="N1037" s="228" t="s">
        <v>44</v>
      </c>
      <c r="O1037" s="86"/>
      <c r="P1037" s="229">
        <f>O1037*H1037</f>
        <v>0</v>
      </c>
      <c r="Q1037" s="229">
        <v>0</v>
      </c>
      <c r="R1037" s="229">
        <f>Q1037*H1037</f>
        <v>0</v>
      </c>
      <c r="S1037" s="229">
        <v>0</v>
      </c>
      <c r="T1037" s="230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31" t="s">
        <v>255</v>
      </c>
      <c r="AT1037" s="231" t="s">
        <v>166</v>
      </c>
      <c r="AU1037" s="231" t="s">
        <v>106</v>
      </c>
      <c r="AY1037" s="19" t="s">
        <v>163</v>
      </c>
      <c r="BE1037" s="232">
        <f>IF(N1037="základní",J1037,0)</f>
        <v>0</v>
      </c>
      <c r="BF1037" s="232">
        <f>IF(N1037="snížená",J1037,0)</f>
        <v>0</v>
      </c>
      <c r="BG1037" s="232">
        <f>IF(N1037="zákl. přenesená",J1037,0)</f>
        <v>0</v>
      </c>
      <c r="BH1037" s="232">
        <f>IF(N1037="sníž. přenesená",J1037,0)</f>
        <v>0</v>
      </c>
      <c r="BI1037" s="232">
        <f>IF(N1037="nulová",J1037,0)</f>
        <v>0</v>
      </c>
      <c r="BJ1037" s="19" t="s">
        <v>106</v>
      </c>
      <c r="BK1037" s="232">
        <f>ROUND(I1037*H1037,2)</f>
        <v>0</v>
      </c>
      <c r="BL1037" s="19" t="s">
        <v>255</v>
      </c>
      <c r="BM1037" s="231" t="s">
        <v>2450</v>
      </c>
    </row>
    <row r="1038" spans="1:51" s="13" customFormat="1" ht="12">
      <c r="A1038" s="13"/>
      <c r="B1038" s="233"/>
      <c r="C1038" s="234"/>
      <c r="D1038" s="235" t="s">
        <v>173</v>
      </c>
      <c r="E1038" s="236" t="s">
        <v>19</v>
      </c>
      <c r="F1038" s="237" t="s">
        <v>2451</v>
      </c>
      <c r="G1038" s="234"/>
      <c r="H1038" s="238">
        <v>145</v>
      </c>
      <c r="I1038" s="239"/>
      <c r="J1038" s="234"/>
      <c r="K1038" s="234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4" t="s">
        <v>173</v>
      </c>
      <c r="AU1038" s="244" t="s">
        <v>106</v>
      </c>
      <c r="AV1038" s="13" t="s">
        <v>106</v>
      </c>
      <c r="AW1038" s="13" t="s">
        <v>33</v>
      </c>
      <c r="AX1038" s="13" t="s">
        <v>72</v>
      </c>
      <c r="AY1038" s="244" t="s">
        <v>163</v>
      </c>
    </row>
    <row r="1039" spans="1:51" s="14" customFormat="1" ht="12">
      <c r="A1039" s="14"/>
      <c r="B1039" s="245"/>
      <c r="C1039" s="246"/>
      <c r="D1039" s="235" t="s">
        <v>173</v>
      </c>
      <c r="E1039" s="247" t="s">
        <v>19</v>
      </c>
      <c r="F1039" s="248" t="s">
        <v>175</v>
      </c>
      <c r="G1039" s="246"/>
      <c r="H1039" s="249">
        <v>145</v>
      </c>
      <c r="I1039" s="250"/>
      <c r="J1039" s="246"/>
      <c r="K1039" s="246"/>
      <c r="L1039" s="251"/>
      <c r="M1039" s="252"/>
      <c r="N1039" s="253"/>
      <c r="O1039" s="253"/>
      <c r="P1039" s="253"/>
      <c r="Q1039" s="253"/>
      <c r="R1039" s="253"/>
      <c r="S1039" s="253"/>
      <c r="T1039" s="25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5" t="s">
        <v>173</v>
      </c>
      <c r="AU1039" s="255" t="s">
        <v>106</v>
      </c>
      <c r="AV1039" s="14" t="s">
        <v>171</v>
      </c>
      <c r="AW1039" s="14" t="s">
        <v>33</v>
      </c>
      <c r="AX1039" s="14" t="s">
        <v>80</v>
      </c>
      <c r="AY1039" s="255" t="s">
        <v>163</v>
      </c>
    </row>
    <row r="1040" spans="1:65" s="2" customFormat="1" ht="21.75" customHeight="1">
      <c r="A1040" s="40"/>
      <c r="B1040" s="41"/>
      <c r="C1040" s="220" t="s">
        <v>2452</v>
      </c>
      <c r="D1040" s="220" t="s">
        <v>166</v>
      </c>
      <c r="E1040" s="221" t="s">
        <v>2453</v>
      </c>
      <c r="F1040" s="222" t="s">
        <v>2454</v>
      </c>
      <c r="G1040" s="223" t="s">
        <v>279</v>
      </c>
      <c r="H1040" s="224">
        <v>7</v>
      </c>
      <c r="I1040" s="225"/>
      <c r="J1040" s="226">
        <f>ROUND(I1040*H1040,2)</f>
        <v>0</v>
      </c>
      <c r="K1040" s="222" t="s">
        <v>19</v>
      </c>
      <c r="L1040" s="46"/>
      <c r="M1040" s="227" t="s">
        <v>19</v>
      </c>
      <c r="N1040" s="228" t="s">
        <v>44</v>
      </c>
      <c r="O1040" s="86"/>
      <c r="P1040" s="229">
        <f>O1040*H1040</f>
        <v>0</v>
      </c>
      <c r="Q1040" s="229">
        <v>0</v>
      </c>
      <c r="R1040" s="229">
        <f>Q1040*H1040</f>
        <v>0</v>
      </c>
      <c r="S1040" s="229">
        <v>0</v>
      </c>
      <c r="T1040" s="230">
        <f>S1040*H1040</f>
        <v>0</v>
      </c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R1040" s="231" t="s">
        <v>255</v>
      </c>
      <c r="AT1040" s="231" t="s">
        <v>166</v>
      </c>
      <c r="AU1040" s="231" t="s">
        <v>106</v>
      </c>
      <c r="AY1040" s="19" t="s">
        <v>163</v>
      </c>
      <c r="BE1040" s="232">
        <f>IF(N1040="základní",J1040,0)</f>
        <v>0</v>
      </c>
      <c r="BF1040" s="232">
        <f>IF(N1040="snížená",J1040,0)</f>
        <v>0</v>
      </c>
      <c r="BG1040" s="232">
        <f>IF(N1040="zákl. přenesená",J1040,0)</f>
        <v>0</v>
      </c>
      <c r="BH1040" s="232">
        <f>IF(N1040="sníž. přenesená",J1040,0)</f>
        <v>0</v>
      </c>
      <c r="BI1040" s="232">
        <f>IF(N1040="nulová",J1040,0)</f>
        <v>0</v>
      </c>
      <c r="BJ1040" s="19" t="s">
        <v>106</v>
      </c>
      <c r="BK1040" s="232">
        <f>ROUND(I1040*H1040,2)</f>
        <v>0</v>
      </c>
      <c r="BL1040" s="19" t="s">
        <v>255</v>
      </c>
      <c r="BM1040" s="231" t="s">
        <v>2455</v>
      </c>
    </row>
    <row r="1041" spans="1:51" s="13" customFormat="1" ht="12">
      <c r="A1041" s="13"/>
      <c r="B1041" s="233"/>
      <c r="C1041" s="234"/>
      <c r="D1041" s="235" t="s">
        <v>173</v>
      </c>
      <c r="E1041" s="236" t="s">
        <v>19</v>
      </c>
      <c r="F1041" s="237" t="s">
        <v>2456</v>
      </c>
      <c r="G1041" s="234"/>
      <c r="H1041" s="238">
        <v>7</v>
      </c>
      <c r="I1041" s="239"/>
      <c r="J1041" s="234"/>
      <c r="K1041" s="234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4" t="s">
        <v>173</v>
      </c>
      <c r="AU1041" s="244" t="s">
        <v>106</v>
      </c>
      <c r="AV1041" s="13" t="s">
        <v>106</v>
      </c>
      <c r="AW1041" s="13" t="s">
        <v>33</v>
      </c>
      <c r="AX1041" s="13" t="s">
        <v>72</v>
      </c>
      <c r="AY1041" s="244" t="s">
        <v>163</v>
      </c>
    </row>
    <row r="1042" spans="1:51" s="14" customFormat="1" ht="12">
      <c r="A1042" s="14"/>
      <c r="B1042" s="245"/>
      <c r="C1042" s="246"/>
      <c r="D1042" s="235" t="s">
        <v>173</v>
      </c>
      <c r="E1042" s="247" t="s">
        <v>19</v>
      </c>
      <c r="F1042" s="248" t="s">
        <v>175</v>
      </c>
      <c r="G1042" s="246"/>
      <c r="H1042" s="249">
        <v>7</v>
      </c>
      <c r="I1042" s="250"/>
      <c r="J1042" s="246"/>
      <c r="K1042" s="246"/>
      <c r="L1042" s="251"/>
      <c r="M1042" s="252"/>
      <c r="N1042" s="253"/>
      <c r="O1042" s="253"/>
      <c r="P1042" s="253"/>
      <c r="Q1042" s="253"/>
      <c r="R1042" s="253"/>
      <c r="S1042" s="253"/>
      <c r="T1042" s="25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5" t="s">
        <v>173</v>
      </c>
      <c r="AU1042" s="255" t="s">
        <v>106</v>
      </c>
      <c r="AV1042" s="14" t="s">
        <v>171</v>
      </c>
      <c r="AW1042" s="14" t="s">
        <v>33</v>
      </c>
      <c r="AX1042" s="14" t="s">
        <v>80</v>
      </c>
      <c r="AY1042" s="255" t="s">
        <v>163</v>
      </c>
    </row>
    <row r="1043" spans="1:65" s="2" customFormat="1" ht="33" customHeight="1">
      <c r="A1043" s="40"/>
      <c r="B1043" s="41"/>
      <c r="C1043" s="220" t="s">
        <v>2457</v>
      </c>
      <c r="D1043" s="220" t="s">
        <v>166</v>
      </c>
      <c r="E1043" s="221" t="s">
        <v>2458</v>
      </c>
      <c r="F1043" s="222" t="s">
        <v>2459</v>
      </c>
      <c r="G1043" s="223" t="s">
        <v>279</v>
      </c>
      <c r="H1043" s="224">
        <v>10</v>
      </c>
      <c r="I1043" s="225"/>
      <c r="J1043" s="226">
        <f>ROUND(I1043*H1043,2)</f>
        <v>0</v>
      </c>
      <c r="K1043" s="222" t="s">
        <v>19</v>
      </c>
      <c r="L1043" s="46"/>
      <c r="M1043" s="227" t="s">
        <v>19</v>
      </c>
      <c r="N1043" s="228" t="s">
        <v>44</v>
      </c>
      <c r="O1043" s="86"/>
      <c r="P1043" s="229">
        <f>O1043*H1043</f>
        <v>0</v>
      </c>
      <c r="Q1043" s="229">
        <v>0</v>
      </c>
      <c r="R1043" s="229">
        <f>Q1043*H1043</f>
        <v>0</v>
      </c>
      <c r="S1043" s="229">
        <v>0</v>
      </c>
      <c r="T1043" s="230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31" t="s">
        <v>255</v>
      </c>
      <c r="AT1043" s="231" t="s">
        <v>166</v>
      </c>
      <c r="AU1043" s="231" t="s">
        <v>106</v>
      </c>
      <c r="AY1043" s="19" t="s">
        <v>163</v>
      </c>
      <c r="BE1043" s="232">
        <f>IF(N1043="základní",J1043,0)</f>
        <v>0</v>
      </c>
      <c r="BF1043" s="232">
        <f>IF(N1043="snížená",J1043,0)</f>
        <v>0</v>
      </c>
      <c r="BG1043" s="232">
        <f>IF(N1043="zákl. přenesená",J1043,0)</f>
        <v>0</v>
      </c>
      <c r="BH1043" s="232">
        <f>IF(N1043="sníž. přenesená",J1043,0)</f>
        <v>0</v>
      </c>
      <c r="BI1043" s="232">
        <f>IF(N1043="nulová",J1043,0)</f>
        <v>0</v>
      </c>
      <c r="BJ1043" s="19" t="s">
        <v>106</v>
      </c>
      <c r="BK1043" s="232">
        <f>ROUND(I1043*H1043,2)</f>
        <v>0</v>
      </c>
      <c r="BL1043" s="19" t="s">
        <v>255</v>
      </c>
      <c r="BM1043" s="231" t="s">
        <v>2460</v>
      </c>
    </row>
    <row r="1044" spans="1:51" s="13" customFormat="1" ht="12">
      <c r="A1044" s="13"/>
      <c r="B1044" s="233"/>
      <c r="C1044" s="234"/>
      <c r="D1044" s="235" t="s">
        <v>173</v>
      </c>
      <c r="E1044" s="236" t="s">
        <v>19</v>
      </c>
      <c r="F1044" s="237" t="s">
        <v>2461</v>
      </c>
      <c r="G1044" s="234"/>
      <c r="H1044" s="238">
        <v>10</v>
      </c>
      <c r="I1044" s="239"/>
      <c r="J1044" s="234"/>
      <c r="K1044" s="234"/>
      <c r="L1044" s="240"/>
      <c r="M1044" s="241"/>
      <c r="N1044" s="242"/>
      <c r="O1044" s="242"/>
      <c r="P1044" s="242"/>
      <c r="Q1044" s="242"/>
      <c r="R1044" s="242"/>
      <c r="S1044" s="242"/>
      <c r="T1044" s="24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4" t="s">
        <v>173</v>
      </c>
      <c r="AU1044" s="244" t="s">
        <v>106</v>
      </c>
      <c r="AV1044" s="13" t="s">
        <v>106</v>
      </c>
      <c r="AW1044" s="13" t="s">
        <v>33</v>
      </c>
      <c r="AX1044" s="13" t="s">
        <v>72</v>
      </c>
      <c r="AY1044" s="244" t="s">
        <v>163</v>
      </c>
    </row>
    <row r="1045" spans="1:51" s="14" customFormat="1" ht="12">
      <c r="A1045" s="14"/>
      <c r="B1045" s="245"/>
      <c r="C1045" s="246"/>
      <c r="D1045" s="235" t="s">
        <v>173</v>
      </c>
      <c r="E1045" s="247" t="s">
        <v>19</v>
      </c>
      <c r="F1045" s="248" t="s">
        <v>175</v>
      </c>
      <c r="G1045" s="246"/>
      <c r="H1045" s="249">
        <v>10</v>
      </c>
      <c r="I1045" s="250"/>
      <c r="J1045" s="246"/>
      <c r="K1045" s="246"/>
      <c r="L1045" s="251"/>
      <c r="M1045" s="252"/>
      <c r="N1045" s="253"/>
      <c r="O1045" s="253"/>
      <c r="P1045" s="253"/>
      <c r="Q1045" s="253"/>
      <c r="R1045" s="253"/>
      <c r="S1045" s="253"/>
      <c r="T1045" s="25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5" t="s">
        <v>173</v>
      </c>
      <c r="AU1045" s="255" t="s">
        <v>106</v>
      </c>
      <c r="AV1045" s="14" t="s">
        <v>171</v>
      </c>
      <c r="AW1045" s="14" t="s">
        <v>33</v>
      </c>
      <c r="AX1045" s="14" t="s">
        <v>80</v>
      </c>
      <c r="AY1045" s="255" t="s">
        <v>163</v>
      </c>
    </row>
    <row r="1046" spans="1:65" s="2" customFormat="1" ht="33" customHeight="1">
      <c r="A1046" s="40"/>
      <c r="B1046" s="41"/>
      <c r="C1046" s="220" t="s">
        <v>1027</v>
      </c>
      <c r="D1046" s="220" t="s">
        <v>166</v>
      </c>
      <c r="E1046" s="221" t="s">
        <v>2462</v>
      </c>
      <c r="F1046" s="222" t="s">
        <v>2463</v>
      </c>
      <c r="G1046" s="223" t="s">
        <v>279</v>
      </c>
      <c r="H1046" s="224">
        <v>14</v>
      </c>
      <c r="I1046" s="225"/>
      <c r="J1046" s="226">
        <f>ROUND(I1046*H1046,2)</f>
        <v>0</v>
      </c>
      <c r="K1046" s="222" t="s">
        <v>19</v>
      </c>
      <c r="L1046" s="46"/>
      <c r="M1046" s="227" t="s">
        <v>19</v>
      </c>
      <c r="N1046" s="228" t="s">
        <v>44</v>
      </c>
      <c r="O1046" s="86"/>
      <c r="P1046" s="229">
        <f>O1046*H1046</f>
        <v>0</v>
      </c>
      <c r="Q1046" s="229">
        <v>0</v>
      </c>
      <c r="R1046" s="229">
        <f>Q1046*H1046</f>
        <v>0</v>
      </c>
      <c r="S1046" s="229">
        <v>0</v>
      </c>
      <c r="T1046" s="230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31" t="s">
        <v>255</v>
      </c>
      <c r="AT1046" s="231" t="s">
        <v>166</v>
      </c>
      <c r="AU1046" s="231" t="s">
        <v>106</v>
      </c>
      <c r="AY1046" s="19" t="s">
        <v>163</v>
      </c>
      <c r="BE1046" s="232">
        <f>IF(N1046="základní",J1046,0)</f>
        <v>0</v>
      </c>
      <c r="BF1046" s="232">
        <f>IF(N1046="snížená",J1046,0)</f>
        <v>0</v>
      </c>
      <c r="BG1046" s="232">
        <f>IF(N1046="zákl. přenesená",J1046,0)</f>
        <v>0</v>
      </c>
      <c r="BH1046" s="232">
        <f>IF(N1046="sníž. přenesená",J1046,0)</f>
        <v>0</v>
      </c>
      <c r="BI1046" s="232">
        <f>IF(N1046="nulová",J1046,0)</f>
        <v>0</v>
      </c>
      <c r="BJ1046" s="19" t="s">
        <v>106</v>
      </c>
      <c r="BK1046" s="232">
        <f>ROUND(I1046*H1046,2)</f>
        <v>0</v>
      </c>
      <c r="BL1046" s="19" t="s">
        <v>255</v>
      </c>
      <c r="BM1046" s="231" t="s">
        <v>2464</v>
      </c>
    </row>
    <row r="1047" spans="1:51" s="13" customFormat="1" ht="12">
      <c r="A1047" s="13"/>
      <c r="B1047" s="233"/>
      <c r="C1047" s="234"/>
      <c r="D1047" s="235" t="s">
        <v>173</v>
      </c>
      <c r="E1047" s="236" t="s">
        <v>19</v>
      </c>
      <c r="F1047" s="237" t="s">
        <v>2465</v>
      </c>
      <c r="G1047" s="234"/>
      <c r="H1047" s="238">
        <v>14</v>
      </c>
      <c r="I1047" s="239"/>
      <c r="J1047" s="234"/>
      <c r="K1047" s="234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4" t="s">
        <v>173</v>
      </c>
      <c r="AU1047" s="244" t="s">
        <v>106</v>
      </c>
      <c r="AV1047" s="13" t="s">
        <v>106</v>
      </c>
      <c r="AW1047" s="13" t="s">
        <v>33</v>
      </c>
      <c r="AX1047" s="13" t="s">
        <v>72</v>
      </c>
      <c r="AY1047" s="244" t="s">
        <v>163</v>
      </c>
    </row>
    <row r="1048" spans="1:51" s="14" customFormat="1" ht="12">
      <c r="A1048" s="14"/>
      <c r="B1048" s="245"/>
      <c r="C1048" s="246"/>
      <c r="D1048" s="235" t="s">
        <v>173</v>
      </c>
      <c r="E1048" s="247" t="s">
        <v>19</v>
      </c>
      <c r="F1048" s="248" t="s">
        <v>175</v>
      </c>
      <c r="G1048" s="246"/>
      <c r="H1048" s="249">
        <v>14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173</v>
      </c>
      <c r="AU1048" s="255" t="s">
        <v>106</v>
      </c>
      <c r="AV1048" s="14" t="s">
        <v>171</v>
      </c>
      <c r="AW1048" s="14" t="s">
        <v>33</v>
      </c>
      <c r="AX1048" s="14" t="s">
        <v>80</v>
      </c>
      <c r="AY1048" s="255" t="s">
        <v>163</v>
      </c>
    </row>
    <row r="1049" spans="1:65" s="2" customFormat="1" ht="33" customHeight="1">
      <c r="A1049" s="40"/>
      <c r="B1049" s="41"/>
      <c r="C1049" s="220" t="s">
        <v>1019</v>
      </c>
      <c r="D1049" s="220" t="s">
        <v>166</v>
      </c>
      <c r="E1049" s="221" t="s">
        <v>2466</v>
      </c>
      <c r="F1049" s="222" t="s">
        <v>2467</v>
      </c>
      <c r="G1049" s="223" t="s">
        <v>279</v>
      </c>
      <c r="H1049" s="224">
        <v>9</v>
      </c>
      <c r="I1049" s="225"/>
      <c r="J1049" s="226">
        <f>ROUND(I1049*H1049,2)</f>
        <v>0</v>
      </c>
      <c r="K1049" s="222" t="s">
        <v>19</v>
      </c>
      <c r="L1049" s="46"/>
      <c r="M1049" s="227" t="s">
        <v>19</v>
      </c>
      <c r="N1049" s="228" t="s">
        <v>44</v>
      </c>
      <c r="O1049" s="86"/>
      <c r="P1049" s="229">
        <f>O1049*H1049</f>
        <v>0</v>
      </c>
      <c r="Q1049" s="229">
        <v>0</v>
      </c>
      <c r="R1049" s="229">
        <f>Q1049*H1049</f>
        <v>0</v>
      </c>
      <c r="S1049" s="229">
        <v>0</v>
      </c>
      <c r="T1049" s="230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31" t="s">
        <v>255</v>
      </c>
      <c r="AT1049" s="231" t="s">
        <v>166</v>
      </c>
      <c r="AU1049" s="231" t="s">
        <v>106</v>
      </c>
      <c r="AY1049" s="19" t="s">
        <v>163</v>
      </c>
      <c r="BE1049" s="232">
        <f>IF(N1049="základní",J1049,0)</f>
        <v>0</v>
      </c>
      <c r="BF1049" s="232">
        <f>IF(N1049="snížená",J1049,0)</f>
        <v>0</v>
      </c>
      <c r="BG1049" s="232">
        <f>IF(N1049="zákl. přenesená",J1049,0)</f>
        <v>0</v>
      </c>
      <c r="BH1049" s="232">
        <f>IF(N1049="sníž. přenesená",J1049,0)</f>
        <v>0</v>
      </c>
      <c r="BI1049" s="232">
        <f>IF(N1049="nulová",J1049,0)</f>
        <v>0</v>
      </c>
      <c r="BJ1049" s="19" t="s">
        <v>106</v>
      </c>
      <c r="BK1049" s="232">
        <f>ROUND(I1049*H1049,2)</f>
        <v>0</v>
      </c>
      <c r="BL1049" s="19" t="s">
        <v>255</v>
      </c>
      <c r="BM1049" s="231" t="s">
        <v>2468</v>
      </c>
    </row>
    <row r="1050" spans="1:51" s="13" customFormat="1" ht="12">
      <c r="A1050" s="13"/>
      <c r="B1050" s="233"/>
      <c r="C1050" s="234"/>
      <c r="D1050" s="235" t="s">
        <v>173</v>
      </c>
      <c r="E1050" s="236" t="s">
        <v>19</v>
      </c>
      <c r="F1050" s="237" t="s">
        <v>2469</v>
      </c>
      <c r="G1050" s="234"/>
      <c r="H1050" s="238">
        <v>9</v>
      </c>
      <c r="I1050" s="239"/>
      <c r="J1050" s="234"/>
      <c r="K1050" s="234"/>
      <c r="L1050" s="240"/>
      <c r="M1050" s="241"/>
      <c r="N1050" s="242"/>
      <c r="O1050" s="242"/>
      <c r="P1050" s="242"/>
      <c r="Q1050" s="242"/>
      <c r="R1050" s="242"/>
      <c r="S1050" s="242"/>
      <c r="T1050" s="24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4" t="s">
        <v>173</v>
      </c>
      <c r="AU1050" s="244" t="s">
        <v>106</v>
      </c>
      <c r="AV1050" s="13" t="s">
        <v>106</v>
      </c>
      <c r="AW1050" s="13" t="s">
        <v>33</v>
      </c>
      <c r="AX1050" s="13" t="s">
        <v>72</v>
      </c>
      <c r="AY1050" s="244" t="s">
        <v>163</v>
      </c>
    </row>
    <row r="1051" spans="1:51" s="14" customFormat="1" ht="12">
      <c r="A1051" s="14"/>
      <c r="B1051" s="245"/>
      <c r="C1051" s="246"/>
      <c r="D1051" s="235" t="s">
        <v>173</v>
      </c>
      <c r="E1051" s="247" t="s">
        <v>19</v>
      </c>
      <c r="F1051" s="248" t="s">
        <v>175</v>
      </c>
      <c r="G1051" s="246"/>
      <c r="H1051" s="249">
        <v>9</v>
      </c>
      <c r="I1051" s="250"/>
      <c r="J1051" s="246"/>
      <c r="K1051" s="246"/>
      <c r="L1051" s="251"/>
      <c r="M1051" s="252"/>
      <c r="N1051" s="253"/>
      <c r="O1051" s="253"/>
      <c r="P1051" s="253"/>
      <c r="Q1051" s="253"/>
      <c r="R1051" s="253"/>
      <c r="S1051" s="253"/>
      <c r="T1051" s="25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5" t="s">
        <v>173</v>
      </c>
      <c r="AU1051" s="255" t="s">
        <v>106</v>
      </c>
      <c r="AV1051" s="14" t="s">
        <v>171</v>
      </c>
      <c r="AW1051" s="14" t="s">
        <v>33</v>
      </c>
      <c r="AX1051" s="14" t="s">
        <v>80</v>
      </c>
      <c r="AY1051" s="255" t="s">
        <v>163</v>
      </c>
    </row>
    <row r="1052" spans="1:65" s="2" customFormat="1" ht="21.75" customHeight="1">
      <c r="A1052" s="40"/>
      <c r="B1052" s="41"/>
      <c r="C1052" s="220" t="s">
        <v>2470</v>
      </c>
      <c r="D1052" s="220" t="s">
        <v>166</v>
      </c>
      <c r="E1052" s="221" t="s">
        <v>2471</v>
      </c>
      <c r="F1052" s="222" t="s">
        <v>2472</v>
      </c>
      <c r="G1052" s="223" t="s">
        <v>279</v>
      </c>
      <c r="H1052" s="224">
        <v>3.1</v>
      </c>
      <c r="I1052" s="225"/>
      <c r="J1052" s="226">
        <f>ROUND(I1052*H1052,2)</f>
        <v>0</v>
      </c>
      <c r="K1052" s="222" t="s">
        <v>19</v>
      </c>
      <c r="L1052" s="46"/>
      <c r="M1052" s="227" t="s">
        <v>19</v>
      </c>
      <c r="N1052" s="228" t="s">
        <v>44</v>
      </c>
      <c r="O1052" s="86"/>
      <c r="P1052" s="229">
        <f>O1052*H1052</f>
        <v>0</v>
      </c>
      <c r="Q1052" s="229">
        <v>0</v>
      </c>
      <c r="R1052" s="229">
        <f>Q1052*H1052</f>
        <v>0</v>
      </c>
      <c r="S1052" s="229">
        <v>0</v>
      </c>
      <c r="T1052" s="230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31" t="s">
        <v>255</v>
      </c>
      <c r="AT1052" s="231" t="s">
        <v>166</v>
      </c>
      <c r="AU1052" s="231" t="s">
        <v>106</v>
      </c>
      <c r="AY1052" s="19" t="s">
        <v>163</v>
      </c>
      <c r="BE1052" s="232">
        <f>IF(N1052="základní",J1052,0)</f>
        <v>0</v>
      </c>
      <c r="BF1052" s="232">
        <f>IF(N1052="snížená",J1052,0)</f>
        <v>0</v>
      </c>
      <c r="BG1052" s="232">
        <f>IF(N1052="zákl. přenesená",J1052,0)</f>
        <v>0</v>
      </c>
      <c r="BH1052" s="232">
        <f>IF(N1052="sníž. přenesená",J1052,0)</f>
        <v>0</v>
      </c>
      <c r="BI1052" s="232">
        <f>IF(N1052="nulová",J1052,0)</f>
        <v>0</v>
      </c>
      <c r="BJ1052" s="19" t="s">
        <v>106</v>
      </c>
      <c r="BK1052" s="232">
        <f>ROUND(I1052*H1052,2)</f>
        <v>0</v>
      </c>
      <c r="BL1052" s="19" t="s">
        <v>255</v>
      </c>
      <c r="BM1052" s="231" t="s">
        <v>2473</v>
      </c>
    </row>
    <row r="1053" spans="1:51" s="13" customFormat="1" ht="12">
      <c r="A1053" s="13"/>
      <c r="B1053" s="233"/>
      <c r="C1053" s="234"/>
      <c r="D1053" s="235" t="s">
        <v>173</v>
      </c>
      <c r="E1053" s="236" t="s">
        <v>19</v>
      </c>
      <c r="F1053" s="237" t="s">
        <v>2474</v>
      </c>
      <c r="G1053" s="234"/>
      <c r="H1053" s="238">
        <v>3.1</v>
      </c>
      <c r="I1053" s="239"/>
      <c r="J1053" s="234"/>
      <c r="K1053" s="234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173</v>
      </c>
      <c r="AU1053" s="244" t="s">
        <v>106</v>
      </c>
      <c r="AV1053" s="13" t="s">
        <v>106</v>
      </c>
      <c r="AW1053" s="13" t="s">
        <v>33</v>
      </c>
      <c r="AX1053" s="13" t="s">
        <v>72</v>
      </c>
      <c r="AY1053" s="244" t="s">
        <v>163</v>
      </c>
    </row>
    <row r="1054" spans="1:51" s="14" customFormat="1" ht="12">
      <c r="A1054" s="14"/>
      <c r="B1054" s="245"/>
      <c r="C1054" s="246"/>
      <c r="D1054" s="235" t="s">
        <v>173</v>
      </c>
      <c r="E1054" s="247" t="s">
        <v>19</v>
      </c>
      <c r="F1054" s="248" t="s">
        <v>175</v>
      </c>
      <c r="G1054" s="246"/>
      <c r="H1054" s="249">
        <v>3.1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173</v>
      </c>
      <c r="AU1054" s="255" t="s">
        <v>106</v>
      </c>
      <c r="AV1054" s="14" t="s">
        <v>171</v>
      </c>
      <c r="AW1054" s="14" t="s">
        <v>33</v>
      </c>
      <c r="AX1054" s="14" t="s">
        <v>80</v>
      </c>
      <c r="AY1054" s="255" t="s">
        <v>163</v>
      </c>
    </row>
    <row r="1055" spans="1:65" s="2" customFormat="1" ht="21.75" customHeight="1">
      <c r="A1055" s="40"/>
      <c r="B1055" s="41"/>
      <c r="C1055" s="220" t="s">
        <v>2475</v>
      </c>
      <c r="D1055" s="220" t="s">
        <v>166</v>
      </c>
      <c r="E1055" s="221" t="s">
        <v>2476</v>
      </c>
      <c r="F1055" s="222" t="s">
        <v>2477</v>
      </c>
      <c r="G1055" s="223" t="s">
        <v>279</v>
      </c>
      <c r="H1055" s="224">
        <v>2.7</v>
      </c>
      <c r="I1055" s="225"/>
      <c r="J1055" s="226">
        <f>ROUND(I1055*H1055,2)</f>
        <v>0</v>
      </c>
      <c r="K1055" s="222" t="s">
        <v>19</v>
      </c>
      <c r="L1055" s="46"/>
      <c r="M1055" s="227" t="s">
        <v>19</v>
      </c>
      <c r="N1055" s="228" t="s">
        <v>44</v>
      </c>
      <c r="O1055" s="86"/>
      <c r="P1055" s="229">
        <f>O1055*H1055</f>
        <v>0</v>
      </c>
      <c r="Q1055" s="229">
        <v>0</v>
      </c>
      <c r="R1055" s="229">
        <f>Q1055*H1055</f>
        <v>0</v>
      </c>
      <c r="S1055" s="229">
        <v>0</v>
      </c>
      <c r="T1055" s="230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31" t="s">
        <v>255</v>
      </c>
      <c r="AT1055" s="231" t="s">
        <v>166</v>
      </c>
      <c r="AU1055" s="231" t="s">
        <v>106</v>
      </c>
      <c r="AY1055" s="19" t="s">
        <v>163</v>
      </c>
      <c r="BE1055" s="232">
        <f>IF(N1055="základní",J1055,0)</f>
        <v>0</v>
      </c>
      <c r="BF1055" s="232">
        <f>IF(N1055="snížená",J1055,0)</f>
        <v>0</v>
      </c>
      <c r="BG1055" s="232">
        <f>IF(N1055="zákl. přenesená",J1055,0)</f>
        <v>0</v>
      </c>
      <c r="BH1055" s="232">
        <f>IF(N1055="sníž. přenesená",J1055,0)</f>
        <v>0</v>
      </c>
      <c r="BI1055" s="232">
        <f>IF(N1055="nulová",J1055,0)</f>
        <v>0</v>
      </c>
      <c r="BJ1055" s="19" t="s">
        <v>106</v>
      </c>
      <c r="BK1055" s="232">
        <f>ROUND(I1055*H1055,2)</f>
        <v>0</v>
      </c>
      <c r="BL1055" s="19" t="s">
        <v>255</v>
      </c>
      <c r="BM1055" s="231" t="s">
        <v>2478</v>
      </c>
    </row>
    <row r="1056" spans="1:51" s="13" customFormat="1" ht="12">
      <c r="A1056" s="13"/>
      <c r="B1056" s="233"/>
      <c r="C1056" s="234"/>
      <c r="D1056" s="235" t="s">
        <v>173</v>
      </c>
      <c r="E1056" s="236" t="s">
        <v>19</v>
      </c>
      <c r="F1056" s="237" t="s">
        <v>2479</v>
      </c>
      <c r="G1056" s="234"/>
      <c r="H1056" s="238">
        <v>2.7</v>
      </c>
      <c r="I1056" s="239"/>
      <c r="J1056" s="234"/>
      <c r="K1056" s="234"/>
      <c r="L1056" s="240"/>
      <c r="M1056" s="241"/>
      <c r="N1056" s="242"/>
      <c r="O1056" s="242"/>
      <c r="P1056" s="242"/>
      <c r="Q1056" s="242"/>
      <c r="R1056" s="242"/>
      <c r="S1056" s="242"/>
      <c r="T1056" s="24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4" t="s">
        <v>173</v>
      </c>
      <c r="AU1056" s="244" t="s">
        <v>106</v>
      </c>
      <c r="AV1056" s="13" t="s">
        <v>106</v>
      </c>
      <c r="AW1056" s="13" t="s">
        <v>33</v>
      </c>
      <c r="AX1056" s="13" t="s">
        <v>72</v>
      </c>
      <c r="AY1056" s="244" t="s">
        <v>163</v>
      </c>
    </row>
    <row r="1057" spans="1:51" s="14" customFormat="1" ht="12">
      <c r="A1057" s="14"/>
      <c r="B1057" s="245"/>
      <c r="C1057" s="246"/>
      <c r="D1057" s="235" t="s">
        <v>173</v>
      </c>
      <c r="E1057" s="247" t="s">
        <v>19</v>
      </c>
      <c r="F1057" s="248" t="s">
        <v>175</v>
      </c>
      <c r="G1057" s="246"/>
      <c r="H1057" s="249">
        <v>2.7</v>
      </c>
      <c r="I1057" s="250"/>
      <c r="J1057" s="246"/>
      <c r="K1057" s="246"/>
      <c r="L1057" s="251"/>
      <c r="M1057" s="252"/>
      <c r="N1057" s="253"/>
      <c r="O1057" s="253"/>
      <c r="P1057" s="253"/>
      <c r="Q1057" s="253"/>
      <c r="R1057" s="253"/>
      <c r="S1057" s="253"/>
      <c r="T1057" s="25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5" t="s">
        <v>173</v>
      </c>
      <c r="AU1057" s="255" t="s">
        <v>106</v>
      </c>
      <c r="AV1057" s="14" t="s">
        <v>171</v>
      </c>
      <c r="AW1057" s="14" t="s">
        <v>33</v>
      </c>
      <c r="AX1057" s="14" t="s">
        <v>80</v>
      </c>
      <c r="AY1057" s="255" t="s">
        <v>163</v>
      </c>
    </row>
    <row r="1058" spans="1:65" s="2" customFormat="1" ht="21.75" customHeight="1">
      <c r="A1058" s="40"/>
      <c r="B1058" s="41"/>
      <c r="C1058" s="220" t="s">
        <v>2480</v>
      </c>
      <c r="D1058" s="220" t="s">
        <v>166</v>
      </c>
      <c r="E1058" s="221" t="s">
        <v>2481</v>
      </c>
      <c r="F1058" s="222" t="s">
        <v>2482</v>
      </c>
      <c r="G1058" s="223" t="s">
        <v>169</v>
      </c>
      <c r="H1058" s="224">
        <v>23</v>
      </c>
      <c r="I1058" s="225"/>
      <c r="J1058" s="226">
        <f>ROUND(I1058*H1058,2)</f>
        <v>0</v>
      </c>
      <c r="K1058" s="222" t="s">
        <v>19</v>
      </c>
      <c r="L1058" s="46"/>
      <c r="M1058" s="227" t="s">
        <v>19</v>
      </c>
      <c r="N1058" s="228" t="s">
        <v>44</v>
      </c>
      <c r="O1058" s="86"/>
      <c r="P1058" s="229">
        <f>O1058*H1058</f>
        <v>0</v>
      </c>
      <c r="Q1058" s="229">
        <v>0</v>
      </c>
      <c r="R1058" s="229">
        <f>Q1058*H1058</f>
        <v>0</v>
      </c>
      <c r="S1058" s="229">
        <v>0</v>
      </c>
      <c r="T1058" s="230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31" t="s">
        <v>255</v>
      </c>
      <c r="AT1058" s="231" t="s">
        <v>166</v>
      </c>
      <c r="AU1058" s="231" t="s">
        <v>106</v>
      </c>
      <c r="AY1058" s="19" t="s">
        <v>163</v>
      </c>
      <c r="BE1058" s="232">
        <f>IF(N1058="základní",J1058,0)</f>
        <v>0</v>
      </c>
      <c r="BF1058" s="232">
        <f>IF(N1058="snížená",J1058,0)</f>
        <v>0</v>
      </c>
      <c r="BG1058" s="232">
        <f>IF(N1058="zákl. přenesená",J1058,0)</f>
        <v>0</v>
      </c>
      <c r="BH1058" s="232">
        <f>IF(N1058="sníž. přenesená",J1058,0)</f>
        <v>0</v>
      </c>
      <c r="BI1058" s="232">
        <f>IF(N1058="nulová",J1058,0)</f>
        <v>0</v>
      </c>
      <c r="BJ1058" s="19" t="s">
        <v>106</v>
      </c>
      <c r="BK1058" s="232">
        <f>ROUND(I1058*H1058,2)</f>
        <v>0</v>
      </c>
      <c r="BL1058" s="19" t="s">
        <v>255</v>
      </c>
      <c r="BM1058" s="231" t="s">
        <v>2483</v>
      </c>
    </row>
    <row r="1059" spans="1:51" s="13" customFormat="1" ht="12">
      <c r="A1059" s="13"/>
      <c r="B1059" s="233"/>
      <c r="C1059" s="234"/>
      <c r="D1059" s="235" t="s">
        <v>173</v>
      </c>
      <c r="E1059" s="236" t="s">
        <v>19</v>
      </c>
      <c r="F1059" s="237" t="s">
        <v>2484</v>
      </c>
      <c r="G1059" s="234"/>
      <c r="H1059" s="238">
        <v>23</v>
      </c>
      <c r="I1059" s="239"/>
      <c r="J1059" s="234"/>
      <c r="K1059" s="234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4" t="s">
        <v>173</v>
      </c>
      <c r="AU1059" s="244" t="s">
        <v>106</v>
      </c>
      <c r="AV1059" s="13" t="s">
        <v>106</v>
      </c>
      <c r="AW1059" s="13" t="s">
        <v>33</v>
      </c>
      <c r="AX1059" s="13" t="s">
        <v>72</v>
      </c>
      <c r="AY1059" s="244" t="s">
        <v>163</v>
      </c>
    </row>
    <row r="1060" spans="1:51" s="14" customFormat="1" ht="12">
      <c r="A1060" s="14"/>
      <c r="B1060" s="245"/>
      <c r="C1060" s="246"/>
      <c r="D1060" s="235" t="s">
        <v>173</v>
      </c>
      <c r="E1060" s="247" t="s">
        <v>19</v>
      </c>
      <c r="F1060" s="248" t="s">
        <v>175</v>
      </c>
      <c r="G1060" s="246"/>
      <c r="H1060" s="249">
        <v>23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5" t="s">
        <v>173</v>
      </c>
      <c r="AU1060" s="255" t="s">
        <v>106</v>
      </c>
      <c r="AV1060" s="14" t="s">
        <v>171</v>
      </c>
      <c r="AW1060" s="14" t="s">
        <v>33</v>
      </c>
      <c r="AX1060" s="14" t="s">
        <v>80</v>
      </c>
      <c r="AY1060" s="255" t="s">
        <v>163</v>
      </c>
    </row>
    <row r="1061" spans="1:65" s="2" customFormat="1" ht="44.25" customHeight="1">
      <c r="A1061" s="40"/>
      <c r="B1061" s="41"/>
      <c r="C1061" s="220" t="s">
        <v>2485</v>
      </c>
      <c r="D1061" s="220" t="s">
        <v>166</v>
      </c>
      <c r="E1061" s="221" t="s">
        <v>2486</v>
      </c>
      <c r="F1061" s="222" t="s">
        <v>2487</v>
      </c>
      <c r="G1061" s="223" t="s">
        <v>262</v>
      </c>
      <c r="H1061" s="224">
        <v>0.973</v>
      </c>
      <c r="I1061" s="225"/>
      <c r="J1061" s="226">
        <f>ROUND(I1061*H1061,2)</f>
        <v>0</v>
      </c>
      <c r="K1061" s="222" t="s">
        <v>170</v>
      </c>
      <c r="L1061" s="46"/>
      <c r="M1061" s="227" t="s">
        <v>19</v>
      </c>
      <c r="N1061" s="228" t="s">
        <v>44</v>
      </c>
      <c r="O1061" s="86"/>
      <c r="P1061" s="229">
        <f>O1061*H1061</f>
        <v>0</v>
      </c>
      <c r="Q1061" s="229">
        <v>0</v>
      </c>
      <c r="R1061" s="229">
        <f>Q1061*H1061</f>
        <v>0</v>
      </c>
      <c r="S1061" s="229">
        <v>0</v>
      </c>
      <c r="T1061" s="230">
        <f>S1061*H1061</f>
        <v>0</v>
      </c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R1061" s="231" t="s">
        <v>255</v>
      </c>
      <c r="AT1061" s="231" t="s">
        <v>166</v>
      </c>
      <c r="AU1061" s="231" t="s">
        <v>106</v>
      </c>
      <c r="AY1061" s="19" t="s">
        <v>163</v>
      </c>
      <c r="BE1061" s="232">
        <f>IF(N1061="základní",J1061,0)</f>
        <v>0</v>
      </c>
      <c r="BF1061" s="232">
        <f>IF(N1061="snížená",J1061,0)</f>
        <v>0</v>
      </c>
      <c r="BG1061" s="232">
        <f>IF(N1061="zákl. přenesená",J1061,0)</f>
        <v>0</v>
      </c>
      <c r="BH1061" s="232">
        <f>IF(N1061="sníž. přenesená",J1061,0)</f>
        <v>0</v>
      </c>
      <c r="BI1061" s="232">
        <f>IF(N1061="nulová",J1061,0)</f>
        <v>0</v>
      </c>
      <c r="BJ1061" s="19" t="s">
        <v>106</v>
      </c>
      <c r="BK1061" s="232">
        <f>ROUND(I1061*H1061,2)</f>
        <v>0</v>
      </c>
      <c r="BL1061" s="19" t="s">
        <v>255</v>
      </c>
      <c r="BM1061" s="231" t="s">
        <v>2488</v>
      </c>
    </row>
    <row r="1062" spans="1:63" s="12" customFormat="1" ht="22.8" customHeight="1">
      <c r="A1062" s="12"/>
      <c r="B1062" s="204"/>
      <c r="C1062" s="205"/>
      <c r="D1062" s="206" t="s">
        <v>71</v>
      </c>
      <c r="E1062" s="218" t="s">
        <v>859</v>
      </c>
      <c r="F1062" s="218" t="s">
        <v>860</v>
      </c>
      <c r="G1062" s="205"/>
      <c r="H1062" s="205"/>
      <c r="I1062" s="208"/>
      <c r="J1062" s="219">
        <f>BK1062</f>
        <v>0</v>
      </c>
      <c r="K1062" s="205"/>
      <c r="L1062" s="210"/>
      <c r="M1062" s="211"/>
      <c r="N1062" s="212"/>
      <c r="O1062" s="212"/>
      <c r="P1062" s="213">
        <f>SUM(P1063:P1302)</f>
        <v>0</v>
      </c>
      <c r="Q1062" s="212"/>
      <c r="R1062" s="213">
        <f>SUM(R1063:R1302)</f>
        <v>1.151155</v>
      </c>
      <c r="S1062" s="212"/>
      <c r="T1062" s="214">
        <f>SUM(T1063:T1302)</f>
        <v>0</v>
      </c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R1062" s="215" t="s">
        <v>106</v>
      </c>
      <c r="AT1062" s="216" t="s">
        <v>71</v>
      </c>
      <c r="AU1062" s="216" t="s">
        <v>80</v>
      </c>
      <c r="AY1062" s="215" t="s">
        <v>163</v>
      </c>
      <c r="BK1062" s="217">
        <f>SUM(BK1063:BK1302)</f>
        <v>0</v>
      </c>
    </row>
    <row r="1063" spans="1:65" s="2" customFormat="1" ht="33" customHeight="1">
      <c r="A1063" s="40"/>
      <c r="B1063" s="41"/>
      <c r="C1063" s="220" t="s">
        <v>2489</v>
      </c>
      <c r="D1063" s="220" t="s">
        <v>166</v>
      </c>
      <c r="E1063" s="221" t="s">
        <v>2490</v>
      </c>
      <c r="F1063" s="222" t="s">
        <v>2491</v>
      </c>
      <c r="G1063" s="223" t="s">
        <v>355</v>
      </c>
      <c r="H1063" s="224">
        <v>10</v>
      </c>
      <c r="I1063" s="225"/>
      <c r="J1063" s="226">
        <f>ROUND(I1063*H1063,2)</f>
        <v>0</v>
      </c>
      <c r="K1063" s="222" t="s">
        <v>170</v>
      </c>
      <c r="L1063" s="46"/>
      <c r="M1063" s="227" t="s">
        <v>19</v>
      </c>
      <c r="N1063" s="228" t="s">
        <v>44</v>
      </c>
      <c r="O1063" s="86"/>
      <c r="P1063" s="229">
        <f>O1063*H1063</f>
        <v>0</v>
      </c>
      <c r="Q1063" s="229">
        <v>0</v>
      </c>
      <c r="R1063" s="229">
        <f>Q1063*H1063</f>
        <v>0</v>
      </c>
      <c r="S1063" s="229">
        <v>0</v>
      </c>
      <c r="T1063" s="230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31" t="s">
        <v>255</v>
      </c>
      <c r="AT1063" s="231" t="s">
        <v>166</v>
      </c>
      <c r="AU1063" s="231" t="s">
        <v>106</v>
      </c>
      <c r="AY1063" s="19" t="s">
        <v>163</v>
      </c>
      <c r="BE1063" s="232">
        <f>IF(N1063="základní",J1063,0)</f>
        <v>0</v>
      </c>
      <c r="BF1063" s="232">
        <f>IF(N1063="snížená",J1063,0)</f>
        <v>0</v>
      </c>
      <c r="BG1063" s="232">
        <f>IF(N1063="zákl. přenesená",J1063,0)</f>
        <v>0</v>
      </c>
      <c r="BH1063" s="232">
        <f>IF(N1063="sníž. přenesená",J1063,0)</f>
        <v>0</v>
      </c>
      <c r="BI1063" s="232">
        <f>IF(N1063="nulová",J1063,0)</f>
        <v>0</v>
      </c>
      <c r="BJ1063" s="19" t="s">
        <v>106</v>
      </c>
      <c r="BK1063" s="232">
        <f>ROUND(I1063*H1063,2)</f>
        <v>0</v>
      </c>
      <c r="BL1063" s="19" t="s">
        <v>255</v>
      </c>
      <c r="BM1063" s="231" t="s">
        <v>2492</v>
      </c>
    </row>
    <row r="1064" spans="1:51" s="13" customFormat="1" ht="12">
      <c r="A1064" s="13"/>
      <c r="B1064" s="233"/>
      <c r="C1064" s="234"/>
      <c r="D1064" s="235" t="s">
        <v>173</v>
      </c>
      <c r="E1064" s="236" t="s">
        <v>19</v>
      </c>
      <c r="F1064" s="237" t="s">
        <v>2493</v>
      </c>
      <c r="G1064" s="234"/>
      <c r="H1064" s="238">
        <v>10</v>
      </c>
      <c r="I1064" s="239"/>
      <c r="J1064" s="234"/>
      <c r="K1064" s="234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4" t="s">
        <v>173</v>
      </c>
      <c r="AU1064" s="244" t="s">
        <v>106</v>
      </c>
      <c r="AV1064" s="13" t="s">
        <v>106</v>
      </c>
      <c r="AW1064" s="13" t="s">
        <v>33</v>
      </c>
      <c r="AX1064" s="13" t="s">
        <v>72</v>
      </c>
      <c r="AY1064" s="244" t="s">
        <v>163</v>
      </c>
    </row>
    <row r="1065" spans="1:51" s="14" customFormat="1" ht="12">
      <c r="A1065" s="14"/>
      <c r="B1065" s="245"/>
      <c r="C1065" s="246"/>
      <c r="D1065" s="235" t="s">
        <v>173</v>
      </c>
      <c r="E1065" s="247" t="s">
        <v>19</v>
      </c>
      <c r="F1065" s="248" t="s">
        <v>175</v>
      </c>
      <c r="G1065" s="246"/>
      <c r="H1065" s="249">
        <v>10</v>
      </c>
      <c r="I1065" s="250"/>
      <c r="J1065" s="246"/>
      <c r="K1065" s="246"/>
      <c r="L1065" s="251"/>
      <c r="M1065" s="252"/>
      <c r="N1065" s="253"/>
      <c r="O1065" s="253"/>
      <c r="P1065" s="253"/>
      <c r="Q1065" s="253"/>
      <c r="R1065" s="253"/>
      <c r="S1065" s="253"/>
      <c r="T1065" s="25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5" t="s">
        <v>173</v>
      </c>
      <c r="AU1065" s="255" t="s">
        <v>106</v>
      </c>
      <c r="AV1065" s="14" t="s">
        <v>171</v>
      </c>
      <c r="AW1065" s="14" t="s">
        <v>33</v>
      </c>
      <c r="AX1065" s="14" t="s">
        <v>80</v>
      </c>
      <c r="AY1065" s="255" t="s">
        <v>163</v>
      </c>
    </row>
    <row r="1066" spans="1:65" s="2" customFormat="1" ht="33" customHeight="1">
      <c r="A1066" s="40"/>
      <c r="B1066" s="41"/>
      <c r="C1066" s="220" t="s">
        <v>2494</v>
      </c>
      <c r="D1066" s="220" t="s">
        <v>166</v>
      </c>
      <c r="E1066" s="221" t="s">
        <v>2495</v>
      </c>
      <c r="F1066" s="222" t="s">
        <v>2496</v>
      </c>
      <c r="G1066" s="223" t="s">
        <v>355</v>
      </c>
      <c r="H1066" s="224">
        <v>29</v>
      </c>
      <c r="I1066" s="225"/>
      <c r="J1066" s="226">
        <f>ROUND(I1066*H1066,2)</f>
        <v>0</v>
      </c>
      <c r="K1066" s="222" t="s">
        <v>170</v>
      </c>
      <c r="L1066" s="46"/>
      <c r="M1066" s="227" t="s">
        <v>19</v>
      </c>
      <c r="N1066" s="228" t="s">
        <v>44</v>
      </c>
      <c r="O1066" s="86"/>
      <c r="P1066" s="229">
        <f>O1066*H1066</f>
        <v>0</v>
      </c>
      <c r="Q1066" s="229">
        <v>0</v>
      </c>
      <c r="R1066" s="229">
        <f>Q1066*H1066</f>
        <v>0</v>
      </c>
      <c r="S1066" s="229">
        <v>0</v>
      </c>
      <c r="T1066" s="230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31" t="s">
        <v>255</v>
      </c>
      <c r="AT1066" s="231" t="s">
        <v>166</v>
      </c>
      <c r="AU1066" s="231" t="s">
        <v>106</v>
      </c>
      <c r="AY1066" s="19" t="s">
        <v>163</v>
      </c>
      <c r="BE1066" s="232">
        <f>IF(N1066="základní",J1066,0)</f>
        <v>0</v>
      </c>
      <c r="BF1066" s="232">
        <f>IF(N1066="snížená",J1066,0)</f>
        <v>0</v>
      </c>
      <c r="BG1066" s="232">
        <f>IF(N1066="zákl. přenesená",J1066,0)</f>
        <v>0</v>
      </c>
      <c r="BH1066" s="232">
        <f>IF(N1066="sníž. přenesená",J1066,0)</f>
        <v>0</v>
      </c>
      <c r="BI1066" s="232">
        <f>IF(N1066="nulová",J1066,0)</f>
        <v>0</v>
      </c>
      <c r="BJ1066" s="19" t="s">
        <v>106</v>
      </c>
      <c r="BK1066" s="232">
        <f>ROUND(I1066*H1066,2)</f>
        <v>0</v>
      </c>
      <c r="BL1066" s="19" t="s">
        <v>255</v>
      </c>
      <c r="BM1066" s="231" t="s">
        <v>2497</v>
      </c>
    </row>
    <row r="1067" spans="1:51" s="13" customFormat="1" ht="12">
      <c r="A1067" s="13"/>
      <c r="B1067" s="233"/>
      <c r="C1067" s="234"/>
      <c r="D1067" s="235" t="s">
        <v>173</v>
      </c>
      <c r="E1067" s="236" t="s">
        <v>19</v>
      </c>
      <c r="F1067" s="237" t="s">
        <v>2498</v>
      </c>
      <c r="G1067" s="234"/>
      <c r="H1067" s="238">
        <v>29</v>
      </c>
      <c r="I1067" s="239"/>
      <c r="J1067" s="234"/>
      <c r="K1067" s="234"/>
      <c r="L1067" s="240"/>
      <c r="M1067" s="241"/>
      <c r="N1067" s="242"/>
      <c r="O1067" s="242"/>
      <c r="P1067" s="242"/>
      <c r="Q1067" s="242"/>
      <c r="R1067" s="242"/>
      <c r="S1067" s="242"/>
      <c r="T1067" s="24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4" t="s">
        <v>173</v>
      </c>
      <c r="AU1067" s="244" t="s">
        <v>106</v>
      </c>
      <c r="AV1067" s="13" t="s">
        <v>106</v>
      </c>
      <c r="AW1067" s="13" t="s">
        <v>33</v>
      </c>
      <c r="AX1067" s="13" t="s">
        <v>72</v>
      </c>
      <c r="AY1067" s="244" t="s">
        <v>163</v>
      </c>
    </row>
    <row r="1068" spans="1:51" s="14" customFormat="1" ht="12">
      <c r="A1068" s="14"/>
      <c r="B1068" s="245"/>
      <c r="C1068" s="246"/>
      <c r="D1068" s="235" t="s">
        <v>173</v>
      </c>
      <c r="E1068" s="247" t="s">
        <v>19</v>
      </c>
      <c r="F1068" s="248" t="s">
        <v>175</v>
      </c>
      <c r="G1068" s="246"/>
      <c r="H1068" s="249">
        <v>29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5" t="s">
        <v>173</v>
      </c>
      <c r="AU1068" s="255" t="s">
        <v>106</v>
      </c>
      <c r="AV1068" s="14" t="s">
        <v>171</v>
      </c>
      <c r="AW1068" s="14" t="s">
        <v>33</v>
      </c>
      <c r="AX1068" s="14" t="s">
        <v>80</v>
      </c>
      <c r="AY1068" s="255" t="s">
        <v>163</v>
      </c>
    </row>
    <row r="1069" spans="1:65" s="2" customFormat="1" ht="33" customHeight="1">
      <c r="A1069" s="40"/>
      <c r="B1069" s="41"/>
      <c r="C1069" s="220" t="s">
        <v>2499</v>
      </c>
      <c r="D1069" s="220" t="s">
        <v>166</v>
      </c>
      <c r="E1069" s="221" t="s">
        <v>2500</v>
      </c>
      <c r="F1069" s="222" t="s">
        <v>2501</v>
      </c>
      <c r="G1069" s="223" t="s">
        <v>355</v>
      </c>
      <c r="H1069" s="224">
        <v>94</v>
      </c>
      <c r="I1069" s="225"/>
      <c r="J1069" s="226">
        <f>ROUND(I1069*H1069,2)</f>
        <v>0</v>
      </c>
      <c r="K1069" s="222" t="s">
        <v>170</v>
      </c>
      <c r="L1069" s="46"/>
      <c r="M1069" s="227" t="s">
        <v>19</v>
      </c>
      <c r="N1069" s="228" t="s">
        <v>44</v>
      </c>
      <c r="O1069" s="86"/>
      <c r="P1069" s="229">
        <f>O1069*H1069</f>
        <v>0</v>
      </c>
      <c r="Q1069" s="229">
        <v>0</v>
      </c>
      <c r="R1069" s="229">
        <f>Q1069*H1069</f>
        <v>0</v>
      </c>
      <c r="S1069" s="229">
        <v>0</v>
      </c>
      <c r="T1069" s="230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31" t="s">
        <v>255</v>
      </c>
      <c r="AT1069" s="231" t="s">
        <v>166</v>
      </c>
      <c r="AU1069" s="231" t="s">
        <v>106</v>
      </c>
      <c r="AY1069" s="19" t="s">
        <v>163</v>
      </c>
      <c r="BE1069" s="232">
        <f>IF(N1069="základní",J1069,0)</f>
        <v>0</v>
      </c>
      <c r="BF1069" s="232">
        <f>IF(N1069="snížená",J1069,0)</f>
        <v>0</v>
      </c>
      <c r="BG1069" s="232">
        <f>IF(N1069="zákl. přenesená",J1069,0)</f>
        <v>0</v>
      </c>
      <c r="BH1069" s="232">
        <f>IF(N1069="sníž. přenesená",J1069,0)</f>
        <v>0</v>
      </c>
      <c r="BI1069" s="232">
        <f>IF(N1069="nulová",J1069,0)</f>
        <v>0</v>
      </c>
      <c r="BJ1069" s="19" t="s">
        <v>106</v>
      </c>
      <c r="BK1069" s="232">
        <f>ROUND(I1069*H1069,2)</f>
        <v>0</v>
      </c>
      <c r="BL1069" s="19" t="s">
        <v>255</v>
      </c>
      <c r="BM1069" s="231" t="s">
        <v>2502</v>
      </c>
    </row>
    <row r="1070" spans="1:51" s="13" customFormat="1" ht="12">
      <c r="A1070" s="13"/>
      <c r="B1070" s="233"/>
      <c r="C1070" s="234"/>
      <c r="D1070" s="235" t="s">
        <v>173</v>
      </c>
      <c r="E1070" s="236" t="s">
        <v>19</v>
      </c>
      <c r="F1070" s="237" t="s">
        <v>2503</v>
      </c>
      <c r="G1070" s="234"/>
      <c r="H1070" s="238">
        <v>94</v>
      </c>
      <c r="I1070" s="239"/>
      <c r="J1070" s="234"/>
      <c r="K1070" s="234"/>
      <c r="L1070" s="240"/>
      <c r="M1070" s="241"/>
      <c r="N1070" s="242"/>
      <c r="O1070" s="242"/>
      <c r="P1070" s="242"/>
      <c r="Q1070" s="242"/>
      <c r="R1070" s="242"/>
      <c r="S1070" s="242"/>
      <c r="T1070" s="24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4" t="s">
        <v>173</v>
      </c>
      <c r="AU1070" s="244" t="s">
        <v>106</v>
      </c>
      <c r="AV1070" s="13" t="s">
        <v>106</v>
      </c>
      <c r="AW1070" s="13" t="s">
        <v>33</v>
      </c>
      <c r="AX1070" s="13" t="s">
        <v>72</v>
      </c>
      <c r="AY1070" s="244" t="s">
        <v>163</v>
      </c>
    </row>
    <row r="1071" spans="1:51" s="14" customFormat="1" ht="12">
      <c r="A1071" s="14"/>
      <c r="B1071" s="245"/>
      <c r="C1071" s="246"/>
      <c r="D1071" s="235" t="s">
        <v>173</v>
      </c>
      <c r="E1071" s="247" t="s">
        <v>19</v>
      </c>
      <c r="F1071" s="248" t="s">
        <v>175</v>
      </c>
      <c r="G1071" s="246"/>
      <c r="H1071" s="249">
        <v>94</v>
      </c>
      <c r="I1071" s="250"/>
      <c r="J1071" s="246"/>
      <c r="K1071" s="246"/>
      <c r="L1071" s="251"/>
      <c r="M1071" s="252"/>
      <c r="N1071" s="253"/>
      <c r="O1071" s="253"/>
      <c r="P1071" s="253"/>
      <c r="Q1071" s="253"/>
      <c r="R1071" s="253"/>
      <c r="S1071" s="253"/>
      <c r="T1071" s="25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5" t="s">
        <v>173</v>
      </c>
      <c r="AU1071" s="255" t="s">
        <v>106</v>
      </c>
      <c r="AV1071" s="14" t="s">
        <v>171</v>
      </c>
      <c r="AW1071" s="14" t="s">
        <v>33</v>
      </c>
      <c r="AX1071" s="14" t="s">
        <v>80</v>
      </c>
      <c r="AY1071" s="255" t="s">
        <v>163</v>
      </c>
    </row>
    <row r="1072" spans="1:65" s="2" customFormat="1" ht="33" customHeight="1">
      <c r="A1072" s="40"/>
      <c r="B1072" s="41"/>
      <c r="C1072" s="220" t="s">
        <v>2504</v>
      </c>
      <c r="D1072" s="220" t="s">
        <v>166</v>
      </c>
      <c r="E1072" s="221" t="s">
        <v>2505</v>
      </c>
      <c r="F1072" s="222" t="s">
        <v>2506</v>
      </c>
      <c r="G1072" s="223" t="s">
        <v>355</v>
      </c>
      <c r="H1072" s="224">
        <v>15</v>
      </c>
      <c r="I1072" s="225"/>
      <c r="J1072" s="226">
        <f>ROUND(I1072*H1072,2)</f>
        <v>0</v>
      </c>
      <c r="K1072" s="222" t="s">
        <v>170</v>
      </c>
      <c r="L1072" s="46"/>
      <c r="M1072" s="227" t="s">
        <v>19</v>
      </c>
      <c r="N1072" s="228" t="s">
        <v>44</v>
      </c>
      <c r="O1072" s="86"/>
      <c r="P1072" s="229">
        <f>O1072*H1072</f>
        <v>0</v>
      </c>
      <c r="Q1072" s="229">
        <v>0</v>
      </c>
      <c r="R1072" s="229">
        <f>Q1072*H1072</f>
        <v>0</v>
      </c>
      <c r="S1072" s="229">
        <v>0</v>
      </c>
      <c r="T1072" s="230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31" t="s">
        <v>255</v>
      </c>
      <c r="AT1072" s="231" t="s">
        <v>166</v>
      </c>
      <c r="AU1072" s="231" t="s">
        <v>106</v>
      </c>
      <c r="AY1072" s="19" t="s">
        <v>163</v>
      </c>
      <c r="BE1072" s="232">
        <f>IF(N1072="základní",J1072,0)</f>
        <v>0</v>
      </c>
      <c r="BF1072" s="232">
        <f>IF(N1072="snížená",J1072,0)</f>
        <v>0</v>
      </c>
      <c r="BG1072" s="232">
        <f>IF(N1072="zákl. přenesená",J1072,0)</f>
        <v>0</v>
      </c>
      <c r="BH1072" s="232">
        <f>IF(N1072="sníž. přenesená",J1072,0)</f>
        <v>0</v>
      </c>
      <c r="BI1072" s="232">
        <f>IF(N1072="nulová",J1072,0)</f>
        <v>0</v>
      </c>
      <c r="BJ1072" s="19" t="s">
        <v>106</v>
      </c>
      <c r="BK1072" s="232">
        <f>ROUND(I1072*H1072,2)</f>
        <v>0</v>
      </c>
      <c r="BL1072" s="19" t="s">
        <v>255</v>
      </c>
      <c r="BM1072" s="231" t="s">
        <v>2507</v>
      </c>
    </row>
    <row r="1073" spans="1:51" s="13" customFormat="1" ht="12">
      <c r="A1073" s="13"/>
      <c r="B1073" s="233"/>
      <c r="C1073" s="234"/>
      <c r="D1073" s="235" t="s">
        <v>173</v>
      </c>
      <c r="E1073" s="236" t="s">
        <v>19</v>
      </c>
      <c r="F1073" s="237" t="s">
        <v>2508</v>
      </c>
      <c r="G1073" s="234"/>
      <c r="H1073" s="238">
        <v>15</v>
      </c>
      <c r="I1073" s="239"/>
      <c r="J1073" s="234"/>
      <c r="K1073" s="234"/>
      <c r="L1073" s="240"/>
      <c r="M1073" s="241"/>
      <c r="N1073" s="242"/>
      <c r="O1073" s="242"/>
      <c r="P1073" s="242"/>
      <c r="Q1073" s="242"/>
      <c r="R1073" s="242"/>
      <c r="S1073" s="242"/>
      <c r="T1073" s="24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4" t="s">
        <v>173</v>
      </c>
      <c r="AU1073" s="244" t="s">
        <v>106</v>
      </c>
      <c r="AV1073" s="13" t="s">
        <v>106</v>
      </c>
      <c r="AW1073" s="13" t="s">
        <v>33</v>
      </c>
      <c r="AX1073" s="13" t="s">
        <v>72</v>
      </c>
      <c r="AY1073" s="244" t="s">
        <v>163</v>
      </c>
    </row>
    <row r="1074" spans="1:51" s="14" customFormat="1" ht="12">
      <c r="A1074" s="14"/>
      <c r="B1074" s="245"/>
      <c r="C1074" s="246"/>
      <c r="D1074" s="235" t="s">
        <v>173</v>
      </c>
      <c r="E1074" s="247" t="s">
        <v>19</v>
      </c>
      <c r="F1074" s="248" t="s">
        <v>175</v>
      </c>
      <c r="G1074" s="246"/>
      <c r="H1074" s="249">
        <v>15</v>
      </c>
      <c r="I1074" s="250"/>
      <c r="J1074" s="246"/>
      <c r="K1074" s="246"/>
      <c r="L1074" s="251"/>
      <c r="M1074" s="252"/>
      <c r="N1074" s="253"/>
      <c r="O1074" s="253"/>
      <c r="P1074" s="253"/>
      <c r="Q1074" s="253"/>
      <c r="R1074" s="253"/>
      <c r="S1074" s="253"/>
      <c r="T1074" s="25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5" t="s">
        <v>173</v>
      </c>
      <c r="AU1074" s="255" t="s">
        <v>106</v>
      </c>
      <c r="AV1074" s="14" t="s">
        <v>171</v>
      </c>
      <c r="AW1074" s="14" t="s">
        <v>33</v>
      </c>
      <c r="AX1074" s="14" t="s">
        <v>80</v>
      </c>
      <c r="AY1074" s="255" t="s">
        <v>163</v>
      </c>
    </row>
    <row r="1075" spans="1:65" s="2" customFormat="1" ht="33" customHeight="1">
      <c r="A1075" s="40"/>
      <c r="B1075" s="41"/>
      <c r="C1075" s="220" t="s">
        <v>1000</v>
      </c>
      <c r="D1075" s="220" t="s">
        <v>166</v>
      </c>
      <c r="E1075" s="221" t="s">
        <v>2509</v>
      </c>
      <c r="F1075" s="222" t="s">
        <v>2510</v>
      </c>
      <c r="G1075" s="223" t="s">
        <v>355</v>
      </c>
      <c r="H1075" s="224">
        <v>1</v>
      </c>
      <c r="I1075" s="225"/>
      <c r="J1075" s="226">
        <f>ROUND(I1075*H1075,2)</f>
        <v>0</v>
      </c>
      <c r="K1075" s="222" t="s">
        <v>170</v>
      </c>
      <c r="L1075" s="46"/>
      <c r="M1075" s="227" t="s">
        <v>19</v>
      </c>
      <c r="N1075" s="228" t="s">
        <v>44</v>
      </c>
      <c r="O1075" s="86"/>
      <c r="P1075" s="229">
        <f>O1075*H1075</f>
        <v>0</v>
      </c>
      <c r="Q1075" s="229">
        <v>0</v>
      </c>
      <c r="R1075" s="229">
        <f>Q1075*H1075</f>
        <v>0</v>
      </c>
      <c r="S1075" s="229">
        <v>0</v>
      </c>
      <c r="T1075" s="230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31" t="s">
        <v>255</v>
      </c>
      <c r="AT1075" s="231" t="s">
        <v>166</v>
      </c>
      <c r="AU1075" s="231" t="s">
        <v>106</v>
      </c>
      <c r="AY1075" s="19" t="s">
        <v>163</v>
      </c>
      <c r="BE1075" s="232">
        <f>IF(N1075="základní",J1075,0)</f>
        <v>0</v>
      </c>
      <c r="BF1075" s="232">
        <f>IF(N1075="snížená",J1075,0)</f>
        <v>0</v>
      </c>
      <c r="BG1075" s="232">
        <f>IF(N1075="zákl. přenesená",J1075,0)</f>
        <v>0</v>
      </c>
      <c r="BH1075" s="232">
        <f>IF(N1075="sníž. přenesená",J1075,0)</f>
        <v>0</v>
      </c>
      <c r="BI1075" s="232">
        <f>IF(N1075="nulová",J1075,0)</f>
        <v>0</v>
      </c>
      <c r="BJ1075" s="19" t="s">
        <v>106</v>
      </c>
      <c r="BK1075" s="232">
        <f>ROUND(I1075*H1075,2)</f>
        <v>0</v>
      </c>
      <c r="BL1075" s="19" t="s">
        <v>255</v>
      </c>
      <c r="BM1075" s="231" t="s">
        <v>2511</v>
      </c>
    </row>
    <row r="1076" spans="1:51" s="13" customFormat="1" ht="12">
      <c r="A1076" s="13"/>
      <c r="B1076" s="233"/>
      <c r="C1076" s="234"/>
      <c r="D1076" s="235" t="s">
        <v>173</v>
      </c>
      <c r="E1076" s="236" t="s">
        <v>19</v>
      </c>
      <c r="F1076" s="237" t="s">
        <v>2512</v>
      </c>
      <c r="G1076" s="234"/>
      <c r="H1076" s="238">
        <v>1</v>
      </c>
      <c r="I1076" s="239"/>
      <c r="J1076" s="234"/>
      <c r="K1076" s="234"/>
      <c r="L1076" s="240"/>
      <c r="M1076" s="241"/>
      <c r="N1076" s="242"/>
      <c r="O1076" s="242"/>
      <c r="P1076" s="242"/>
      <c r="Q1076" s="242"/>
      <c r="R1076" s="242"/>
      <c r="S1076" s="242"/>
      <c r="T1076" s="24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4" t="s">
        <v>173</v>
      </c>
      <c r="AU1076" s="244" t="s">
        <v>106</v>
      </c>
      <c r="AV1076" s="13" t="s">
        <v>106</v>
      </c>
      <c r="AW1076" s="13" t="s">
        <v>33</v>
      </c>
      <c r="AX1076" s="13" t="s">
        <v>72</v>
      </c>
      <c r="AY1076" s="244" t="s">
        <v>163</v>
      </c>
    </row>
    <row r="1077" spans="1:51" s="14" customFormat="1" ht="12">
      <c r="A1077" s="14"/>
      <c r="B1077" s="245"/>
      <c r="C1077" s="246"/>
      <c r="D1077" s="235" t="s">
        <v>173</v>
      </c>
      <c r="E1077" s="247" t="s">
        <v>19</v>
      </c>
      <c r="F1077" s="248" t="s">
        <v>175</v>
      </c>
      <c r="G1077" s="246"/>
      <c r="H1077" s="249">
        <v>1</v>
      </c>
      <c r="I1077" s="250"/>
      <c r="J1077" s="246"/>
      <c r="K1077" s="246"/>
      <c r="L1077" s="251"/>
      <c r="M1077" s="252"/>
      <c r="N1077" s="253"/>
      <c r="O1077" s="253"/>
      <c r="P1077" s="253"/>
      <c r="Q1077" s="253"/>
      <c r="R1077" s="253"/>
      <c r="S1077" s="253"/>
      <c r="T1077" s="25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5" t="s">
        <v>173</v>
      </c>
      <c r="AU1077" s="255" t="s">
        <v>106</v>
      </c>
      <c r="AV1077" s="14" t="s">
        <v>171</v>
      </c>
      <c r="AW1077" s="14" t="s">
        <v>33</v>
      </c>
      <c r="AX1077" s="14" t="s">
        <v>80</v>
      </c>
      <c r="AY1077" s="255" t="s">
        <v>163</v>
      </c>
    </row>
    <row r="1078" spans="1:65" s="2" customFormat="1" ht="16.5" customHeight="1">
      <c r="A1078" s="40"/>
      <c r="B1078" s="41"/>
      <c r="C1078" s="283" t="s">
        <v>2513</v>
      </c>
      <c r="D1078" s="283" t="s">
        <v>1115</v>
      </c>
      <c r="E1078" s="284" t="s">
        <v>2514</v>
      </c>
      <c r="F1078" s="285" t="s">
        <v>2515</v>
      </c>
      <c r="G1078" s="286" t="s">
        <v>279</v>
      </c>
      <c r="H1078" s="287">
        <v>10.75</v>
      </c>
      <c r="I1078" s="288"/>
      <c r="J1078" s="289">
        <f>ROUND(I1078*H1078,2)</f>
        <v>0</v>
      </c>
      <c r="K1078" s="285" t="s">
        <v>19</v>
      </c>
      <c r="L1078" s="290"/>
      <c r="M1078" s="291" t="s">
        <v>19</v>
      </c>
      <c r="N1078" s="292" t="s">
        <v>44</v>
      </c>
      <c r="O1078" s="86"/>
      <c r="P1078" s="229">
        <f>O1078*H1078</f>
        <v>0</v>
      </c>
      <c r="Q1078" s="229">
        <v>0.004</v>
      </c>
      <c r="R1078" s="229">
        <f>Q1078*H1078</f>
        <v>0.043000000000000003</v>
      </c>
      <c r="S1078" s="229">
        <v>0</v>
      </c>
      <c r="T1078" s="230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31" t="s">
        <v>340</v>
      </c>
      <c r="AT1078" s="231" t="s">
        <v>1115</v>
      </c>
      <c r="AU1078" s="231" t="s">
        <v>106</v>
      </c>
      <c r="AY1078" s="19" t="s">
        <v>163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19" t="s">
        <v>106</v>
      </c>
      <c r="BK1078" s="232">
        <f>ROUND(I1078*H1078,2)</f>
        <v>0</v>
      </c>
      <c r="BL1078" s="19" t="s">
        <v>255</v>
      </c>
      <c r="BM1078" s="231" t="s">
        <v>2516</v>
      </c>
    </row>
    <row r="1079" spans="1:51" s="13" customFormat="1" ht="12">
      <c r="A1079" s="13"/>
      <c r="B1079" s="233"/>
      <c r="C1079" s="234"/>
      <c r="D1079" s="235" t="s">
        <v>173</v>
      </c>
      <c r="E1079" s="236" t="s">
        <v>19</v>
      </c>
      <c r="F1079" s="237" t="s">
        <v>2517</v>
      </c>
      <c r="G1079" s="234"/>
      <c r="H1079" s="238">
        <v>10.75</v>
      </c>
      <c r="I1079" s="239"/>
      <c r="J1079" s="234"/>
      <c r="K1079" s="234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4" t="s">
        <v>173</v>
      </c>
      <c r="AU1079" s="244" t="s">
        <v>106</v>
      </c>
      <c r="AV1079" s="13" t="s">
        <v>106</v>
      </c>
      <c r="AW1079" s="13" t="s">
        <v>33</v>
      </c>
      <c r="AX1079" s="13" t="s">
        <v>72</v>
      </c>
      <c r="AY1079" s="244" t="s">
        <v>163</v>
      </c>
    </row>
    <row r="1080" spans="1:51" s="14" customFormat="1" ht="12">
      <c r="A1080" s="14"/>
      <c r="B1080" s="245"/>
      <c r="C1080" s="246"/>
      <c r="D1080" s="235" t="s">
        <v>173</v>
      </c>
      <c r="E1080" s="247" t="s">
        <v>19</v>
      </c>
      <c r="F1080" s="248" t="s">
        <v>175</v>
      </c>
      <c r="G1080" s="246"/>
      <c r="H1080" s="249">
        <v>10.75</v>
      </c>
      <c r="I1080" s="250"/>
      <c r="J1080" s="246"/>
      <c r="K1080" s="246"/>
      <c r="L1080" s="251"/>
      <c r="M1080" s="252"/>
      <c r="N1080" s="253"/>
      <c r="O1080" s="253"/>
      <c r="P1080" s="253"/>
      <c r="Q1080" s="253"/>
      <c r="R1080" s="253"/>
      <c r="S1080" s="253"/>
      <c r="T1080" s="25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5" t="s">
        <v>173</v>
      </c>
      <c r="AU1080" s="255" t="s">
        <v>106</v>
      </c>
      <c r="AV1080" s="14" t="s">
        <v>171</v>
      </c>
      <c r="AW1080" s="14" t="s">
        <v>33</v>
      </c>
      <c r="AX1080" s="14" t="s">
        <v>80</v>
      </c>
      <c r="AY1080" s="255" t="s">
        <v>163</v>
      </c>
    </row>
    <row r="1081" spans="1:65" s="2" customFormat="1" ht="16.5" customHeight="1">
      <c r="A1081" s="40"/>
      <c r="B1081" s="41"/>
      <c r="C1081" s="283" t="s">
        <v>2518</v>
      </c>
      <c r="D1081" s="283" t="s">
        <v>1115</v>
      </c>
      <c r="E1081" s="284" t="s">
        <v>2519</v>
      </c>
      <c r="F1081" s="285" t="s">
        <v>2520</v>
      </c>
      <c r="G1081" s="286" t="s">
        <v>279</v>
      </c>
      <c r="H1081" s="287">
        <v>49.475</v>
      </c>
      <c r="I1081" s="288"/>
      <c r="J1081" s="289">
        <f>ROUND(I1081*H1081,2)</f>
        <v>0</v>
      </c>
      <c r="K1081" s="285" t="s">
        <v>19</v>
      </c>
      <c r="L1081" s="290"/>
      <c r="M1081" s="291" t="s">
        <v>19</v>
      </c>
      <c r="N1081" s="292" t="s">
        <v>44</v>
      </c>
      <c r="O1081" s="86"/>
      <c r="P1081" s="229">
        <f>O1081*H1081</f>
        <v>0</v>
      </c>
      <c r="Q1081" s="229">
        <v>0.005</v>
      </c>
      <c r="R1081" s="229">
        <f>Q1081*H1081</f>
        <v>0.247375</v>
      </c>
      <c r="S1081" s="229">
        <v>0</v>
      </c>
      <c r="T1081" s="230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31" t="s">
        <v>340</v>
      </c>
      <c r="AT1081" s="231" t="s">
        <v>1115</v>
      </c>
      <c r="AU1081" s="231" t="s">
        <v>106</v>
      </c>
      <c r="AY1081" s="19" t="s">
        <v>163</v>
      </c>
      <c r="BE1081" s="232">
        <f>IF(N1081="základní",J1081,0)</f>
        <v>0</v>
      </c>
      <c r="BF1081" s="232">
        <f>IF(N1081="snížená",J1081,0)</f>
        <v>0</v>
      </c>
      <c r="BG1081" s="232">
        <f>IF(N1081="zákl. přenesená",J1081,0)</f>
        <v>0</v>
      </c>
      <c r="BH1081" s="232">
        <f>IF(N1081="sníž. přenesená",J1081,0)</f>
        <v>0</v>
      </c>
      <c r="BI1081" s="232">
        <f>IF(N1081="nulová",J1081,0)</f>
        <v>0</v>
      </c>
      <c r="BJ1081" s="19" t="s">
        <v>106</v>
      </c>
      <c r="BK1081" s="232">
        <f>ROUND(I1081*H1081,2)</f>
        <v>0</v>
      </c>
      <c r="BL1081" s="19" t="s">
        <v>255</v>
      </c>
      <c r="BM1081" s="231" t="s">
        <v>2521</v>
      </c>
    </row>
    <row r="1082" spans="1:51" s="13" customFormat="1" ht="12">
      <c r="A1082" s="13"/>
      <c r="B1082" s="233"/>
      <c r="C1082" s="234"/>
      <c r="D1082" s="235" t="s">
        <v>173</v>
      </c>
      <c r="E1082" s="236" t="s">
        <v>19</v>
      </c>
      <c r="F1082" s="237" t="s">
        <v>2522</v>
      </c>
      <c r="G1082" s="234"/>
      <c r="H1082" s="238">
        <v>49.475</v>
      </c>
      <c r="I1082" s="239"/>
      <c r="J1082" s="234"/>
      <c r="K1082" s="234"/>
      <c r="L1082" s="240"/>
      <c r="M1082" s="241"/>
      <c r="N1082" s="242"/>
      <c r="O1082" s="242"/>
      <c r="P1082" s="242"/>
      <c r="Q1082" s="242"/>
      <c r="R1082" s="242"/>
      <c r="S1082" s="242"/>
      <c r="T1082" s="24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4" t="s">
        <v>173</v>
      </c>
      <c r="AU1082" s="244" t="s">
        <v>106</v>
      </c>
      <c r="AV1082" s="13" t="s">
        <v>106</v>
      </c>
      <c r="AW1082" s="13" t="s">
        <v>33</v>
      </c>
      <c r="AX1082" s="13" t="s">
        <v>72</v>
      </c>
      <c r="AY1082" s="244" t="s">
        <v>163</v>
      </c>
    </row>
    <row r="1083" spans="1:51" s="14" customFormat="1" ht="12">
      <c r="A1083" s="14"/>
      <c r="B1083" s="245"/>
      <c r="C1083" s="246"/>
      <c r="D1083" s="235" t="s">
        <v>173</v>
      </c>
      <c r="E1083" s="247" t="s">
        <v>19</v>
      </c>
      <c r="F1083" s="248" t="s">
        <v>175</v>
      </c>
      <c r="G1083" s="246"/>
      <c r="H1083" s="249">
        <v>49.475</v>
      </c>
      <c r="I1083" s="250"/>
      <c r="J1083" s="246"/>
      <c r="K1083" s="246"/>
      <c r="L1083" s="251"/>
      <c r="M1083" s="252"/>
      <c r="N1083" s="253"/>
      <c r="O1083" s="253"/>
      <c r="P1083" s="253"/>
      <c r="Q1083" s="253"/>
      <c r="R1083" s="253"/>
      <c r="S1083" s="253"/>
      <c r="T1083" s="25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5" t="s">
        <v>173</v>
      </c>
      <c r="AU1083" s="255" t="s">
        <v>106</v>
      </c>
      <c r="AV1083" s="14" t="s">
        <v>171</v>
      </c>
      <c r="AW1083" s="14" t="s">
        <v>33</v>
      </c>
      <c r="AX1083" s="14" t="s">
        <v>80</v>
      </c>
      <c r="AY1083" s="255" t="s">
        <v>163</v>
      </c>
    </row>
    <row r="1084" spans="1:65" s="2" customFormat="1" ht="16.5" customHeight="1">
      <c r="A1084" s="40"/>
      <c r="B1084" s="41"/>
      <c r="C1084" s="283" t="s">
        <v>2523</v>
      </c>
      <c r="D1084" s="283" t="s">
        <v>1115</v>
      </c>
      <c r="E1084" s="284" t="s">
        <v>2524</v>
      </c>
      <c r="F1084" s="285" t="s">
        <v>2525</v>
      </c>
      <c r="G1084" s="286" t="s">
        <v>279</v>
      </c>
      <c r="H1084" s="287">
        <v>96.85</v>
      </c>
      <c r="I1084" s="288"/>
      <c r="J1084" s="289">
        <f>ROUND(I1084*H1084,2)</f>
        <v>0</v>
      </c>
      <c r="K1084" s="285" t="s">
        <v>19</v>
      </c>
      <c r="L1084" s="290"/>
      <c r="M1084" s="291" t="s">
        <v>19</v>
      </c>
      <c r="N1084" s="292" t="s">
        <v>44</v>
      </c>
      <c r="O1084" s="86"/>
      <c r="P1084" s="229">
        <f>O1084*H1084</f>
        <v>0</v>
      </c>
      <c r="Q1084" s="229">
        <v>0.006</v>
      </c>
      <c r="R1084" s="229">
        <f>Q1084*H1084</f>
        <v>0.5811</v>
      </c>
      <c r="S1084" s="229">
        <v>0</v>
      </c>
      <c r="T1084" s="230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31" t="s">
        <v>340</v>
      </c>
      <c r="AT1084" s="231" t="s">
        <v>1115</v>
      </c>
      <c r="AU1084" s="231" t="s">
        <v>106</v>
      </c>
      <c r="AY1084" s="19" t="s">
        <v>163</v>
      </c>
      <c r="BE1084" s="232">
        <f>IF(N1084="základní",J1084,0)</f>
        <v>0</v>
      </c>
      <c r="BF1084" s="232">
        <f>IF(N1084="snížená",J1084,0)</f>
        <v>0</v>
      </c>
      <c r="BG1084" s="232">
        <f>IF(N1084="zákl. přenesená",J1084,0)</f>
        <v>0</v>
      </c>
      <c r="BH1084" s="232">
        <f>IF(N1084="sníž. přenesená",J1084,0)</f>
        <v>0</v>
      </c>
      <c r="BI1084" s="232">
        <f>IF(N1084="nulová",J1084,0)</f>
        <v>0</v>
      </c>
      <c r="BJ1084" s="19" t="s">
        <v>106</v>
      </c>
      <c r="BK1084" s="232">
        <f>ROUND(I1084*H1084,2)</f>
        <v>0</v>
      </c>
      <c r="BL1084" s="19" t="s">
        <v>255</v>
      </c>
      <c r="BM1084" s="231" t="s">
        <v>2526</v>
      </c>
    </row>
    <row r="1085" spans="1:51" s="13" customFormat="1" ht="12">
      <c r="A1085" s="13"/>
      <c r="B1085" s="233"/>
      <c r="C1085" s="234"/>
      <c r="D1085" s="235" t="s">
        <v>173</v>
      </c>
      <c r="E1085" s="236" t="s">
        <v>19</v>
      </c>
      <c r="F1085" s="237" t="s">
        <v>2527</v>
      </c>
      <c r="G1085" s="234"/>
      <c r="H1085" s="238">
        <v>96.85</v>
      </c>
      <c r="I1085" s="239"/>
      <c r="J1085" s="234"/>
      <c r="K1085" s="234"/>
      <c r="L1085" s="240"/>
      <c r="M1085" s="241"/>
      <c r="N1085" s="242"/>
      <c r="O1085" s="242"/>
      <c r="P1085" s="242"/>
      <c r="Q1085" s="242"/>
      <c r="R1085" s="242"/>
      <c r="S1085" s="242"/>
      <c r="T1085" s="24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4" t="s">
        <v>173</v>
      </c>
      <c r="AU1085" s="244" t="s">
        <v>106</v>
      </c>
      <c r="AV1085" s="13" t="s">
        <v>106</v>
      </c>
      <c r="AW1085" s="13" t="s">
        <v>33</v>
      </c>
      <c r="AX1085" s="13" t="s">
        <v>72</v>
      </c>
      <c r="AY1085" s="244" t="s">
        <v>163</v>
      </c>
    </row>
    <row r="1086" spans="1:51" s="14" customFormat="1" ht="12">
      <c r="A1086" s="14"/>
      <c r="B1086" s="245"/>
      <c r="C1086" s="246"/>
      <c r="D1086" s="235" t="s">
        <v>173</v>
      </c>
      <c r="E1086" s="247" t="s">
        <v>19</v>
      </c>
      <c r="F1086" s="248" t="s">
        <v>175</v>
      </c>
      <c r="G1086" s="246"/>
      <c r="H1086" s="249">
        <v>96.85</v>
      </c>
      <c r="I1086" s="250"/>
      <c r="J1086" s="246"/>
      <c r="K1086" s="246"/>
      <c r="L1086" s="251"/>
      <c r="M1086" s="252"/>
      <c r="N1086" s="253"/>
      <c r="O1086" s="253"/>
      <c r="P1086" s="253"/>
      <c r="Q1086" s="253"/>
      <c r="R1086" s="253"/>
      <c r="S1086" s="253"/>
      <c r="T1086" s="25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5" t="s">
        <v>173</v>
      </c>
      <c r="AU1086" s="255" t="s">
        <v>106</v>
      </c>
      <c r="AV1086" s="14" t="s">
        <v>171</v>
      </c>
      <c r="AW1086" s="14" t="s">
        <v>33</v>
      </c>
      <c r="AX1086" s="14" t="s">
        <v>80</v>
      </c>
      <c r="AY1086" s="255" t="s">
        <v>163</v>
      </c>
    </row>
    <row r="1087" spans="1:65" s="2" customFormat="1" ht="16.5" customHeight="1">
      <c r="A1087" s="40"/>
      <c r="B1087" s="41"/>
      <c r="C1087" s="283" t="s">
        <v>2528</v>
      </c>
      <c r="D1087" s="283" t="s">
        <v>1115</v>
      </c>
      <c r="E1087" s="284" t="s">
        <v>2529</v>
      </c>
      <c r="F1087" s="285" t="s">
        <v>2530</v>
      </c>
      <c r="G1087" s="286" t="s">
        <v>279</v>
      </c>
      <c r="H1087" s="287">
        <v>24.55</v>
      </c>
      <c r="I1087" s="288"/>
      <c r="J1087" s="289">
        <f>ROUND(I1087*H1087,2)</f>
        <v>0</v>
      </c>
      <c r="K1087" s="285" t="s">
        <v>19</v>
      </c>
      <c r="L1087" s="290"/>
      <c r="M1087" s="291" t="s">
        <v>19</v>
      </c>
      <c r="N1087" s="292" t="s">
        <v>44</v>
      </c>
      <c r="O1087" s="86"/>
      <c r="P1087" s="229">
        <f>O1087*H1087</f>
        <v>0</v>
      </c>
      <c r="Q1087" s="229">
        <v>0.008</v>
      </c>
      <c r="R1087" s="229">
        <f>Q1087*H1087</f>
        <v>0.19640000000000002</v>
      </c>
      <c r="S1087" s="229">
        <v>0</v>
      </c>
      <c r="T1087" s="230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31" t="s">
        <v>340</v>
      </c>
      <c r="AT1087" s="231" t="s">
        <v>1115</v>
      </c>
      <c r="AU1087" s="231" t="s">
        <v>106</v>
      </c>
      <c r="AY1087" s="19" t="s">
        <v>163</v>
      </c>
      <c r="BE1087" s="232">
        <f>IF(N1087="základní",J1087,0)</f>
        <v>0</v>
      </c>
      <c r="BF1087" s="232">
        <f>IF(N1087="snížená",J1087,0)</f>
        <v>0</v>
      </c>
      <c r="BG1087" s="232">
        <f>IF(N1087="zákl. přenesená",J1087,0)</f>
        <v>0</v>
      </c>
      <c r="BH1087" s="232">
        <f>IF(N1087="sníž. přenesená",J1087,0)</f>
        <v>0</v>
      </c>
      <c r="BI1087" s="232">
        <f>IF(N1087="nulová",J1087,0)</f>
        <v>0</v>
      </c>
      <c r="BJ1087" s="19" t="s">
        <v>106</v>
      </c>
      <c r="BK1087" s="232">
        <f>ROUND(I1087*H1087,2)</f>
        <v>0</v>
      </c>
      <c r="BL1087" s="19" t="s">
        <v>255</v>
      </c>
      <c r="BM1087" s="231" t="s">
        <v>2531</v>
      </c>
    </row>
    <row r="1088" spans="1:51" s="13" customFormat="1" ht="12">
      <c r="A1088" s="13"/>
      <c r="B1088" s="233"/>
      <c r="C1088" s="234"/>
      <c r="D1088" s="235" t="s">
        <v>173</v>
      </c>
      <c r="E1088" s="236" t="s">
        <v>19</v>
      </c>
      <c r="F1088" s="237" t="s">
        <v>2532</v>
      </c>
      <c r="G1088" s="234"/>
      <c r="H1088" s="238">
        <v>24.55</v>
      </c>
      <c r="I1088" s="239"/>
      <c r="J1088" s="234"/>
      <c r="K1088" s="234"/>
      <c r="L1088" s="240"/>
      <c r="M1088" s="241"/>
      <c r="N1088" s="242"/>
      <c r="O1088" s="242"/>
      <c r="P1088" s="242"/>
      <c r="Q1088" s="242"/>
      <c r="R1088" s="242"/>
      <c r="S1088" s="242"/>
      <c r="T1088" s="24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4" t="s">
        <v>173</v>
      </c>
      <c r="AU1088" s="244" t="s">
        <v>106</v>
      </c>
      <c r="AV1088" s="13" t="s">
        <v>106</v>
      </c>
      <c r="AW1088" s="13" t="s">
        <v>33</v>
      </c>
      <c r="AX1088" s="13" t="s">
        <v>72</v>
      </c>
      <c r="AY1088" s="244" t="s">
        <v>163</v>
      </c>
    </row>
    <row r="1089" spans="1:51" s="14" customFormat="1" ht="12">
      <c r="A1089" s="14"/>
      <c r="B1089" s="245"/>
      <c r="C1089" s="246"/>
      <c r="D1089" s="235" t="s">
        <v>173</v>
      </c>
      <c r="E1089" s="247" t="s">
        <v>19</v>
      </c>
      <c r="F1089" s="248" t="s">
        <v>175</v>
      </c>
      <c r="G1089" s="246"/>
      <c r="H1089" s="249">
        <v>24.55</v>
      </c>
      <c r="I1089" s="250"/>
      <c r="J1089" s="246"/>
      <c r="K1089" s="246"/>
      <c r="L1089" s="251"/>
      <c r="M1089" s="252"/>
      <c r="N1089" s="253"/>
      <c r="O1089" s="253"/>
      <c r="P1089" s="253"/>
      <c r="Q1089" s="253"/>
      <c r="R1089" s="253"/>
      <c r="S1089" s="253"/>
      <c r="T1089" s="25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5" t="s">
        <v>173</v>
      </c>
      <c r="AU1089" s="255" t="s">
        <v>106</v>
      </c>
      <c r="AV1089" s="14" t="s">
        <v>171</v>
      </c>
      <c r="AW1089" s="14" t="s">
        <v>33</v>
      </c>
      <c r="AX1089" s="14" t="s">
        <v>80</v>
      </c>
      <c r="AY1089" s="255" t="s">
        <v>163</v>
      </c>
    </row>
    <row r="1090" spans="1:65" s="2" customFormat="1" ht="16.5" customHeight="1">
      <c r="A1090" s="40"/>
      <c r="B1090" s="41"/>
      <c r="C1090" s="283" t="s">
        <v>2533</v>
      </c>
      <c r="D1090" s="283" t="s">
        <v>1115</v>
      </c>
      <c r="E1090" s="284" t="s">
        <v>2534</v>
      </c>
      <c r="F1090" s="285" t="s">
        <v>2535</v>
      </c>
      <c r="G1090" s="286" t="s">
        <v>279</v>
      </c>
      <c r="H1090" s="287">
        <v>4.6</v>
      </c>
      <c r="I1090" s="288"/>
      <c r="J1090" s="289">
        <f>ROUND(I1090*H1090,2)</f>
        <v>0</v>
      </c>
      <c r="K1090" s="285" t="s">
        <v>19</v>
      </c>
      <c r="L1090" s="290"/>
      <c r="M1090" s="291" t="s">
        <v>19</v>
      </c>
      <c r="N1090" s="292" t="s">
        <v>44</v>
      </c>
      <c r="O1090" s="86"/>
      <c r="P1090" s="229">
        <f>O1090*H1090</f>
        <v>0</v>
      </c>
      <c r="Q1090" s="229">
        <v>0.008</v>
      </c>
      <c r="R1090" s="229">
        <f>Q1090*H1090</f>
        <v>0.0368</v>
      </c>
      <c r="S1090" s="229">
        <v>0</v>
      </c>
      <c r="T1090" s="230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31" t="s">
        <v>340</v>
      </c>
      <c r="AT1090" s="231" t="s">
        <v>1115</v>
      </c>
      <c r="AU1090" s="231" t="s">
        <v>106</v>
      </c>
      <c r="AY1090" s="19" t="s">
        <v>163</v>
      </c>
      <c r="BE1090" s="232">
        <f>IF(N1090="základní",J1090,0)</f>
        <v>0</v>
      </c>
      <c r="BF1090" s="232">
        <f>IF(N1090="snížená",J1090,0)</f>
        <v>0</v>
      </c>
      <c r="BG1090" s="232">
        <f>IF(N1090="zákl. přenesená",J1090,0)</f>
        <v>0</v>
      </c>
      <c r="BH1090" s="232">
        <f>IF(N1090="sníž. přenesená",J1090,0)</f>
        <v>0</v>
      </c>
      <c r="BI1090" s="232">
        <f>IF(N1090="nulová",J1090,0)</f>
        <v>0</v>
      </c>
      <c r="BJ1090" s="19" t="s">
        <v>106</v>
      </c>
      <c r="BK1090" s="232">
        <f>ROUND(I1090*H1090,2)</f>
        <v>0</v>
      </c>
      <c r="BL1090" s="19" t="s">
        <v>255</v>
      </c>
      <c r="BM1090" s="231" t="s">
        <v>2536</v>
      </c>
    </row>
    <row r="1091" spans="1:51" s="13" customFormat="1" ht="12">
      <c r="A1091" s="13"/>
      <c r="B1091" s="233"/>
      <c r="C1091" s="234"/>
      <c r="D1091" s="235" t="s">
        <v>173</v>
      </c>
      <c r="E1091" s="236" t="s">
        <v>19</v>
      </c>
      <c r="F1091" s="237" t="s">
        <v>2537</v>
      </c>
      <c r="G1091" s="234"/>
      <c r="H1091" s="238">
        <v>4.6</v>
      </c>
      <c r="I1091" s="239"/>
      <c r="J1091" s="234"/>
      <c r="K1091" s="234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4" t="s">
        <v>173</v>
      </c>
      <c r="AU1091" s="244" t="s">
        <v>106</v>
      </c>
      <c r="AV1091" s="13" t="s">
        <v>106</v>
      </c>
      <c r="AW1091" s="13" t="s">
        <v>33</v>
      </c>
      <c r="AX1091" s="13" t="s">
        <v>72</v>
      </c>
      <c r="AY1091" s="244" t="s">
        <v>163</v>
      </c>
    </row>
    <row r="1092" spans="1:51" s="14" customFormat="1" ht="12">
      <c r="A1092" s="14"/>
      <c r="B1092" s="245"/>
      <c r="C1092" s="246"/>
      <c r="D1092" s="235" t="s">
        <v>173</v>
      </c>
      <c r="E1092" s="247" t="s">
        <v>19</v>
      </c>
      <c r="F1092" s="248" t="s">
        <v>175</v>
      </c>
      <c r="G1092" s="246"/>
      <c r="H1092" s="249">
        <v>4.6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5" t="s">
        <v>173</v>
      </c>
      <c r="AU1092" s="255" t="s">
        <v>106</v>
      </c>
      <c r="AV1092" s="14" t="s">
        <v>171</v>
      </c>
      <c r="AW1092" s="14" t="s">
        <v>33</v>
      </c>
      <c r="AX1092" s="14" t="s">
        <v>80</v>
      </c>
      <c r="AY1092" s="255" t="s">
        <v>163</v>
      </c>
    </row>
    <row r="1093" spans="1:65" s="2" customFormat="1" ht="16.5" customHeight="1">
      <c r="A1093" s="40"/>
      <c r="B1093" s="41"/>
      <c r="C1093" s="283" t="s">
        <v>2538</v>
      </c>
      <c r="D1093" s="283" t="s">
        <v>1115</v>
      </c>
      <c r="E1093" s="284" t="s">
        <v>2539</v>
      </c>
      <c r="F1093" s="285" t="s">
        <v>2540</v>
      </c>
      <c r="G1093" s="286" t="s">
        <v>279</v>
      </c>
      <c r="H1093" s="287">
        <v>2.86</v>
      </c>
      <c r="I1093" s="288"/>
      <c r="J1093" s="289">
        <f>ROUND(I1093*H1093,2)</f>
        <v>0</v>
      </c>
      <c r="K1093" s="285" t="s">
        <v>19</v>
      </c>
      <c r="L1093" s="290"/>
      <c r="M1093" s="291" t="s">
        <v>19</v>
      </c>
      <c r="N1093" s="292" t="s">
        <v>44</v>
      </c>
      <c r="O1093" s="86"/>
      <c r="P1093" s="229">
        <f>O1093*H1093</f>
        <v>0</v>
      </c>
      <c r="Q1093" s="229">
        <v>0.01</v>
      </c>
      <c r="R1093" s="229">
        <f>Q1093*H1093</f>
        <v>0.0286</v>
      </c>
      <c r="S1093" s="229">
        <v>0</v>
      </c>
      <c r="T1093" s="230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31" t="s">
        <v>340</v>
      </c>
      <c r="AT1093" s="231" t="s">
        <v>1115</v>
      </c>
      <c r="AU1093" s="231" t="s">
        <v>106</v>
      </c>
      <c r="AY1093" s="19" t="s">
        <v>163</v>
      </c>
      <c r="BE1093" s="232">
        <f>IF(N1093="základní",J1093,0)</f>
        <v>0</v>
      </c>
      <c r="BF1093" s="232">
        <f>IF(N1093="snížená",J1093,0)</f>
        <v>0</v>
      </c>
      <c r="BG1093" s="232">
        <f>IF(N1093="zákl. přenesená",J1093,0)</f>
        <v>0</v>
      </c>
      <c r="BH1093" s="232">
        <f>IF(N1093="sníž. přenesená",J1093,0)</f>
        <v>0</v>
      </c>
      <c r="BI1093" s="232">
        <f>IF(N1093="nulová",J1093,0)</f>
        <v>0</v>
      </c>
      <c r="BJ1093" s="19" t="s">
        <v>106</v>
      </c>
      <c r="BK1093" s="232">
        <f>ROUND(I1093*H1093,2)</f>
        <v>0</v>
      </c>
      <c r="BL1093" s="19" t="s">
        <v>255</v>
      </c>
      <c r="BM1093" s="231" t="s">
        <v>2541</v>
      </c>
    </row>
    <row r="1094" spans="1:51" s="13" customFormat="1" ht="12">
      <c r="A1094" s="13"/>
      <c r="B1094" s="233"/>
      <c r="C1094" s="234"/>
      <c r="D1094" s="235" t="s">
        <v>173</v>
      </c>
      <c r="E1094" s="236" t="s">
        <v>19</v>
      </c>
      <c r="F1094" s="237" t="s">
        <v>2542</v>
      </c>
      <c r="G1094" s="234"/>
      <c r="H1094" s="238">
        <v>2.86</v>
      </c>
      <c r="I1094" s="239"/>
      <c r="J1094" s="234"/>
      <c r="K1094" s="234"/>
      <c r="L1094" s="240"/>
      <c r="M1094" s="241"/>
      <c r="N1094" s="242"/>
      <c r="O1094" s="242"/>
      <c r="P1094" s="242"/>
      <c r="Q1094" s="242"/>
      <c r="R1094" s="242"/>
      <c r="S1094" s="242"/>
      <c r="T1094" s="24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4" t="s">
        <v>173</v>
      </c>
      <c r="AU1094" s="244" t="s">
        <v>106</v>
      </c>
      <c r="AV1094" s="13" t="s">
        <v>106</v>
      </c>
      <c r="AW1094" s="13" t="s">
        <v>33</v>
      </c>
      <c r="AX1094" s="13" t="s">
        <v>72</v>
      </c>
      <c r="AY1094" s="244" t="s">
        <v>163</v>
      </c>
    </row>
    <row r="1095" spans="1:51" s="14" customFormat="1" ht="12">
      <c r="A1095" s="14"/>
      <c r="B1095" s="245"/>
      <c r="C1095" s="246"/>
      <c r="D1095" s="235" t="s">
        <v>173</v>
      </c>
      <c r="E1095" s="247" t="s">
        <v>19</v>
      </c>
      <c r="F1095" s="248" t="s">
        <v>175</v>
      </c>
      <c r="G1095" s="246"/>
      <c r="H1095" s="249">
        <v>2.86</v>
      </c>
      <c r="I1095" s="250"/>
      <c r="J1095" s="246"/>
      <c r="K1095" s="246"/>
      <c r="L1095" s="251"/>
      <c r="M1095" s="252"/>
      <c r="N1095" s="253"/>
      <c r="O1095" s="253"/>
      <c r="P1095" s="253"/>
      <c r="Q1095" s="253"/>
      <c r="R1095" s="253"/>
      <c r="S1095" s="253"/>
      <c r="T1095" s="25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5" t="s">
        <v>173</v>
      </c>
      <c r="AU1095" s="255" t="s">
        <v>106</v>
      </c>
      <c r="AV1095" s="14" t="s">
        <v>171</v>
      </c>
      <c r="AW1095" s="14" t="s">
        <v>33</v>
      </c>
      <c r="AX1095" s="14" t="s">
        <v>80</v>
      </c>
      <c r="AY1095" s="255" t="s">
        <v>163</v>
      </c>
    </row>
    <row r="1096" spans="1:65" s="2" customFormat="1" ht="21.75" customHeight="1">
      <c r="A1096" s="40"/>
      <c r="B1096" s="41"/>
      <c r="C1096" s="283" t="s">
        <v>2543</v>
      </c>
      <c r="D1096" s="283" t="s">
        <v>1115</v>
      </c>
      <c r="E1096" s="284" t="s">
        <v>2544</v>
      </c>
      <c r="F1096" s="285" t="s">
        <v>2545</v>
      </c>
      <c r="G1096" s="286" t="s">
        <v>355</v>
      </c>
      <c r="H1096" s="287">
        <v>298</v>
      </c>
      <c r="I1096" s="288"/>
      <c r="J1096" s="289">
        <f>ROUND(I1096*H1096,2)</f>
        <v>0</v>
      </c>
      <c r="K1096" s="285" t="s">
        <v>170</v>
      </c>
      <c r="L1096" s="290"/>
      <c r="M1096" s="291" t="s">
        <v>19</v>
      </c>
      <c r="N1096" s="292" t="s">
        <v>44</v>
      </c>
      <c r="O1096" s="86"/>
      <c r="P1096" s="229">
        <f>O1096*H1096</f>
        <v>0</v>
      </c>
      <c r="Q1096" s="229">
        <v>6E-05</v>
      </c>
      <c r="R1096" s="229">
        <f>Q1096*H1096</f>
        <v>0.01788</v>
      </c>
      <c r="S1096" s="229">
        <v>0</v>
      </c>
      <c r="T1096" s="230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31" t="s">
        <v>340</v>
      </c>
      <c r="AT1096" s="231" t="s">
        <v>1115</v>
      </c>
      <c r="AU1096" s="231" t="s">
        <v>106</v>
      </c>
      <c r="AY1096" s="19" t="s">
        <v>163</v>
      </c>
      <c r="BE1096" s="232">
        <f>IF(N1096="základní",J1096,0)</f>
        <v>0</v>
      </c>
      <c r="BF1096" s="232">
        <f>IF(N1096="snížená",J1096,0)</f>
        <v>0</v>
      </c>
      <c r="BG1096" s="232">
        <f>IF(N1096="zákl. přenesená",J1096,0)</f>
        <v>0</v>
      </c>
      <c r="BH1096" s="232">
        <f>IF(N1096="sníž. přenesená",J1096,0)</f>
        <v>0</v>
      </c>
      <c r="BI1096" s="232">
        <f>IF(N1096="nulová",J1096,0)</f>
        <v>0</v>
      </c>
      <c r="BJ1096" s="19" t="s">
        <v>106</v>
      </c>
      <c r="BK1096" s="232">
        <f>ROUND(I1096*H1096,2)</f>
        <v>0</v>
      </c>
      <c r="BL1096" s="19" t="s">
        <v>255</v>
      </c>
      <c r="BM1096" s="231" t="s">
        <v>2546</v>
      </c>
    </row>
    <row r="1097" spans="1:65" s="2" customFormat="1" ht="33" customHeight="1">
      <c r="A1097" s="40"/>
      <c r="B1097" s="41"/>
      <c r="C1097" s="220" t="s">
        <v>2547</v>
      </c>
      <c r="D1097" s="220" t="s">
        <v>166</v>
      </c>
      <c r="E1097" s="221" t="s">
        <v>2548</v>
      </c>
      <c r="F1097" s="222" t="s">
        <v>2549</v>
      </c>
      <c r="G1097" s="223" t="s">
        <v>355</v>
      </c>
      <c r="H1097" s="224">
        <v>1</v>
      </c>
      <c r="I1097" s="225"/>
      <c r="J1097" s="226">
        <f>ROUND(I1097*H1097,2)</f>
        <v>0</v>
      </c>
      <c r="K1097" s="222" t="s">
        <v>19</v>
      </c>
      <c r="L1097" s="46"/>
      <c r="M1097" s="227" t="s">
        <v>19</v>
      </c>
      <c r="N1097" s="228" t="s">
        <v>44</v>
      </c>
      <c r="O1097" s="86"/>
      <c r="P1097" s="229">
        <f>O1097*H1097</f>
        <v>0</v>
      </c>
      <c r="Q1097" s="229">
        <v>0</v>
      </c>
      <c r="R1097" s="229">
        <f>Q1097*H1097</f>
        <v>0</v>
      </c>
      <c r="S1097" s="229">
        <v>0</v>
      </c>
      <c r="T1097" s="230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31" t="s">
        <v>171</v>
      </c>
      <c r="AT1097" s="231" t="s">
        <v>166</v>
      </c>
      <c r="AU1097" s="231" t="s">
        <v>106</v>
      </c>
      <c r="AY1097" s="19" t="s">
        <v>163</v>
      </c>
      <c r="BE1097" s="232">
        <f>IF(N1097="základní",J1097,0)</f>
        <v>0</v>
      </c>
      <c r="BF1097" s="232">
        <f>IF(N1097="snížená",J1097,0)</f>
        <v>0</v>
      </c>
      <c r="BG1097" s="232">
        <f>IF(N1097="zákl. přenesená",J1097,0)</f>
        <v>0</v>
      </c>
      <c r="BH1097" s="232">
        <f>IF(N1097="sníž. přenesená",J1097,0)</f>
        <v>0</v>
      </c>
      <c r="BI1097" s="232">
        <f>IF(N1097="nulová",J1097,0)</f>
        <v>0</v>
      </c>
      <c r="BJ1097" s="19" t="s">
        <v>106</v>
      </c>
      <c r="BK1097" s="232">
        <f>ROUND(I1097*H1097,2)</f>
        <v>0</v>
      </c>
      <c r="BL1097" s="19" t="s">
        <v>171</v>
      </c>
      <c r="BM1097" s="231" t="s">
        <v>2550</v>
      </c>
    </row>
    <row r="1098" spans="1:51" s="13" customFormat="1" ht="12">
      <c r="A1098" s="13"/>
      <c r="B1098" s="233"/>
      <c r="C1098" s="234"/>
      <c r="D1098" s="235" t="s">
        <v>173</v>
      </c>
      <c r="E1098" s="236" t="s">
        <v>19</v>
      </c>
      <c r="F1098" s="237" t="s">
        <v>2551</v>
      </c>
      <c r="G1098" s="234"/>
      <c r="H1098" s="238">
        <v>1</v>
      </c>
      <c r="I1098" s="239"/>
      <c r="J1098" s="234"/>
      <c r="K1098" s="234"/>
      <c r="L1098" s="240"/>
      <c r="M1098" s="241"/>
      <c r="N1098" s="242"/>
      <c r="O1098" s="242"/>
      <c r="P1098" s="242"/>
      <c r="Q1098" s="242"/>
      <c r="R1098" s="242"/>
      <c r="S1098" s="242"/>
      <c r="T1098" s="24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4" t="s">
        <v>173</v>
      </c>
      <c r="AU1098" s="244" t="s">
        <v>106</v>
      </c>
      <c r="AV1098" s="13" t="s">
        <v>106</v>
      </c>
      <c r="AW1098" s="13" t="s">
        <v>33</v>
      </c>
      <c r="AX1098" s="13" t="s">
        <v>80</v>
      </c>
      <c r="AY1098" s="244" t="s">
        <v>163</v>
      </c>
    </row>
    <row r="1099" spans="1:65" s="2" customFormat="1" ht="33" customHeight="1">
      <c r="A1099" s="40"/>
      <c r="B1099" s="41"/>
      <c r="C1099" s="220" t="s">
        <v>2552</v>
      </c>
      <c r="D1099" s="220" t="s">
        <v>166</v>
      </c>
      <c r="E1099" s="221" t="s">
        <v>2553</v>
      </c>
      <c r="F1099" s="222" t="s">
        <v>2554</v>
      </c>
      <c r="G1099" s="223" t="s">
        <v>355</v>
      </c>
      <c r="H1099" s="224">
        <v>1</v>
      </c>
      <c r="I1099" s="225"/>
      <c r="J1099" s="226">
        <f>ROUND(I1099*H1099,2)</f>
        <v>0</v>
      </c>
      <c r="K1099" s="222" t="s">
        <v>19</v>
      </c>
      <c r="L1099" s="46"/>
      <c r="M1099" s="227" t="s">
        <v>19</v>
      </c>
      <c r="N1099" s="228" t="s">
        <v>44</v>
      </c>
      <c r="O1099" s="86"/>
      <c r="P1099" s="229">
        <f>O1099*H1099</f>
        <v>0</v>
      </c>
      <c r="Q1099" s="229">
        <v>0</v>
      </c>
      <c r="R1099" s="229">
        <f>Q1099*H1099</f>
        <v>0</v>
      </c>
      <c r="S1099" s="229">
        <v>0</v>
      </c>
      <c r="T1099" s="230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31" t="s">
        <v>171</v>
      </c>
      <c r="AT1099" s="231" t="s">
        <v>166</v>
      </c>
      <c r="AU1099" s="231" t="s">
        <v>106</v>
      </c>
      <c r="AY1099" s="19" t="s">
        <v>163</v>
      </c>
      <c r="BE1099" s="232">
        <f>IF(N1099="základní",J1099,0)</f>
        <v>0</v>
      </c>
      <c r="BF1099" s="232">
        <f>IF(N1099="snížená",J1099,0)</f>
        <v>0</v>
      </c>
      <c r="BG1099" s="232">
        <f>IF(N1099="zákl. přenesená",J1099,0)</f>
        <v>0</v>
      </c>
      <c r="BH1099" s="232">
        <f>IF(N1099="sníž. přenesená",J1099,0)</f>
        <v>0</v>
      </c>
      <c r="BI1099" s="232">
        <f>IF(N1099="nulová",J1099,0)</f>
        <v>0</v>
      </c>
      <c r="BJ1099" s="19" t="s">
        <v>106</v>
      </c>
      <c r="BK1099" s="232">
        <f>ROUND(I1099*H1099,2)</f>
        <v>0</v>
      </c>
      <c r="BL1099" s="19" t="s">
        <v>171</v>
      </c>
      <c r="BM1099" s="231" t="s">
        <v>2555</v>
      </c>
    </row>
    <row r="1100" spans="1:51" s="13" customFormat="1" ht="12">
      <c r="A1100" s="13"/>
      <c r="B1100" s="233"/>
      <c r="C1100" s="234"/>
      <c r="D1100" s="235" t="s">
        <v>173</v>
      </c>
      <c r="E1100" s="236" t="s">
        <v>19</v>
      </c>
      <c r="F1100" s="237" t="s">
        <v>2556</v>
      </c>
      <c r="G1100" s="234"/>
      <c r="H1100" s="238">
        <v>1</v>
      </c>
      <c r="I1100" s="239"/>
      <c r="J1100" s="234"/>
      <c r="K1100" s="234"/>
      <c r="L1100" s="240"/>
      <c r="M1100" s="241"/>
      <c r="N1100" s="242"/>
      <c r="O1100" s="242"/>
      <c r="P1100" s="242"/>
      <c r="Q1100" s="242"/>
      <c r="R1100" s="242"/>
      <c r="S1100" s="242"/>
      <c r="T1100" s="24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4" t="s">
        <v>173</v>
      </c>
      <c r="AU1100" s="244" t="s">
        <v>106</v>
      </c>
      <c r="AV1100" s="13" t="s">
        <v>106</v>
      </c>
      <c r="AW1100" s="13" t="s">
        <v>33</v>
      </c>
      <c r="AX1100" s="13" t="s">
        <v>80</v>
      </c>
      <c r="AY1100" s="244" t="s">
        <v>163</v>
      </c>
    </row>
    <row r="1101" spans="1:65" s="2" customFormat="1" ht="33" customHeight="1">
      <c r="A1101" s="40"/>
      <c r="B1101" s="41"/>
      <c r="C1101" s="220" t="s">
        <v>2557</v>
      </c>
      <c r="D1101" s="220" t="s">
        <v>166</v>
      </c>
      <c r="E1101" s="221" t="s">
        <v>2558</v>
      </c>
      <c r="F1101" s="222" t="s">
        <v>2554</v>
      </c>
      <c r="G1101" s="223" t="s">
        <v>355</v>
      </c>
      <c r="H1101" s="224">
        <v>1</v>
      </c>
      <c r="I1101" s="225"/>
      <c r="J1101" s="226">
        <f>ROUND(I1101*H1101,2)</f>
        <v>0</v>
      </c>
      <c r="K1101" s="222" t="s">
        <v>19</v>
      </c>
      <c r="L1101" s="46"/>
      <c r="M1101" s="227" t="s">
        <v>19</v>
      </c>
      <c r="N1101" s="228" t="s">
        <v>44</v>
      </c>
      <c r="O1101" s="86"/>
      <c r="P1101" s="229">
        <f>O1101*H1101</f>
        <v>0</v>
      </c>
      <c r="Q1101" s="229">
        <v>0</v>
      </c>
      <c r="R1101" s="229">
        <f>Q1101*H1101</f>
        <v>0</v>
      </c>
      <c r="S1101" s="229">
        <v>0</v>
      </c>
      <c r="T1101" s="230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31" t="s">
        <v>171</v>
      </c>
      <c r="AT1101" s="231" t="s">
        <v>166</v>
      </c>
      <c r="AU1101" s="231" t="s">
        <v>106</v>
      </c>
      <c r="AY1101" s="19" t="s">
        <v>163</v>
      </c>
      <c r="BE1101" s="232">
        <f>IF(N1101="základní",J1101,0)</f>
        <v>0</v>
      </c>
      <c r="BF1101" s="232">
        <f>IF(N1101="snížená",J1101,0)</f>
        <v>0</v>
      </c>
      <c r="BG1101" s="232">
        <f>IF(N1101="zákl. přenesená",J1101,0)</f>
        <v>0</v>
      </c>
      <c r="BH1101" s="232">
        <f>IF(N1101="sníž. přenesená",J1101,0)</f>
        <v>0</v>
      </c>
      <c r="BI1101" s="232">
        <f>IF(N1101="nulová",J1101,0)</f>
        <v>0</v>
      </c>
      <c r="BJ1101" s="19" t="s">
        <v>106</v>
      </c>
      <c r="BK1101" s="232">
        <f>ROUND(I1101*H1101,2)</f>
        <v>0</v>
      </c>
      <c r="BL1101" s="19" t="s">
        <v>171</v>
      </c>
      <c r="BM1101" s="231" t="s">
        <v>2559</v>
      </c>
    </row>
    <row r="1102" spans="1:51" s="13" customFormat="1" ht="12">
      <c r="A1102" s="13"/>
      <c r="B1102" s="233"/>
      <c r="C1102" s="234"/>
      <c r="D1102" s="235" t="s">
        <v>173</v>
      </c>
      <c r="E1102" s="236" t="s">
        <v>19</v>
      </c>
      <c r="F1102" s="237" t="s">
        <v>2560</v>
      </c>
      <c r="G1102" s="234"/>
      <c r="H1102" s="238">
        <v>1</v>
      </c>
      <c r="I1102" s="239"/>
      <c r="J1102" s="234"/>
      <c r="K1102" s="234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4" t="s">
        <v>173</v>
      </c>
      <c r="AU1102" s="244" t="s">
        <v>106</v>
      </c>
      <c r="AV1102" s="13" t="s">
        <v>106</v>
      </c>
      <c r="AW1102" s="13" t="s">
        <v>33</v>
      </c>
      <c r="AX1102" s="13" t="s">
        <v>80</v>
      </c>
      <c r="AY1102" s="244" t="s">
        <v>163</v>
      </c>
    </row>
    <row r="1103" spans="1:65" s="2" customFormat="1" ht="33" customHeight="1">
      <c r="A1103" s="40"/>
      <c r="B1103" s="41"/>
      <c r="C1103" s="220" t="s">
        <v>2561</v>
      </c>
      <c r="D1103" s="220" t="s">
        <v>166</v>
      </c>
      <c r="E1103" s="221" t="s">
        <v>2562</v>
      </c>
      <c r="F1103" s="222" t="s">
        <v>2554</v>
      </c>
      <c r="G1103" s="223" t="s">
        <v>355</v>
      </c>
      <c r="H1103" s="224">
        <v>1</v>
      </c>
      <c r="I1103" s="225"/>
      <c r="J1103" s="226">
        <f>ROUND(I1103*H1103,2)</f>
        <v>0</v>
      </c>
      <c r="K1103" s="222" t="s">
        <v>19</v>
      </c>
      <c r="L1103" s="46"/>
      <c r="M1103" s="227" t="s">
        <v>19</v>
      </c>
      <c r="N1103" s="228" t="s">
        <v>44</v>
      </c>
      <c r="O1103" s="86"/>
      <c r="P1103" s="229">
        <f>O1103*H1103</f>
        <v>0</v>
      </c>
      <c r="Q1103" s="229">
        <v>0</v>
      </c>
      <c r="R1103" s="229">
        <f>Q1103*H1103</f>
        <v>0</v>
      </c>
      <c r="S1103" s="229">
        <v>0</v>
      </c>
      <c r="T1103" s="230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31" t="s">
        <v>171</v>
      </c>
      <c r="AT1103" s="231" t="s">
        <v>166</v>
      </c>
      <c r="AU1103" s="231" t="s">
        <v>106</v>
      </c>
      <c r="AY1103" s="19" t="s">
        <v>163</v>
      </c>
      <c r="BE1103" s="232">
        <f>IF(N1103="základní",J1103,0)</f>
        <v>0</v>
      </c>
      <c r="BF1103" s="232">
        <f>IF(N1103="snížená",J1103,0)</f>
        <v>0</v>
      </c>
      <c r="BG1103" s="232">
        <f>IF(N1103="zákl. přenesená",J1103,0)</f>
        <v>0</v>
      </c>
      <c r="BH1103" s="232">
        <f>IF(N1103="sníž. přenesená",J1103,0)</f>
        <v>0</v>
      </c>
      <c r="BI1103" s="232">
        <f>IF(N1103="nulová",J1103,0)</f>
        <v>0</v>
      </c>
      <c r="BJ1103" s="19" t="s">
        <v>106</v>
      </c>
      <c r="BK1103" s="232">
        <f>ROUND(I1103*H1103,2)</f>
        <v>0</v>
      </c>
      <c r="BL1103" s="19" t="s">
        <v>171</v>
      </c>
      <c r="BM1103" s="231" t="s">
        <v>2563</v>
      </c>
    </row>
    <row r="1104" spans="1:51" s="13" customFormat="1" ht="12">
      <c r="A1104" s="13"/>
      <c r="B1104" s="233"/>
      <c r="C1104" s="234"/>
      <c r="D1104" s="235" t="s">
        <v>173</v>
      </c>
      <c r="E1104" s="236" t="s">
        <v>19</v>
      </c>
      <c r="F1104" s="237" t="s">
        <v>2564</v>
      </c>
      <c r="G1104" s="234"/>
      <c r="H1104" s="238">
        <v>1</v>
      </c>
      <c r="I1104" s="239"/>
      <c r="J1104" s="234"/>
      <c r="K1104" s="234"/>
      <c r="L1104" s="240"/>
      <c r="M1104" s="241"/>
      <c r="N1104" s="242"/>
      <c r="O1104" s="242"/>
      <c r="P1104" s="242"/>
      <c r="Q1104" s="242"/>
      <c r="R1104" s="242"/>
      <c r="S1104" s="242"/>
      <c r="T1104" s="24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4" t="s">
        <v>173</v>
      </c>
      <c r="AU1104" s="244" t="s">
        <v>106</v>
      </c>
      <c r="AV1104" s="13" t="s">
        <v>106</v>
      </c>
      <c r="AW1104" s="13" t="s">
        <v>33</v>
      </c>
      <c r="AX1104" s="13" t="s">
        <v>80</v>
      </c>
      <c r="AY1104" s="244" t="s">
        <v>163</v>
      </c>
    </row>
    <row r="1105" spans="1:65" s="2" customFormat="1" ht="21.75" customHeight="1">
      <c r="A1105" s="40"/>
      <c r="B1105" s="41"/>
      <c r="C1105" s="220" t="s">
        <v>2565</v>
      </c>
      <c r="D1105" s="220" t="s">
        <v>166</v>
      </c>
      <c r="E1105" s="221" t="s">
        <v>2566</v>
      </c>
      <c r="F1105" s="222" t="s">
        <v>2567</v>
      </c>
      <c r="G1105" s="223" t="s">
        <v>355</v>
      </c>
      <c r="H1105" s="224">
        <v>1</v>
      </c>
      <c r="I1105" s="225"/>
      <c r="J1105" s="226">
        <f>ROUND(I1105*H1105,2)</f>
        <v>0</v>
      </c>
      <c r="K1105" s="222" t="s">
        <v>19</v>
      </c>
      <c r="L1105" s="46"/>
      <c r="M1105" s="227" t="s">
        <v>19</v>
      </c>
      <c r="N1105" s="228" t="s">
        <v>44</v>
      </c>
      <c r="O1105" s="86"/>
      <c r="P1105" s="229">
        <f>O1105*H1105</f>
        <v>0</v>
      </c>
      <c r="Q1105" s="229">
        <v>0</v>
      </c>
      <c r="R1105" s="229">
        <f>Q1105*H1105</f>
        <v>0</v>
      </c>
      <c r="S1105" s="229">
        <v>0</v>
      </c>
      <c r="T1105" s="230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31" t="s">
        <v>171</v>
      </c>
      <c r="AT1105" s="231" t="s">
        <v>166</v>
      </c>
      <c r="AU1105" s="231" t="s">
        <v>106</v>
      </c>
      <c r="AY1105" s="19" t="s">
        <v>163</v>
      </c>
      <c r="BE1105" s="232">
        <f>IF(N1105="základní",J1105,0)</f>
        <v>0</v>
      </c>
      <c r="BF1105" s="232">
        <f>IF(N1105="snížená",J1105,0)</f>
        <v>0</v>
      </c>
      <c r="BG1105" s="232">
        <f>IF(N1105="zákl. přenesená",J1105,0)</f>
        <v>0</v>
      </c>
      <c r="BH1105" s="232">
        <f>IF(N1105="sníž. přenesená",J1105,0)</f>
        <v>0</v>
      </c>
      <c r="BI1105" s="232">
        <f>IF(N1105="nulová",J1105,0)</f>
        <v>0</v>
      </c>
      <c r="BJ1105" s="19" t="s">
        <v>106</v>
      </c>
      <c r="BK1105" s="232">
        <f>ROUND(I1105*H1105,2)</f>
        <v>0</v>
      </c>
      <c r="BL1105" s="19" t="s">
        <v>171</v>
      </c>
      <c r="BM1105" s="231" t="s">
        <v>2568</v>
      </c>
    </row>
    <row r="1106" spans="1:51" s="13" customFormat="1" ht="12">
      <c r="A1106" s="13"/>
      <c r="B1106" s="233"/>
      <c r="C1106" s="234"/>
      <c r="D1106" s="235" t="s">
        <v>173</v>
      </c>
      <c r="E1106" s="236" t="s">
        <v>19</v>
      </c>
      <c r="F1106" s="237" t="s">
        <v>2569</v>
      </c>
      <c r="G1106" s="234"/>
      <c r="H1106" s="238">
        <v>1</v>
      </c>
      <c r="I1106" s="239"/>
      <c r="J1106" s="234"/>
      <c r="K1106" s="234"/>
      <c r="L1106" s="240"/>
      <c r="M1106" s="241"/>
      <c r="N1106" s="242"/>
      <c r="O1106" s="242"/>
      <c r="P1106" s="242"/>
      <c r="Q1106" s="242"/>
      <c r="R1106" s="242"/>
      <c r="S1106" s="242"/>
      <c r="T1106" s="24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4" t="s">
        <v>173</v>
      </c>
      <c r="AU1106" s="244" t="s">
        <v>106</v>
      </c>
      <c r="AV1106" s="13" t="s">
        <v>106</v>
      </c>
      <c r="AW1106" s="13" t="s">
        <v>33</v>
      </c>
      <c r="AX1106" s="13" t="s">
        <v>80</v>
      </c>
      <c r="AY1106" s="244" t="s">
        <v>163</v>
      </c>
    </row>
    <row r="1107" spans="1:65" s="2" customFormat="1" ht="21.75" customHeight="1">
      <c r="A1107" s="40"/>
      <c r="B1107" s="41"/>
      <c r="C1107" s="220" t="s">
        <v>2570</v>
      </c>
      <c r="D1107" s="220" t="s">
        <v>166</v>
      </c>
      <c r="E1107" s="221" t="s">
        <v>2571</v>
      </c>
      <c r="F1107" s="222" t="s">
        <v>2572</v>
      </c>
      <c r="G1107" s="223" t="s">
        <v>355</v>
      </c>
      <c r="H1107" s="224">
        <v>1</v>
      </c>
      <c r="I1107" s="225"/>
      <c r="J1107" s="226">
        <f>ROUND(I1107*H1107,2)</f>
        <v>0</v>
      </c>
      <c r="K1107" s="222" t="s">
        <v>19</v>
      </c>
      <c r="L1107" s="46"/>
      <c r="M1107" s="227" t="s">
        <v>19</v>
      </c>
      <c r="N1107" s="228" t="s">
        <v>44</v>
      </c>
      <c r="O1107" s="86"/>
      <c r="P1107" s="229">
        <f>O1107*H1107</f>
        <v>0</v>
      </c>
      <c r="Q1107" s="229">
        <v>0</v>
      </c>
      <c r="R1107" s="229">
        <f>Q1107*H1107</f>
        <v>0</v>
      </c>
      <c r="S1107" s="229">
        <v>0</v>
      </c>
      <c r="T1107" s="230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31" t="s">
        <v>171</v>
      </c>
      <c r="AT1107" s="231" t="s">
        <v>166</v>
      </c>
      <c r="AU1107" s="231" t="s">
        <v>106</v>
      </c>
      <c r="AY1107" s="19" t="s">
        <v>163</v>
      </c>
      <c r="BE1107" s="232">
        <f>IF(N1107="základní",J1107,0)</f>
        <v>0</v>
      </c>
      <c r="BF1107" s="232">
        <f>IF(N1107="snížená",J1107,0)</f>
        <v>0</v>
      </c>
      <c r="BG1107" s="232">
        <f>IF(N1107="zákl. přenesená",J1107,0)</f>
        <v>0</v>
      </c>
      <c r="BH1107" s="232">
        <f>IF(N1107="sníž. přenesená",J1107,0)</f>
        <v>0</v>
      </c>
      <c r="BI1107" s="232">
        <f>IF(N1107="nulová",J1107,0)</f>
        <v>0</v>
      </c>
      <c r="BJ1107" s="19" t="s">
        <v>106</v>
      </c>
      <c r="BK1107" s="232">
        <f>ROUND(I1107*H1107,2)</f>
        <v>0</v>
      </c>
      <c r="BL1107" s="19" t="s">
        <v>171</v>
      </c>
      <c r="BM1107" s="231" t="s">
        <v>2573</v>
      </c>
    </row>
    <row r="1108" spans="1:51" s="13" customFormat="1" ht="12">
      <c r="A1108" s="13"/>
      <c r="B1108" s="233"/>
      <c r="C1108" s="234"/>
      <c r="D1108" s="235" t="s">
        <v>173</v>
      </c>
      <c r="E1108" s="236" t="s">
        <v>19</v>
      </c>
      <c r="F1108" s="237" t="s">
        <v>2574</v>
      </c>
      <c r="G1108" s="234"/>
      <c r="H1108" s="238">
        <v>1</v>
      </c>
      <c r="I1108" s="239"/>
      <c r="J1108" s="234"/>
      <c r="K1108" s="234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4" t="s">
        <v>173</v>
      </c>
      <c r="AU1108" s="244" t="s">
        <v>106</v>
      </c>
      <c r="AV1108" s="13" t="s">
        <v>106</v>
      </c>
      <c r="AW1108" s="13" t="s">
        <v>33</v>
      </c>
      <c r="AX1108" s="13" t="s">
        <v>80</v>
      </c>
      <c r="AY1108" s="244" t="s">
        <v>163</v>
      </c>
    </row>
    <row r="1109" spans="1:65" s="2" customFormat="1" ht="21.75" customHeight="1">
      <c r="A1109" s="40"/>
      <c r="B1109" s="41"/>
      <c r="C1109" s="220" t="s">
        <v>2575</v>
      </c>
      <c r="D1109" s="220" t="s">
        <v>166</v>
      </c>
      <c r="E1109" s="221" t="s">
        <v>2576</v>
      </c>
      <c r="F1109" s="222" t="s">
        <v>2567</v>
      </c>
      <c r="G1109" s="223" t="s">
        <v>355</v>
      </c>
      <c r="H1109" s="224">
        <v>1</v>
      </c>
      <c r="I1109" s="225"/>
      <c r="J1109" s="226">
        <f>ROUND(I1109*H1109,2)</f>
        <v>0</v>
      </c>
      <c r="K1109" s="222" t="s">
        <v>19</v>
      </c>
      <c r="L1109" s="46"/>
      <c r="M1109" s="227" t="s">
        <v>19</v>
      </c>
      <c r="N1109" s="228" t="s">
        <v>44</v>
      </c>
      <c r="O1109" s="86"/>
      <c r="P1109" s="229">
        <f>O1109*H1109</f>
        <v>0</v>
      </c>
      <c r="Q1109" s="229">
        <v>0</v>
      </c>
      <c r="R1109" s="229">
        <f>Q1109*H1109</f>
        <v>0</v>
      </c>
      <c r="S1109" s="229">
        <v>0</v>
      </c>
      <c r="T1109" s="230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31" t="s">
        <v>171</v>
      </c>
      <c r="AT1109" s="231" t="s">
        <v>166</v>
      </c>
      <c r="AU1109" s="231" t="s">
        <v>106</v>
      </c>
      <c r="AY1109" s="19" t="s">
        <v>163</v>
      </c>
      <c r="BE1109" s="232">
        <f>IF(N1109="základní",J1109,0)</f>
        <v>0</v>
      </c>
      <c r="BF1109" s="232">
        <f>IF(N1109="snížená",J1109,0)</f>
        <v>0</v>
      </c>
      <c r="BG1109" s="232">
        <f>IF(N1109="zákl. přenesená",J1109,0)</f>
        <v>0</v>
      </c>
      <c r="BH1109" s="232">
        <f>IF(N1109="sníž. přenesená",J1109,0)</f>
        <v>0</v>
      </c>
      <c r="BI1109" s="232">
        <f>IF(N1109="nulová",J1109,0)</f>
        <v>0</v>
      </c>
      <c r="BJ1109" s="19" t="s">
        <v>106</v>
      </c>
      <c r="BK1109" s="232">
        <f>ROUND(I1109*H1109,2)</f>
        <v>0</v>
      </c>
      <c r="BL1109" s="19" t="s">
        <v>171</v>
      </c>
      <c r="BM1109" s="231" t="s">
        <v>2577</v>
      </c>
    </row>
    <row r="1110" spans="1:51" s="13" customFormat="1" ht="12">
      <c r="A1110" s="13"/>
      <c r="B1110" s="233"/>
      <c r="C1110" s="234"/>
      <c r="D1110" s="235" t="s">
        <v>173</v>
      </c>
      <c r="E1110" s="236" t="s">
        <v>19</v>
      </c>
      <c r="F1110" s="237" t="s">
        <v>2578</v>
      </c>
      <c r="G1110" s="234"/>
      <c r="H1110" s="238">
        <v>1</v>
      </c>
      <c r="I1110" s="239"/>
      <c r="J1110" s="234"/>
      <c r="K1110" s="234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4" t="s">
        <v>173</v>
      </c>
      <c r="AU1110" s="244" t="s">
        <v>106</v>
      </c>
      <c r="AV1110" s="13" t="s">
        <v>106</v>
      </c>
      <c r="AW1110" s="13" t="s">
        <v>33</v>
      </c>
      <c r="AX1110" s="13" t="s">
        <v>80</v>
      </c>
      <c r="AY1110" s="244" t="s">
        <v>163</v>
      </c>
    </row>
    <row r="1111" spans="1:65" s="2" customFormat="1" ht="21.75" customHeight="1">
      <c r="A1111" s="40"/>
      <c r="B1111" s="41"/>
      <c r="C1111" s="220" t="s">
        <v>2579</v>
      </c>
      <c r="D1111" s="220" t="s">
        <v>166</v>
      </c>
      <c r="E1111" s="221" t="s">
        <v>2580</v>
      </c>
      <c r="F1111" s="222" t="s">
        <v>2567</v>
      </c>
      <c r="G1111" s="223" t="s">
        <v>355</v>
      </c>
      <c r="H1111" s="224">
        <v>1</v>
      </c>
      <c r="I1111" s="225"/>
      <c r="J1111" s="226">
        <f>ROUND(I1111*H1111,2)</f>
        <v>0</v>
      </c>
      <c r="K1111" s="222" t="s">
        <v>19</v>
      </c>
      <c r="L1111" s="46"/>
      <c r="M1111" s="227" t="s">
        <v>19</v>
      </c>
      <c r="N1111" s="228" t="s">
        <v>44</v>
      </c>
      <c r="O1111" s="86"/>
      <c r="P1111" s="229">
        <f>O1111*H1111</f>
        <v>0</v>
      </c>
      <c r="Q1111" s="229">
        <v>0</v>
      </c>
      <c r="R1111" s="229">
        <f>Q1111*H1111</f>
        <v>0</v>
      </c>
      <c r="S1111" s="229">
        <v>0</v>
      </c>
      <c r="T1111" s="230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31" t="s">
        <v>171</v>
      </c>
      <c r="AT1111" s="231" t="s">
        <v>166</v>
      </c>
      <c r="AU1111" s="231" t="s">
        <v>106</v>
      </c>
      <c r="AY1111" s="19" t="s">
        <v>163</v>
      </c>
      <c r="BE1111" s="232">
        <f>IF(N1111="základní",J1111,0)</f>
        <v>0</v>
      </c>
      <c r="BF1111" s="232">
        <f>IF(N1111="snížená",J1111,0)</f>
        <v>0</v>
      </c>
      <c r="BG1111" s="232">
        <f>IF(N1111="zákl. přenesená",J1111,0)</f>
        <v>0</v>
      </c>
      <c r="BH1111" s="232">
        <f>IF(N1111="sníž. přenesená",J1111,0)</f>
        <v>0</v>
      </c>
      <c r="BI1111" s="232">
        <f>IF(N1111="nulová",J1111,0)</f>
        <v>0</v>
      </c>
      <c r="BJ1111" s="19" t="s">
        <v>106</v>
      </c>
      <c r="BK1111" s="232">
        <f>ROUND(I1111*H1111,2)</f>
        <v>0</v>
      </c>
      <c r="BL1111" s="19" t="s">
        <v>171</v>
      </c>
      <c r="BM1111" s="231" t="s">
        <v>2581</v>
      </c>
    </row>
    <row r="1112" spans="1:51" s="13" customFormat="1" ht="12">
      <c r="A1112" s="13"/>
      <c r="B1112" s="233"/>
      <c r="C1112" s="234"/>
      <c r="D1112" s="235" t="s">
        <v>173</v>
      </c>
      <c r="E1112" s="236" t="s">
        <v>19</v>
      </c>
      <c r="F1112" s="237" t="s">
        <v>2582</v>
      </c>
      <c r="G1112" s="234"/>
      <c r="H1112" s="238">
        <v>1</v>
      </c>
      <c r="I1112" s="239"/>
      <c r="J1112" s="234"/>
      <c r="K1112" s="234"/>
      <c r="L1112" s="240"/>
      <c r="M1112" s="241"/>
      <c r="N1112" s="242"/>
      <c r="O1112" s="242"/>
      <c r="P1112" s="242"/>
      <c r="Q1112" s="242"/>
      <c r="R1112" s="242"/>
      <c r="S1112" s="242"/>
      <c r="T1112" s="24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4" t="s">
        <v>173</v>
      </c>
      <c r="AU1112" s="244" t="s">
        <v>106</v>
      </c>
      <c r="AV1112" s="13" t="s">
        <v>106</v>
      </c>
      <c r="AW1112" s="13" t="s">
        <v>33</v>
      </c>
      <c r="AX1112" s="13" t="s">
        <v>80</v>
      </c>
      <c r="AY1112" s="244" t="s">
        <v>163</v>
      </c>
    </row>
    <row r="1113" spans="1:65" s="2" customFormat="1" ht="21.75" customHeight="1">
      <c r="A1113" s="40"/>
      <c r="B1113" s="41"/>
      <c r="C1113" s="220" t="s">
        <v>2583</v>
      </c>
      <c r="D1113" s="220" t="s">
        <v>166</v>
      </c>
      <c r="E1113" s="221" t="s">
        <v>2584</v>
      </c>
      <c r="F1113" s="222" t="s">
        <v>2567</v>
      </c>
      <c r="G1113" s="223" t="s">
        <v>355</v>
      </c>
      <c r="H1113" s="224">
        <v>1</v>
      </c>
      <c r="I1113" s="225"/>
      <c r="J1113" s="226">
        <f>ROUND(I1113*H1113,2)</f>
        <v>0</v>
      </c>
      <c r="K1113" s="222" t="s">
        <v>19</v>
      </c>
      <c r="L1113" s="46"/>
      <c r="M1113" s="227" t="s">
        <v>19</v>
      </c>
      <c r="N1113" s="228" t="s">
        <v>44</v>
      </c>
      <c r="O1113" s="86"/>
      <c r="P1113" s="229">
        <f>O1113*H1113</f>
        <v>0</v>
      </c>
      <c r="Q1113" s="229">
        <v>0</v>
      </c>
      <c r="R1113" s="229">
        <f>Q1113*H1113</f>
        <v>0</v>
      </c>
      <c r="S1113" s="229">
        <v>0</v>
      </c>
      <c r="T1113" s="230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31" t="s">
        <v>171</v>
      </c>
      <c r="AT1113" s="231" t="s">
        <v>166</v>
      </c>
      <c r="AU1113" s="231" t="s">
        <v>106</v>
      </c>
      <c r="AY1113" s="19" t="s">
        <v>163</v>
      </c>
      <c r="BE1113" s="232">
        <f>IF(N1113="základní",J1113,0)</f>
        <v>0</v>
      </c>
      <c r="BF1113" s="232">
        <f>IF(N1113="snížená",J1113,0)</f>
        <v>0</v>
      </c>
      <c r="BG1113" s="232">
        <f>IF(N1113="zákl. přenesená",J1113,0)</f>
        <v>0</v>
      </c>
      <c r="BH1113" s="232">
        <f>IF(N1113="sníž. přenesená",J1113,0)</f>
        <v>0</v>
      </c>
      <c r="BI1113" s="232">
        <f>IF(N1113="nulová",J1113,0)</f>
        <v>0</v>
      </c>
      <c r="BJ1113" s="19" t="s">
        <v>106</v>
      </c>
      <c r="BK1113" s="232">
        <f>ROUND(I1113*H1113,2)</f>
        <v>0</v>
      </c>
      <c r="BL1113" s="19" t="s">
        <v>171</v>
      </c>
      <c r="BM1113" s="231" t="s">
        <v>2585</v>
      </c>
    </row>
    <row r="1114" spans="1:51" s="13" customFormat="1" ht="12">
      <c r="A1114" s="13"/>
      <c r="B1114" s="233"/>
      <c r="C1114" s="234"/>
      <c r="D1114" s="235" t="s">
        <v>173</v>
      </c>
      <c r="E1114" s="236" t="s">
        <v>19</v>
      </c>
      <c r="F1114" s="237" t="s">
        <v>2586</v>
      </c>
      <c r="G1114" s="234"/>
      <c r="H1114" s="238">
        <v>1</v>
      </c>
      <c r="I1114" s="239"/>
      <c r="J1114" s="234"/>
      <c r="K1114" s="234"/>
      <c r="L1114" s="240"/>
      <c r="M1114" s="241"/>
      <c r="N1114" s="242"/>
      <c r="O1114" s="242"/>
      <c r="P1114" s="242"/>
      <c r="Q1114" s="242"/>
      <c r="R1114" s="242"/>
      <c r="S1114" s="242"/>
      <c r="T1114" s="24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4" t="s">
        <v>173</v>
      </c>
      <c r="AU1114" s="244" t="s">
        <v>106</v>
      </c>
      <c r="AV1114" s="13" t="s">
        <v>106</v>
      </c>
      <c r="AW1114" s="13" t="s">
        <v>33</v>
      </c>
      <c r="AX1114" s="13" t="s">
        <v>80</v>
      </c>
      <c r="AY1114" s="244" t="s">
        <v>163</v>
      </c>
    </row>
    <row r="1115" spans="1:65" s="2" customFormat="1" ht="21.75" customHeight="1">
      <c r="A1115" s="40"/>
      <c r="B1115" s="41"/>
      <c r="C1115" s="220" t="s">
        <v>2587</v>
      </c>
      <c r="D1115" s="220" t="s">
        <v>166</v>
      </c>
      <c r="E1115" s="221" t="s">
        <v>2588</v>
      </c>
      <c r="F1115" s="222" t="s">
        <v>2567</v>
      </c>
      <c r="G1115" s="223" t="s">
        <v>355</v>
      </c>
      <c r="H1115" s="224">
        <v>1</v>
      </c>
      <c r="I1115" s="225"/>
      <c r="J1115" s="226">
        <f>ROUND(I1115*H1115,2)</f>
        <v>0</v>
      </c>
      <c r="K1115" s="222" t="s">
        <v>19</v>
      </c>
      <c r="L1115" s="46"/>
      <c r="M1115" s="227" t="s">
        <v>19</v>
      </c>
      <c r="N1115" s="228" t="s">
        <v>44</v>
      </c>
      <c r="O1115" s="86"/>
      <c r="P1115" s="229">
        <f>O1115*H1115</f>
        <v>0</v>
      </c>
      <c r="Q1115" s="229">
        <v>0</v>
      </c>
      <c r="R1115" s="229">
        <f>Q1115*H1115</f>
        <v>0</v>
      </c>
      <c r="S1115" s="229">
        <v>0</v>
      </c>
      <c r="T1115" s="230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31" t="s">
        <v>171</v>
      </c>
      <c r="AT1115" s="231" t="s">
        <v>166</v>
      </c>
      <c r="AU1115" s="231" t="s">
        <v>106</v>
      </c>
      <c r="AY1115" s="19" t="s">
        <v>163</v>
      </c>
      <c r="BE1115" s="232">
        <f>IF(N1115="základní",J1115,0)</f>
        <v>0</v>
      </c>
      <c r="BF1115" s="232">
        <f>IF(N1115="snížená",J1115,0)</f>
        <v>0</v>
      </c>
      <c r="BG1115" s="232">
        <f>IF(N1115="zákl. přenesená",J1115,0)</f>
        <v>0</v>
      </c>
      <c r="BH1115" s="232">
        <f>IF(N1115="sníž. přenesená",J1115,0)</f>
        <v>0</v>
      </c>
      <c r="BI1115" s="232">
        <f>IF(N1115="nulová",J1115,0)</f>
        <v>0</v>
      </c>
      <c r="BJ1115" s="19" t="s">
        <v>106</v>
      </c>
      <c r="BK1115" s="232">
        <f>ROUND(I1115*H1115,2)</f>
        <v>0</v>
      </c>
      <c r="BL1115" s="19" t="s">
        <v>171</v>
      </c>
      <c r="BM1115" s="231" t="s">
        <v>2589</v>
      </c>
    </row>
    <row r="1116" spans="1:51" s="13" customFormat="1" ht="12">
      <c r="A1116" s="13"/>
      <c r="B1116" s="233"/>
      <c r="C1116" s="234"/>
      <c r="D1116" s="235" t="s">
        <v>173</v>
      </c>
      <c r="E1116" s="236" t="s">
        <v>19</v>
      </c>
      <c r="F1116" s="237" t="s">
        <v>2590</v>
      </c>
      <c r="G1116" s="234"/>
      <c r="H1116" s="238">
        <v>1</v>
      </c>
      <c r="I1116" s="239"/>
      <c r="J1116" s="234"/>
      <c r="K1116" s="234"/>
      <c r="L1116" s="240"/>
      <c r="M1116" s="241"/>
      <c r="N1116" s="242"/>
      <c r="O1116" s="242"/>
      <c r="P1116" s="242"/>
      <c r="Q1116" s="242"/>
      <c r="R1116" s="242"/>
      <c r="S1116" s="242"/>
      <c r="T1116" s="24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4" t="s">
        <v>173</v>
      </c>
      <c r="AU1116" s="244" t="s">
        <v>106</v>
      </c>
      <c r="AV1116" s="13" t="s">
        <v>106</v>
      </c>
      <c r="AW1116" s="13" t="s">
        <v>33</v>
      </c>
      <c r="AX1116" s="13" t="s">
        <v>80</v>
      </c>
      <c r="AY1116" s="244" t="s">
        <v>163</v>
      </c>
    </row>
    <row r="1117" spans="1:65" s="2" customFormat="1" ht="21.75" customHeight="1">
      <c r="A1117" s="40"/>
      <c r="B1117" s="41"/>
      <c r="C1117" s="220" t="s">
        <v>2591</v>
      </c>
      <c r="D1117" s="220" t="s">
        <v>166</v>
      </c>
      <c r="E1117" s="221" t="s">
        <v>2592</v>
      </c>
      <c r="F1117" s="222" t="s">
        <v>2567</v>
      </c>
      <c r="G1117" s="223" t="s">
        <v>355</v>
      </c>
      <c r="H1117" s="224">
        <v>1</v>
      </c>
      <c r="I1117" s="225"/>
      <c r="J1117" s="226">
        <f>ROUND(I1117*H1117,2)</f>
        <v>0</v>
      </c>
      <c r="K1117" s="222" t="s">
        <v>19</v>
      </c>
      <c r="L1117" s="46"/>
      <c r="M1117" s="227" t="s">
        <v>19</v>
      </c>
      <c r="N1117" s="228" t="s">
        <v>44</v>
      </c>
      <c r="O1117" s="86"/>
      <c r="P1117" s="229">
        <f>O1117*H1117</f>
        <v>0</v>
      </c>
      <c r="Q1117" s="229">
        <v>0</v>
      </c>
      <c r="R1117" s="229">
        <f>Q1117*H1117</f>
        <v>0</v>
      </c>
      <c r="S1117" s="229">
        <v>0</v>
      </c>
      <c r="T1117" s="230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31" t="s">
        <v>171</v>
      </c>
      <c r="AT1117" s="231" t="s">
        <v>166</v>
      </c>
      <c r="AU1117" s="231" t="s">
        <v>106</v>
      </c>
      <c r="AY1117" s="19" t="s">
        <v>163</v>
      </c>
      <c r="BE1117" s="232">
        <f>IF(N1117="základní",J1117,0)</f>
        <v>0</v>
      </c>
      <c r="BF1117" s="232">
        <f>IF(N1117="snížená",J1117,0)</f>
        <v>0</v>
      </c>
      <c r="BG1117" s="232">
        <f>IF(N1117="zákl. přenesená",J1117,0)</f>
        <v>0</v>
      </c>
      <c r="BH1117" s="232">
        <f>IF(N1117="sníž. přenesená",J1117,0)</f>
        <v>0</v>
      </c>
      <c r="BI1117" s="232">
        <f>IF(N1117="nulová",J1117,0)</f>
        <v>0</v>
      </c>
      <c r="BJ1117" s="19" t="s">
        <v>106</v>
      </c>
      <c r="BK1117" s="232">
        <f>ROUND(I1117*H1117,2)</f>
        <v>0</v>
      </c>
      <c r="BL1117" s="19" t="s">
        <v>171</v>
      </c>
      <c r="BM1117" s="231" t="s">
        <v>2593</v>
      </c>
    </row>
    <row r="1118" spans="1:51" s="13" customFormat="1" ht="12">
      <c r="A1118" s="13"/>
      <c r="B1118" s="233"/>
      <c r="C1118" s="234"/>
      <c r="D1118" s="235" t="s">
        <v>173</v>
      </c>
      <c r="E1118" s="236" t="s">
        <v>19</v>
      </c>
      <c r="F1118" s="237" t="s">
        <v>2594</v>
      </c>
      <c r="G1118" s="234"/>
      <c r="H1118" s="238">
        <v>1</v>
      </c>
      <c r="I1118" s="239"/>
      <c r="J1118" s="234"/>
      <c r="K1118" s="234"/>
      <c r="L1118" s="240"/>
      <c r="M1118" s="241"/>
      <c r="N1118" s="242"/>
      <c r="O1118" s="242"/>
      <c r="P1118" s="242"/>
      <c r="Q1118" s="242"/>
      <c r="R1118" s="242"/>
      <c r="S1118" s="242"/>
      <c r="T1118" s="24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4" t="s">
        <v>173</v>
      </c>
      <c r="AU1118" s="244" t="s">
        <v>106</v>
      </c>
      <c r="AV1118" s="13" t="s">
        <v>106</v>
      </c>
      <c r="AW1118" s="13" t="s">
        <v>33</v>
      </c>
      <c r="AX1118" s="13" t="s">
        <v>80</v>
      </c>
      <c r="AY1118" s="244" t="s">
        <v>163</v>
      </c>
    </row>
    <row r="1119" spans="1:65" s="2" customFormat="1" ht="21.75" customHeight="1">
      <c r="A1119" s="40"/>
      <c r="B1119" s="41"/>
      <c r="C1119" s="220" t="s">
        <v>2595</v>
      </c>
      <c r="D1119" s="220" t="s">
        <v>166</v>
      </c>
      <c r="E1119" s="221" t="s">
        <v>2596</v>
      </c>
      <c r="F1119" s="222" t="s">
        <v>2567</v>
      </c>
      <c r="G1119" s="223" t="s">
        <v>355</v>
      </c>
      <c r="H1119" s="224">
        <v>1</v>
      </c>
      <c r="I1119" s="225"/>
      <c r="J1119" s="226">
        <f>ROUND(I1119*H1119,2)</f>
        <v>0</v>
      </c>
      <c r="K1119" s="222" t="s">
        <v>19</v>
      </c>
      <c r="L1119" s="46"/>
      <c r="M1119" s="227" t="s">
        <v>19</v>
      </c>
      <c r="N1119" s="228" t="s">
        <v>44</v>
      </c>
      <c r="O1119" s="86"/>
      <c r="P1119" s="229">
        <f>O1119*H1119</f>
        <v>0</v>
      </c>
      <c r="Q1119" s="229">
        <v>0</v>
      </c>
      <c r="R1119" s="229">
        <f>Q1119*H1119</f>
        <v>0</v>
      </c>
      <c r="S1119" s="229">
        <v>0</v>
      </c>
      <c r="T1119" s="230">
        <f>S1119*H1119</f>
        <v>0</v>
      </c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R1119" s="231" t="s">
        <v>171</v>
      </c>
      <c r="AT1119" s="231" t="s">
        <v>166</v>
      </c>
      <c r="AU1119" s="231" t="s">
        <v>106</v>
      </c>
      <c r="AY1119" s="19" t="s">
        <v>163</v>
      </c>
      <c r="BE1119" s="232">
        <f>IF(N1119="základní",J1119,0)</f>
        <v>0</v>
      </c>
      <c r="BF1119" s="232">
        <f>IF(N1119="snížená",J1119,0)</f>
        <v>0</v>
      </c>
      <c r="BG1119" s="232">
        <f>IF(N1119="zákl. přenesená",J1119,0)</f>
        <v>0</v>
      </c>
      <c r="BH1119" s="232">
        <f>IF(N1119="sníž. přenesená",J1119,0)</f>
        <v>0</v>
      </c>
      <c r="BI1119" s="232">
        <f>IF(N1119="nulová",J1119,0)</f>
        <v>0</v>
      </c>
      <c r="BJ1119" s="19" t="s">
        <v>106</v>
      </c>
      <c r="BK1119" s="232">
        <f>ROUND(I1119*H1119,2)</f>
        <v>0</v>
      </c>
      <c r="BL1119" s="19" t="s">
        <v>171</v>
      </c>
      <c r="BM1119" s="231" t="s">
        <v>2597</v>
      </c>
    </row>
    <row r="1120" spans="1:51" s="13" customFormat="1" ht="12">
      <c r="A1120" s="13"/>
      <c r="B1120" s="233"/>
      <c r="C1120" s="234"/>
      <c r="D1120" s="235" t="s">
        <v>173</v>
      </c>
      <c r="E1120" s="236" t="s">
        <v>19</v>
      </c>
      <c r="F1120" s="237" t="s">
        <v>2598</v>
      </c>
      <c r="G1120" s="234"/>
      <c r="H1120" s="238">
        <v>1</v>
      </c>
      <c r="I1120" s="239"/>
      <c r="J1120" s="234"/>
      <c r="K1120" s="234"/>
      <c r="L1120" s="240"/>
      <c r="M1120" s="241"/>
      <c r="N1120" s="242"/>
      <c r="O1120" s="242"/>
      <c r="P1120" s="242"/>
      <c r="Q1120" s="242"/>
      <c r="R1120" s="242"/>
      <c r="S1120" s="242"/>
      <c r="T1120" s="24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4" t="s">
        <v>173</v>
      </c>
      <c r="AU1120" s="244" t="s">
        <v>106</v>
      </c>
      <c r="AV1120" s="13" t="s">
        <v>106</v>
      </c>
      <c r="AW1120" s="13" t="s">
        <v>33</v>
      </c>
      <c r="AX1120" s="13" t="s">
        <v>80</v>
      </c>
      <c r="AY1120" s="244" t="s">
        <v>163</v>
      </c>
    </row>
    <row r="1121" spans="1:65" s="2" customFormat="1" ht="21.75" customHeight="1">
      <c r="A1121" s="40"/>
      <c r="B1121" s="41"/>
      <c r="C1121" s="220" t="s">
        <v>2599</v>
      </c>
      <c r="D1121" s="220" t="s">
        <v>166</v>
      </c>
      <c r="E1121" s="221" t="s">
        <v>2600</v>
      </c>
      <c r="F1121" s="222" t="s">
        <v>2567</v>
      </c>
      <c r="G1121" s="223" t="s">
        <v>355</v>
      </c>
      <c r="H1121" s="224">
        <v>1</v>
      </c>
      <c r="I1121" s="225"/>
      <c r="J1121" s="226">
        <f>ROUND(I1121*H1121,2)</f>
        <v>0</v>
      </c>
      <c r="K1121" s="222" t="s">
        <v>19</v>
      </c>
      <c r="L1121" s="46"/>
      <c r="M1121" s="227" t="s">
        <v>19</v>
      </c>
      <c r="N1121" s="228" t="s">
        <v>44</v>
      </c>
      <c r="O1121" s="86"/>
      <c r="P1121" s="229">
        <f>O1121*H1121</f>
        <v>0</v>
      </c>
      <c r="Q1121" s="229">
        <v>0</v>
      </c>
      <c r="R1121" s="229">
        <f>Q1121*H1121</f>
        <v>0</v>
      </c>
      <c r="S1121" s="229">
        <v>0</v>
      </c>
      <c r="T1121" s="230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31" t="s">
        <v>171</v>
      </c>
      <c r="AT1121" s="231" t="s">
        <v>166</v>
      </c>
      <c r="AU1121" s="231" t="s">
        <v>106</v>
      </c>
      <c r="AY1121" s="19" t="s">
        <v>163</v>
      </c>
      <c r="BE1121" s="232">
        <f>IF(N1121="základní",J1121,0)</f>
        <v>0</v>
      </c>
      <c r="BF1121" s="232">
        <f>IF(N1121="snížená",J1121,0)</f>
        <v>0</v>
      </c>
      <c r="BG1121" s="232">
        <f>IF(N1121="zákl. přenesená",J1121,0)</f>
        <v>0</v>
      </c>
      <c r="BH1121" s="232">
        <f>IF(N1121="sníž. přenesená",J1121,0)</f>
        <v>0</v>
      </c>
      <c r="BI1121" s="232">
        <f>IF(N1121="nulová",J1121,0)</f>
        <v>0</v>
      </c>
      <c r="BJ1121" s="19" t="s">
        <v>106</v>
      </c>
      <c r="BK1121" s="232">
        <f>ROUND(I1121*H1121,2)</f>
        <v>0</v>
      </c>
      <c r="BL1121" s="19" t="s">
        <v>171</v>
      </c>
      <c r="BM1121" s="231" t="s">
        <v>2601</v>
      </c>
    </row>
    <row r="1122" spans="1:51" s="13" customFormat="1" ht="12">
      <c r="A1122" s="13"/>
      <c r="B1122" s="233"/>
      <c r="C1122" s="234"/>
      <c r="D1122" s="235" t="s">
        <v>173</v>
      </c>
      <c r="E1122" s="236" t="s">
        <v>19</v>
      </c>
      <c r="F1122" s="237" t="s">
        <v>2602</v>
      </c>
      <c r="G1122" s="234"/>
      <c r="H1122" s="238">
        <v>1</v>
      </c>
      <c r="I1122" s="239"/>
      <c r="J1122" s="234"/>
      <c r="K1122" s="234"/>
      <c r="L1122" s="240"/>
      <c r="M1122" s="241"/>
      <c r="N1122" s="242"/>
      <c r="O1122" s="242"/>
      <c r="P1122" s="242"/>
      <c r="Q1122" s="242"/>
      <c r="R1122" s="242"/>
      <c r="S1122" s="242"/>
      <c r="T1122" s="24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4" t="s">
        <v>173</v>
      </c>
      <c r="AU1122" s="244" t="s">
        <v>106</v>
      </c>
      <c r="AV1122" s="13" t="s">
        <v>106</v>
      </c>
      <c r="AW1122" s="13" t="s">
        <v>33</v>
      </c>
      <c r="AX1122" s="13" t="s">
        <v>80</v>
      </c>
      <c r="AY1122" s="244" t="s">
        <v>163</v>
      </c>
    </row>
    <row r="1123" spans="1:65" s="2" customFormat="1" ht="33" customHeight="1">
      <c r="A1123" s="40"/>
      <c r="B1123" s="41"/>
      <c r="C1123" s="220" t="s">
        <v>2603</v>
      </c>
      <c r="D1123" s="220" t="s">
        <v>166</v>
      </c>
      <c r="E1123" s="221" t="s">
        <v>2604</v>
      </c>
      <c r="F1123" s="222" t="s">
        <v>2605</v>
      </c>
      <c r="G1123" s="223" t="s">
        <v>355</v>
      </c>
      <c r="H1123" s="224">
        <v>1</v>
      </c>
      <c r="I1123" s="225"/>
      <c r="J1123" s="226">
        <f>ROUND(I1123*H1123,2)</f>
        <v>0</v>
      </c>
      <c r="K1123" s="222" t="s">
        <v>19</v>
      </c>
      <c r="L1123" s="46"/>
      <c r="M1123" s="227" t="s">
        <v>19</v>
      </c>
      <c r="N1123" s="228" t="s">
        <v>44</v>
      </c>
      <c r="O1123" s="86"/>
      <c r="P1123" s="229">
        <f>O1123*H1123</f>
        <v>0</v>
      </c>
      <c r="Q1123" s="229">
        <v>0</v>
      </c>
      <c r="R1123" s="229">
        <f>Q1123*H1123</f>
        <v>0</v>
      </c>
      <c r="S1123" s="229">
        <v>0</v>
      </c>
      <c r="T1123" s="230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31" t="s">
        <v>171</v>
      </c>
      <c r="AT1123" s="231" t="s">
        <v>166</v>
      </c>
      <c r="AU1123" s="231" t="s">
        <v>106</v>
      </c>
      <c r="AY1123" s="19" t="s">
        <v>163</v>
      </c>
      <c r="BE1123" s="232">
        <f>IF(N1123="základní",J1123,0)</f>
        <v>0</v>
      </c>
      <c r="BF1123" s="232">
        <f>IF(N1123="snížená",J1123,0)</f>
        <v>0</v>
      </c>
      <c r="BG1123" s="232">
        <f>IF(N1123="zákl. přenesená",J1123,0)</f>
        <v>0</v>
      </c>
      <c r="BH1123" s="232">
        <f>IF(N1123="sníž. přenesená",J1123,0)</f>
        <v>0</v>
      </c>
      <c r="BI1123" s="232">
        <f>IF(N1123="nulová",J1123,0)</f>
        <v>0</v>
      </c>
      <c r="BJ1123" s="19" t="s">
        <v>106</v>
      </c>
      <c r="BK1123" s="232">
        <f>ROUND(I1123*H1123,2)</f>
        <v>0</v>
      </c>
      <c r="BL1123" s="19" t="s">
        <v>171</v>
      </c>
      <c r="BM1123" s="231" t="s">
        <v>2606</v>
      </c>
    </row>
    <row r="1124" spans="1:51" s="13" customFormat="1" ht="12">
      <c r="A1124" s="13"/>
      <c r="B1124" s="233"/>
      <c r="C1124" s="234"/>
      <c r="D1124" s="235" t="s">
        <v>173</v>
      </c>
      <c r="E1124" s="236" t="s">
        <v>19</v>
      </c>
      <c r="F1124" s="237" t="s">
        <v>2607</v>
      </c>
      <c r="G1124" s="234"/>
      <c r="H1124" s="238">
        <v>1</v>
      </c>
      <c r="I1124" s="239"/>
      <c r="J1124" s="234"/>
      <c r="K1124" s="234"/>
      <c r="L1124" s="240"/>
      <c r="M1124" s="241"/>
      <c r="N1124" s="242"/>
      <c r="O1124" s="242"/>
      <c r="P1124" s="242"/>
      <c r="Q1124" s="242"/>
      <c r="R1124" s="242"/>
      <c r="S1124" s="242"/>
      <c r="T1124" s="24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4" t="s">
        <v>173</v>
      </c>
      <c r="AU1124" s="244" t="s">
        <v>106</v>
      </c>
      <c r="AV1124" s="13" t="s">
        <v>106</v>
      </c>
      <c r="AW1124" s="13" t="s">
        <v>33</v>
      </c>
      <c r="AX1124" s="13" t="s">
        <v>80</v>
      </c>
      <c r="AY1124" s="244" t="s">
        <v>163</v>
      </c>
    </row>
    <row r="1125" spans="1:65" s="2" customFormat="1" ht="33" customHeight="1">
      <c r="A1125" s="40"/>
      <c r="B1125" s="41"/>
      <c r="C1125" s="220" t="s">
        <v>2608</v>
      </c>
      <c r="D1125" s="220" t="s">
        <v>166</v>
      </c>
      <c r="E1125" s="221" t="s">
        <v>2609</v>
      </c>
      <c r="F1125" s="222" t="s">
        <v>2605</v>
      </c>
      <c r="G1125" s="223" t="s">
        <v>355</v>
      </c>
      <c r="H1125" s="224">
        <v>1</v>
      </c>
      <c r="I1125" s="225"/>
      <c r="J1125" s="226">
        <f>ROUND(I1125*H1125,2)</f>
        <v>0</v>
      </c>
      <c r="K1125" s="222" t="s">
        <v>19</v>
      </c>
      <c r="L1125" s="46"/>
      <c r="M1125" s="227" t="s">
        <v>19</v>
      </c>
      <c r="N1125" s="228" t="s">
        <v>44</v>
      </c>
      <c r="O1125" s="86"/>
      <c r="P1125" s="229">
        <f>O1125*H1125</f>
        <v>0</v>
      </c>
      <c r="Q1125" s="229">
        <v>0</v>
      </c>
      <c r="R1125" s="229">
        <f>Q1125*H1125</f>
        <v>0</v>
      </c>
      <c r="S1125" s="229">
        <v>0</v>
      </c>
      <c r="T1125" s="230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31" t="s">
        <v>171</v>
      </c>
      <c r="AT1125" s="231" t="s">
        <v>166</v>
      </c>
      <c r="AU1125" s="231" t="s">
        <v>106</v>
      </c>
      <c r="AY1125" s="19" t="s">
        <v>163</v>
      </c>
      <c r="BE1125" s="232">
        <f>IF(N1125="základní",J1125,0)</f>
        <v>0</v>
      </c>
      <c r="BF1125" s="232">
        <f>IF(N1125="snížená",J1125,0)</f>
        <v>0</v>
      </c>
      <c r="BG1125" s="232">
        <f>IF(N1125="zákl. přenesená",J1125,0)</f>
        <v>0</v>
      </c>
      <c r="BH1125" s="232">
        <f>IF(N1125="sníž. přenesená",J1125,0)</f>
        <v>0</v>
      </c>
      <c r="BI1125" s="232">
        <f>IF(N1125="nulová",J1125,0)</f>
        <v>0</v>
      </c>
      <c r="BJ1125" s="19" t="s">
        <v>106</v>
      </c>
      <c r="BK1125" s="232">
        <f>ROUND(I1125*H1125,2)</f>
        <v>0</v>
      </c>
      <c r="BL1125" s="19" t="s">
        <v>171</v>
      </c>
      <c r="BM1125" s="231" t="s">
        <v>2610</v>
      </c>
    </row>
    <row r="1126" spans="1:51" s="13" customFormat="1" ht="12">
      <c r="A1126" s="13"/>
      <c r="B1126" s="233"/>
      <c r="C1126" s="234"/>
      <c r="D1126" s="235" t="s">
        <v>173</v>
      </c>
      <c r="E1126" s="236" t="s">
        <v>19</v>
      </c>
      <c r="F1126" s="237" t="s">
        <v>2611</v>
      </c>
      <c r="G1126" s="234"/>
      <c r="H1126" s="238">
        <v>1</v>
      </c>
      <c r="I1126" s="239"/>
      <c r="J1126" s="234"/>
      <c r="K1126" s="234"/>
      <c r="L1126" s="240"/>
      <c r="M1126" s="241"/>
      <c r="N1126" s="242"/>
      <c r="O1126" s="242"/>
      <c r="P1126" s="242"/>
      <c r="Q1126" s="242"/>
      <c r="R1126" s="242"/>
      <c r="S1126" s="242"/>
      <c r="T1126" s="24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4" t="s">
        <v>173</v>
      </c>
      <c r="AU1126" s="244" t="s">
        <v>106</v>
      </c>
      <c r="AV1126" s="13" t="s">
        <v>106</v>
      </c>
      <c r="AW1126" s="13" t="s">
        <v>33</v>
      </c>
      <c r="AX1126" s="13" t="s">
        <v>80</v>
      </c>
      <c r="AY1126" s="244" t="s">
        <v>163</v>
      </c>
    </row>
    <row r="1127" spans="1:65" s="2" customFormat="1" ht="33" customHeight="1">
      <c r="A1127" s="40"/>
      <c r="B1127" s="41"/>
      <c r="C1127" s="220" t="s">
        <v>2612</v>
      </c>
      <c r="D1127" s="220" t="s">
        <v>166</v>
      </c>
      <c r="E1127" s="221" t="s">
        <v>2613</v>
      </c>
      <c r="F1127" s="222" t="s">
        <v>2605</v>
      </c>
      <c r="G1127" s="223" t="s">
        <v>355</v>
      </c>
      <c r="H1127" s="224">
        <v>1</v>
      </c>
      <c r="I1127" s="225"/>
      <c r="J1127" s="226">
        <f>ROUND(I1127*H1127,2)</f>
        <v>0</v>
      </c>
      <c r="K1127" s="222" t="s">
        <v>19</v>
      </c>
      <c r="L1127" s="46"/>
      <c r="M1127" s="227" t="s">
        <v>19</v>
      </c>
      <c r="N1127" s="228" t="s">
        <v>44</v>
      </c>
      <c r="O1127" s="86"/>
      <c r="P1127" s="229">
        <f>O1127*H1127</f>
        <v>0</v>
      </c>
      <c r="Q1127" s="229">
        <v>0</v>
      </c>
      <c r="R1127" s="229">
        <f>Q1127*H1127</f>
        <v>0</v>
      </c>
      <c r="S1127" s="229">
        <v>0</v>
      </c>
      <c r="T1127" s="230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31" t="s">
        <v>171</v>
      </c>
      <c r="AT1127" s="231" t="s">
        <v>166</v>
      </c>
      <c r="AU1127" s="231" t="s">
        <v>106</v>
      </c>
      <c r="AY1127" s="19" t="s">
        <v>163</v>
      </c>
      <c r="BE1127" s="232">
        <f>IF(N1127="základní",J1127,0)</f>
        <v>0</v>
      </c>
      <c r="BF1127" s="232">
        <f>IF(N1127="snížená",J1127,0)</f>
        <v>0</v>
      </c>
      <c r="BG1127" s="232">
        <f>IF(N1127="zákl. přenesená",J1127,0)</f>
        <v>0</v>
      </c>
      <c r="BH1127" s="232">
        <f>IF(N1127="sníž. přenesená",J1127,0)</f>
        <v>0</v>
      </c>
      <c r="BI1127" s="232">
        <f>IF(N1127="nulová",J1127,0)</f>
        <v>0</v>
      </c>
      <c r="BJ1127" s="19" t="s">
        <v>106</v>
      </c>
      <c r="BK1127" s="232">
        <f>ROUND(I1127*H1127,2)</f>
        <v>0</v>
      </c>
      <c r="BL1127" s="19" t="s">
        <v>171</v>
      </c>
      <c r="BM1127" s="231" t="s">
        <v>2614</v>
      </c>
    </row>
    <row r="1128" spans="1:51" s="13" customFormat="1" ht="12">
      <c r="A1128" s="13"/>
      <c r="B1128" s="233"/>
      <c r="C1128" s="234"/>
      <c r="D1128" s="235" t="s">
        <v>173</v>
      </c>
      <c r="E1128" s="236" t="s">
        <v>19</v>
      </c>
      <c r="F1128" s="237" t="s">
        <v>2615</v>
      </c>
      <c r="G1128" s="234"/>
      <c r="H1128" s="238">
        <v>1</v>
      </c>
      <c r="I1128" s="239"/>
      <c r="J1128" s="234"/>
      <c r="K1128" s="234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4" t="s">
        <v>173</v>
      </c>
      <c r="AU1128" s="244" t="s">
        <v>106</v>
      </c>
      <c r="AV1128" s="13" t="s">
        <v>106</v>
      </c>
      <c r="AW1128" s="13" t="s">
        <v>33</v>
      </c>
      <c r="AX1128" s="13" t="s">
        <v>80</v>
      </c>
      <c r="AY1128" s="244" t="s">
        <v>163</v>
      </c>
    </row>
    <row r="1129" spans="1:65" s="2" customFormat="1" ht="21.75" customHeight="1">
      <c r="A1129" s="40"/>
      <c r="B1129" s="41"/>
      <c r="C1129" s="220" t="s">
        <v>2616</v>
      </c>
      <c r="D1129" s="220" t="s">
        <v>166</v>
      </c>
      <c r="E1129" s="221" t="s">
        <v>2617</v>
      </c>
      <c r="F1129" s="222" t="s">
        <v>2567</v>
      </c>
      <c r="G1129" s="223" t="s">
        <v>355</v>
      </c>
      <c r="H1129" s="224">
        <v>1</v>
      </c>
      <c r="I1129" s="225"/>
      <c r="J1129" s="226">
        <f>ROUND(I1129*H1129,2)</f>
        <v>0</v>
      </c>
      <c r="K1129" s="222" t="s">
        <v>19</v>
      </c>
      <c r="L1129" s="46"/>
      <c r="M1129" s="227" t="s">
        <v>19</v>
      </c>
      <c r="N1129" s="228" t="s">
        <v>44</v>
      </c>
      <c r="O1129" s="86"/>
      <c r="P1129" s="229">
        <f>O1129*H1129</f>
        <v>0</v>
      </c>
      <c r="Q1129" s="229">
        <v>0</v>
      </c>
      <c r="R1129" s="229">
        <f>Q1129*H1129</f>
        <v>0</v>
      </c>
      <c r="S1129" s="229">
        <v>0</v>
      </c>
      <c r="T1129" s="230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31" t="s">
        <v>171</v>
      </c>
      <c r="AT1129" s="231" t="s">
        <v>166</v>
      </c>
      <c r="AU1129" s="231" t="s">
        <v>106</v>
      </c>
      <c r="AY1129" s="19" t="s">
        <v>163</v>
      </c>
      <c r="BE1129" s="232">
        <f>IF(N1129="základní",J1129,0)</f>
        <v>0</v>
      </c>
      <c r="BF1129" s="232">
        <f>IF(N1129="snížená",J1129,0)</f>
        <v>0</v>
      </c>
      <c r="BG1129" s="232">
        <f>IF(N1129="zákl. přenesená",J1129,0)</f>
        <v>0</v>
      </c>
      <c r="BH1129" s="232">
        <f>IF(N1129="sníž. přenesená",J1129,0)</f>
        <v>0</v>
      </c>
      <c r="BI1129" s="232">
        <f>IF(N1129="nulová",J1129,0)</f>
        <v>0</v>
      </c>
      <c r="BJ1129" s="19" t="s">
        <v>106</v>
      </c>
      <c r="BK1129" s="232">
        <f>ROUND(I1129*H1129,2)</f>
        <v>0</v>
      </c>
      <c r="BL1129" s="19" t="s">
        <v>171</v>
      </c>
      <c r="BM1129" s="231" t="s">
        <v>2618</v>
      </c>
    </row>
    <row r="1130" spans="1:51" s="13" customFormat="1" ht="12">
      <c r="A1130" s="13"/>
      <c r="B1130" s="233"/>
      <c r="C1130" s="234"/>
      <c r="D1130" s="235" t="s">
        <v>173</v>
      </c>
      <c r="E1130" s="236" t="s">
        <v>19</v>
      </c>
      <c r="F1130" s="237" t="s">
        <v>2619</v>
      </c>
      <c r="G1130" s="234"/>
      <c r="H1130" s="238">
        <v>1</v>
      </c>
      <c r="I1130" s="239"/>
      <c r="J1130" s="234"/>
      <c r="K1130" s="234"/>
      <c r="L1130" s="240"/>
      <c r="M1130" s="241"/>
      <c r="N1130" s="242"/>
      <c r="O1130" s="242"/>
      <c r="P1130" s="242"/>
      <c r="Q1130" s="242"/>
      <c r="R1130" s="242"/>
      <c r="S1130" s="242"/>
      <c r="T1130" s="24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4" t="s">
        <v>173</v>
      </c>
      <c r="AU1130" s="244" t="s">
        <v>106</v>
      </c>
      <c r="AV1130" s="13" t="s">
        <v>106</v>
      </c>
      <c r="AW1130" s="13" t="s">
        <v>33</v>
      </c>
      <c r="AX1130" s="13" t="s">
        <v>80</v>
      </c>
      <c r="AY1130" s="244" t="s">
        <v>163</v>
      </c>
    </row>
    <row r="1131" spans="1:65" s="2" customFormat="1" ht="21.75" customHeight="1">
      <c r="A1131" s="40"/>
      <c r="B1131" s="41"/>
      <c r="C1131" s="220" t="s">
        <v>2620</v>
      </c>
      <c r="D1131" s="220" t="s">
        <v>166</v>
      </c>
      <c r="E1131" s="221" t="s">
        <v>2621</v>
      </c>
      <c r="F1131" s="222" t="s">
        <v>2567</v>
      </c>
      <c r="G1131" s="223" t="s">
        <v>355</v>
      </c>
      <c r="H1131" s="224">
        <v>1</v>
      </c>
      <c r="I1131" s="225"/>
      <c r="J1131" s="226">
        <f>ROUND(I1131*H1131,2)</f>
        <v>0</v>
      </c>
      <c r="K1131" s="222" t="s">
        <v>19</v>
      </c>
      <c r="L1131" s="46"/>
      <c r="M1131" s="227" t="s">
        <v>19</v>
      </c>
      <c r="N1131" s="228" t="s">
        <v>44</v>
      </c>
      <c r="O1131" s="86"/>
      <c r="P1131" s="229">
        <f>O1131*H1131</f>
        <v>0</v>
      </c>
      <c r="Q1131" s="229">
        <v>0</v>
      </c>
      <c r="R1131" s="229">
        <f>Q1131*H1131</f>
        <v>0</v>
      </c>
      <c r="S1131" s="229">
        <v>0</v>
      </c>
      <c r="T1131" s="230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31" t="s">
        <v>171</v>
      </c>
      <c r="AT1131" s="231" t="s">
        <v>166</v>
      </c>
      <c r="AU1131" s="231" t="s">
        <v>106</v>
      </c>
      <c r="AY1131" s="19" t="s">
        <v>163</v>
      </c>
      <c r="BE1131" s="232">
        <f>IF(N1131="základní",J1131,0)</f>
        <v>0</v>
      </c>
      <c r="BF1131" s="232">
        <f>IF(N1131="snížená",J1131,0)</f>
        <v>0</v>
      </c>
      <c r="BG1131" s="232">
        <f>IF(N1131="zákl. přenesená",J1131,0)</f>
        <v>0</v>
      </c>
      <c r="BH1131" s="232">
        <f>IF(N1131="sníž. přenesená",J1131,0)</f>
        <v>0</v>
      </c>
      <c r="BI1131" s="232">
        <f>IF(N1131="nulová",J1131,0)</f>
        <v>0</v>
      </c>
      <c r="BJ1131" s="19" t="s">
        <v>106</v>
      </c>
      <c r="BK1131" s="232">
        <f>ROUND(I1131*H1131,2)</f>
        <v>0</v>
      </c>
      <c r="BL1131" s="19" t="s">
        <v>171</v>
      </c>
      <c r="BM1131" s="231" t="s">
        <v>2622</v>
      </c>
    </row>
    <row r="1132" spans="1:51" s="13" customFormat="1" ht="12">
      <c r="A1132" s="13"/>
      <c r="B1132" s="233"/>
      <c r="C1132" s="234"/>
      <c r="D1132" s="235" t="s">
        <v>173</v>
      </c>
      <c r="E1132" s="236" t="s">
        <v>19</v>
      </c>
      <c r="F1132" s="237" t="s">
        <v>2623</v>
      </c>
      <c r="G1132" s="234"/>
      <c r="H1132" s="238">
        <v>1</v>
      </c>
      <c r="I1132" s="239"/>
      <c r="J1132" s="234"/>
      <c r="K1132" s="234"/>
      <c r="L1132" s="240"/>
      <c r="M1132" s="241"/>
      <c r="N1132" s="242"/>
      <c r="O1132" s="242"/>
      <c r="P1132" s="242"/>
      <c r="Q1132" s="242"/>
      <c r="R1132" s="242"/>
      <c r="S1132" s="242"/>
      <c r="T1132" s="24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4" t="s">
        <v>173</v>
      </c>
      <c r="AU1132" s="244" t="s">
        <v>106</v>
      </c>
      <c r="AV1132" s="13" t="s">
        <v>106</v>
      </c>
      <c r="AW1132" s="13" t="s">
        <v>33</v>
      </c>
      <c r="AX1132" s="13" t="s">
        <v>80</v>
      </c>
      <c r="AY1132" s="244" t="s">
        <v>163</v>
      </c>
    </row>
    <row r="1133" spans="1:65" s="2" customFormat="1" ht="33" customHeight="1">
      <c r="A1133" s="40"/>
      <c r="B1133" s="41"/>
      <c r="C1133" s="220" t="s">
        <v>2624</v>
      </c>
      <c r="D1133" s="220" t="s">
        <v>166</v>
      </c>
      <c r="E1133" s="221" t="s">
        <v>2625</v>
      </c>
      <c r="F1133" s="222" t="s">
        <v>2554</v>
      </c>
      <c r="G1133" s="223" t="s">
        <v>355</v>
      </c>
      <c r="H1133" s="224">
        <v>1</v>
      </c>
      <c r="I1133" s="225"/>
      <c r="J1133" s="226">
        <f>ROUND(I1133*H1133,2)</f>
        <v>0</v>
      </c>
      <c r="K1133" s="222" t="s">
        <v>19</v>
      </c>
      <c r="L1133" s="46"/>
      <c r="M1133" s="227" t="s">
        <v>19</v>
      </c>
      <c r="N1133" s="228" t="s">
        <v>44</v>
      </c>
      <c r="O1133" s="86"/>
      <c r="P1133" s="229">
        <f>O1133*H1133</f>
        <v>0</v>
      </c>
      <c r="Q1133" s="229">
        <v>0</v>
      </c>
      <c r="R1133" s="229">
        <f>Q1133*H1133</f>
        <v>0</v>
      </c>
      <c r="S1133" s="229">
        <v>0</v>
      </c>
      <c r="T1133" s="230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31" t="s">
        <v>171</v>
      </c>
      <c r="AT1133" s="231" t="s">
        <v>166</v>
      </c>
      <c r="AU1133" s="231" t="s">
        <v>106</v>
      </c>
      <c r="AY1133" s="19" t="s">
        <v>163</v>
      </c>
      <c r="BE1133" s="232">
        <f>IF(N1133="základní",J1133,0)</f>
        <v>0</v>
      </c>
      <c r="BF1133" s="232">
        <f>IF(N1133="snížená",J1133,0)</f>
        <v>0</v>
      </c>
      <c r="BG1133" s="232">
        <f>IF(N1133="zákl. přenesená",J1133,0)</f>
        <v>0</v>
      </c>
      <c r="BH1133" s="232">
        <f>IF(N1133="sníž. přenesená",J1133,0)</f>
        <v>0</v>
      </c>
      <c r="BI1133" s="232">
        <f>IF(N1133="nulová",J1133,0)</f>
        <v>0</v>
      </c>
      <c r="BJ1133" s="19" t="s">
        <v>106</v>
      </c>
      <c r="BK1133" s="232">
        <f>ROUND(I1133*H1133,2)</f>
        <v>0</v>
      </c>
      <c r="BL1133" s="19" t="s">
        <v>171</v>
      </c>
      <c r="BM1133" s="231" t="s">
        <v>2626</v>
      </c>
    </row>
    <row r="1134" spans="1:51" s="13" customFormat="1" ht="12">
      <c r="A1134" s="13"/>
      <c r="B1134" s="233"/>
      <c r="C1134" s="234"/>
      <c r="D1134" s="235" t="s">
        <v>173</v>
      </c>
      <c r="E1134" s="236" t="s">
        <v>19</v>
      </c>
      <c r="F1134" s="237" t="s">
        <v>2627</v>
      </c>
      <c r="G1134" s="234"/>
      <c r="H1134" s="238">
        <v>1</v>
      </c>
      <c r="I1134" s="239"/>
      <c r="J1134" s="234"/>
      <c r="K1134" s="234"/>
      <c r="L1134" s="240"/>
      <c r="M1134" s="241"/>
      <c r="N1134" s="242"/>
      <c r="O1134" s="242"/>
      <c r="P1134" s="242"/>
      <c r="Q1134" s="242"/>
      <c r="R1134" s="242"/>
      <c r="S1134" s="242"/>
      <c r="T1134" s="24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4" t="s">
        <v>173</v>
      </c>
      <c r="AU1134" s="244" t="s">
        <v>106</v>
      </c>
      <c r="AV1134" s="13" t="s">
        <v>106</v>
      </c>
      <c r="AW1134" s="13" t="s">
        <v>33</v>
      </c>
      <c r="AX1134" s="13" t="s">
        <v>80</v>
      </c>
      <c r="AY1134" s="244" t="s">
        <v>163</v>
      </c>
    </row>
    <row r="1135" spans="1:65" s="2" customFormat="1" ht="33" customHeight="1">
      <c r="A1135" s="40"/>
      <c r="B1135" s="41"/>
      <c r="C1135" s="220" t="s">
        <v>2628</v>
      </c>
      <c r="D1135" s="220" t="s">
        <v>166</v>
      </c>
      <c r="E1135" s="221" t="s">
        <v>2629</v>
      </c>
      <c r="F1135" s="222" t="s">
        <v>2554</v>
      </c>
      <c r="G1135" s="223" t="s">
        <v>355</v>
      </c>
      <c r="H1135" s="224">
        <v>1</v>
      </c>
      <c r="I1135" s="225"/>
      <c r="J1135" s="226">
        <f>ROUND(I1135*H1135,2)</f>
        <v>0</v>
      </c>
      <c r="K1135" s="222" t="s">
        <v>19</v>
      </c>
      <c r="L1135" s="46"/>
      <c r="M1135" s="227" t="s">
        <v>19</v>
      </c>
      <c r="N1135" s="228" t="s">
        <v>44</v>
      </c>
      <c r="O1135" s="86"/>
      <c r="P1135" s="229">
        <f>O1135*H1135</f>
        <v>0</v>
      </c>
      <c r="Q1135" s="229">
        <v>0</v>
      </c>
      <c r="R1135" s="229">
        <f>Q1135*H1135</f>
        <v>0</v>
      </c>
      <c r="S1135" s="229">
        <v>0</v>
      </c>
      <c r="T1135" s="230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31" t="s">
        <v>171</v>
      </c>
      <c r="AT1135" s="231" t="s">
        <v>166</v>
      </c>
      <c r="AU1135" s="231" t="s">
        <v>106</v>
      </c>
      <c r="AY1135" s="19" t="s">
        <v>163</v>
      </c>
      <c r="BE1135" s="232">
        <f>IF(N1135="základní",J1135,0)</f>
        <v>0</v>
      </c>
      <c r="BF1135" s="232">
        <f>IF(N1135="snížená",J1135,0)</f>
        <v>0</v>
      </c>
      <c r="BG1135" s="232">
        <f>IF(N1135="zákl. přenesená",J1135,0)</f>
        <v>0</v>
      </c>
      <c r="BH1135" s="232">
        <f>IF(N1135="sníž. přenesená",J1135,0)</f>
        <v>0</v>
      </c>
      <c r="BI1135" s="232">
        <f>IF(N1135="nulová",J1135,0)</f>
        <v>0</v>
      </c>
      <c r="BJ1135" s="19" t="s">
        <v>106</v>
      </c>
      <c r="BK1135" s="232">
        <f>ROUND(I1135*H1135,2)</f>
        <v>0</v>
      </c>
      <c r="BL1135" s="19" t="s">
        <v>171</v>
      </c>
      <c r="BM1135" s="231" t="s">
        <v>2630</v>
      </c>
    </row>
    <row r="1136" spans="1:51" s="13" customFormat="1" ht="12">
      <c r="A1136" s="13"/>
      <c r="B1136" s="233"/>
      <c r="C1136" s="234"/>
      <c r="D1136" s="235" t="s">
        <v>173</v>
      </c>
      <c r="E1136" s="236" t="s">
        <v>19</v>
      </c>
      <c r="F1136" s="237" t="s">
        <v>2631</v>
      </c>
      <c r="G1136" s="234"/>
      <c r="H1136" s="238">
        <v>1</v>
      </c>
      <c r="I1136" s="239"/>
      <c r="J1136" s="234"/>
      <c r="K1136" s="234"/>
      <c r="L1136" s="240"/>
      <c r="M1136" s="241"/>
      <c r="N1136" s="242"/>
      <c r="O1136" s="242"/>
      <c r="P1136" s="242"/>
      <c r="Q1136" s="242"/>
      <c r="R1136" s="242"/>
      <c r="S1136" s="242"/>
      <c r="T1136" s="24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4" t="s">
        <v>173</v>
      </c>
      <c r="AU1136" s="244" t="s">
        <v>106</v>
      </c>
      <c r="AV1136" s="13" t="s">
        <v>106</v>
      </c>
      <c r="AW1136" s="13" t="s">
        <v>33</v>
      </c>
      <c r="AX1136" s="13" t="s">
        <v>80</v>
      </c>
      <c r="AY1136" s="244" t="s">
        <v>163</v>
      </c>
    </row>
    <row r="1137" spans="1:65" s="2" customFormat="1" ht="33" customHeight="1">
      <c r="A1137" s="40"/>
      <c r="B1137" s="41"/>
      <c r="C1137" s="220" t="s">
        <v>2632</v>
      </c>
      <c r="D1137" s="220" t="s">
        <v>166</v>
      </c>
      <c r="E1137" s="221" t="s">
        <v>2633</v>
      </c>
      <c r="F1137" s="222" t="s">
        <v>2634</v>
      </c>
      <c r="G1137" s="223" t="s">
        <v>355</v>
      </c>
      <c r="H1137" s="224">
        <v>1</v>
      </c>
      <c r="I1137" s="225"/>
      <c r="J1137" s="226">
        <f>ROUND(I1137*H1137,2)</f>
        <v>0</v>
      </c>
      <c r="K1137" s="222" t="s">
        <v>19</v>
      </c>
      <c r="L1137" s="46"/>
      <c r="M1137" s="227" t="s">
        <v>19</v>
      </c>
      <c r="N1137" s="228" t="s">
        <v>44</v>
      </c>
      <c r="O1137" s="86"/>
      <c r="P1137" s="229">
        <f>O1137*H1137</f>
        <v>0</v>
      </c>
      <c r="Q1137" s="229">
        <v>0</v>
      </c>
      <c r="R1137" s="229">
        <f>Q1137*H1137</f>
        <v>0</v>
      </c>
      <c r="S1137" s="229">
        <v>0</v>
      </c>
      <c r="T1137" s="230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31" t="s">
        <v>171</v>
      </c>
      <c r="AT1137" s="231" t="s">
        <v>166</v>
      </c>
      <c r="AU1137" s="231" t="s">
        <v>106</v>
      </c>
      <c r="AY1137" s="19" t="s">
        <v>163</v>
      </c>
      <c r="BE1137" s="232">
        <f>IF(N1137="základní",J1137,0)</f>
        <v>0</v>
      </c>
      <c r="BF1137" s="232">
        <f>IF(N1137="snížená",J1137,0)</f>
        <v>0</v>
      </c>
      <c r="BG1137" s="232">
        <f>IF(N1137="zákl. přenesená",J1137,0)</f>
        <v>0</v>
      </c>
      <c r="BH1137" s="232">
        <f>IF(N1137="sníž. přenesená",J1137,0)</f>
        <v>0</v>
      </c>
      <c r="BI1137" s="232">
        <f>IF(N1137="nulová",J1137,0)</f>
        <v>0</v>
      </c>
      <c r="BJ1137" s="19" t="s">
        <v>106</v>
      </c>
      <c r="BK1137" s="232">
        <f>ROUND(I1137*H1137,2)</f>
        <v>0</v>
      </c>
      <c r="BL1137" s="19" t="s">
        <v>171</v>
      </c>
      <c r="BM1137" s="231" t="s">
        <v>2635</v>
      </c>
    </row>
    <row r="1138" spans="1:51" s="13" customFormat="1" ht="12">
      <c r="A1138" s="13"/>
      <c r="B1138" s="233"/>
      <c r="C1138" s="234"/>
      <c r="D1138" s="235" t="s">
        <v>173</v>
      </c>
      <c r="E1138" s="236" t="s">
        <v>19</v>
      </c>
      <c r="F1138" s="237" t="s">
        <v>2636</v>
      </c>
      <c r="G1138" s="234"/>
      <c r="H1138" s="238">
        <v>1</v>
      </c>
      <c r="I1138" s="239"/>
      <c r="J1138" s="234"/>
      <c r="K1138" s="234"/>
      <c r="L1138" s="240"/>
      <c r="M1138" s="241"/>
      <c r="N1138" s="242"/>
      <c r="O1138" s="242"/>
      <c r="P1138" s="242"/>
      <c r="Q1138" s="242"/>
      <c r="R1138" s="242"/>
      <c r="S1138" s="242"/>
      <c r="T1138" s="24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4" t="s">
        <v>173</v>
      </c>
      <c r="AU1138" s="244" t="s">
        <v>106</v>
      </c>
      <c r="AV1138" s="13" t="s">
        <v>106</v>
      </c>
      <c r="AW1138" s="13" t="s">
        <v>33</v>
      </c>
      <c r="AX1138" s="13" t="s">
        <v>80</v>
      </c>
      <c r="AY1138" s="244" t="s">
        <v>163</v>
      </c>
    </row>
    <row r="1139" spans="1:65" s="2" customFormat="1" ht="33" customHeight="1">
      <c r="A1139" s="40"/>
      <c r="B1139" s="41"/>
      <c r="C1139" s="220" t="s">
        <v>2637</v>
      </c>
      <c r="D1139" s="220" t="s">
        <v>166</v>
      </c>
      <c r="E1139" s="221" t="s">
        <v>2638</v>
      </c>
      <c r="F1139" s="222" t="s">
        <v>2605</v>
      </c>
      <c r="G1139" s="223" t="s">
        <v>355</v>
      </c>
      <c r="H1139" s="224">
        <v>1</v>
      </c>
      <c r="I1139" s="225"/>
      <c r="J1139" s="226">
        <f>ROUND(I1139*H1139,2)</f>
        <v>0</v>
      </c>
      <c r="K1139" s="222" t="s">
        <v>19</v>
      </c>
      <c r="L1139" s="46"/>
      <c r="M1139" s="227" t="s">
        <v>19</v>
      </c>
      <c r="N1139" s="228" t="s">
        <v>44</v>
      </c>
      <c r="O1139" s="86"/>
      <c r="P1139" s="229">
        <f>O1139*H1139</f>
        <v>0</v>
      </c>
      <c r="Q1139" s="229">
        <v>0</v>
      </c>
      <c r="R1139" s="229">
        <f>Q1139*H1139</f>
        <v>0</v>
      </c>
      <c r="S1139" s="229">
        <v>0</v>
      </c>
      <c r="T1139" s="230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31" t="s">
        <v>171</v>
      </c>
      <c r="AT1139" s="231" t="s">
        <v>166</v>
      </c>
      <c r="AU1139" s="231" t="s">
        <v>106</v>
      </c>
      <c r="AY1139" s="19" t="s">
        <v>163</v>
      </c>
      <c r="BE1139" s="232">
        <f>IF(N1139="základní",J1139,0)</f>
        <v>0</v>
      </c>
      <c r="BF1139" s="232">
        <f>IF(N1139="snížená",J1139,0)</f>
        <v>0</v>
      </c>
      <c r="BG1139" s="232">
        <f>IF(N1139="zákl. přenesená",J1139,0)</f>
        <v>0</v>
      </c>
      <c r="BH1139" s="232">
        <f>IF(N1139="sníž. přenesená",J1139,0)</f>
        <v>0</v>
      </c>
      <c r="BI1139" s="232">
        <f>IF(N1139="nulová",J1139,0)</f>
        <v>0</v>
      </c>
      <c r="BJ1139" s="19" t="s">
        <v>106</v>
      </c>
      <c r="BK1139" s="232">
        <f>ROUND(I1139*H1139,2)</f>
        <v>0</v>
      </c>
      <c r="BL1139" s="19" t="s">
        <v>171</v>
      </c>
      <c r="BM1139" s="231" t="s">
        <v>2639</v>
      </c>
    </row>
    <row r="1140" spans="1:51" s="13" customFormat="1" ht="12">
      <c r="A1140" s="13"/>
      <c r="B1140" s="233"/>
      <c r="C1140" s="234"/>
      <c r="D1140" s="235" t="s">
        <v>173</v>
      </c>
      <c r="E1140" s="236" t="s">
        <v>19</v>
      </c>
      <c r="F1140" s="237" t="s">
        <v>2640</v>
      </c>
      <c r="G1140" s="234"/>
      <c r="H1140" s="238">
        <v>1</v>
      </c>
      <c r="I1140" s="239"/>
      <c r="J1140" s="234"/>
      <c r="K1140" s="234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4" t="s">
        <v>173</v>
      </c>
      <c r="AU1140" s="244" t="s">
        <v>106</v>
      </c>
      <c r="AV1140" s="13" t="s">
        <v>106</v>
      </c>
      <c r="AW1140" s="13" t="s">
        <v>33</v>
      </c>
      <c r="AX1140" s="13" t="s">
        <v>80</v>
      </c>
      <c r="AY1140" s="244" t="s">
        <v>163</v>
      </c>
    </row>
    <row r="1141" spans="1:65" s="2" customFormat="1" ht="33" customHeight="1">
      <c r="A1141" s="40"/>
      <c r="B1141" s="41"/>
      <c r="C1141" s="220" t="s">
        <v>2641</v>
      </c>
      <c r="D1141" s="220" t="s">
        <v>166</v>
      </c>
      <c r="E1141" s="221" t="s">
        <v>2642</v>
      </c>
      <c r="F1141" s="222" t="s">
        <v>2605</v>
      </c>
      <c r="G1141" s="223" t="s">
        <v>355</v>
      </c>
      <c r="H1141" s="224">
        <v>1</v>
      </c>
      <c r="I1141" s="225"/>
      <c r="J1141" s="226">
        <f>ROUND(I1141*H1141,2)</f>
        <v>0</v>
      </c>
      <c r="K1141" s="222" t="s">
        <v>19</v>
      </c>
      <c r="L1141" s="46"/>
      <c r="M1141" s="227" t="s">
        <v>19</v>
      </c>
      <c r="N1141" s="228" t="s">
        <v>44</v>
      </c>
      <c r="O1141" s="86"/>
      <c r="P1141" s="229">
        <f>O1141*H1141</f>
        <v>0</v>
      </c>
      <c r="Q1141" s="229">
        <v>0</v>
      </c>
      <c r="R1141" s="229">
        <f>Q1141*H1141</f>
        <v>0</v>
      </c>
      <c r="S1141" s="229">
        <v>0</v>
      </c>
      <c r="T1141" s="230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31" t="s">
        <v>171</v>
      </c>
      <c r="AT1141" s="231" t="s">
        <v>166</v>
      </c>
      <c r="AU1141" s="231" t="s">
        <v>106</v>
      </c>
      <c r="AY1141" s="19" t="s">
        <v>163</v>
      </c>
      <c r="BE1141" s="232">
        <f>IF(N1141="základní",J1141,0)</f>
        <v>0</v>
      </c>
      <c r="BF1141" s="232">
        <f>IF(N1141="snížená",J1141,0)</f>
        <v>0</v>
      </c>
      <c r="BG1141" s="232">
        <f>IF(N1141="zákl. přenesená",J1141,0)</f>
        <v>0</v>
      </c>
      <c r="BH1141" s="232">
        <f>IF(N1141="sníž. přenesená",J1141,0)</f>
        <v>0</v>
      </c>
      <c r="BI1141" s="232">
        <f>IF(N1141="nulová",J1141,0)</f>
        <v>0</v>
      </c>
      <c r="BJ1141" s="19" t="s">
        <v>106</v>
      </c>
      <c r="BK1141" s="232">
        <f>ROUND(I1141*H1141,2)</f>
        <v>0</v>
      </c>
      <c r="BL1141" s="19" t="s">
        <v>171</v>
      </c>
      <c r="BM1141" s="231" t="s">
        <v>2643</v>
      </c>
    </row>
    <row r="1142" spans="1:51" s="13" customFormat="1" ht="12">
      <c r="A1142" s="13"/>
      <c r="B1142" s="233"/>
      <c r="C1142" s="234"/>
      <c r="D1142" s="235" t="s">
        <v>173</v>
      </c>
      <c r="E1142" s="236" t="s">
        <v>19</v>
      </c>
      <c r="F1142" s="237" t="s">
        <v>2644</v>
      </c>
      <c r="G1142" s="234"/>
      <c r="H1142" s="238">
        <v>1</v>
      </c>
      <c r="I1142" s="239"/>
      <c r="J1142" s="234"/>
      <c r="K1142" s="234"/>
      <c r="L1142" s="240"/>
      <c r="M1142" s="241"/>
      <c r="N1142" s="242"/>
      <c r="O1142" s="242"/>
      <c r="P1142" s="242"/>
      <c r="Q1142" s="242"/>
      <c r="R1142" s="242"/>
      <c r="S1142" s="242"/>
      <c r="T1142" s="24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4" t="s">
        <v>173</v>
      </c>
      <c r="AU1142" s="244" t="s">
        <v>106</v>
      </c>
      <c r="AV1142" s="13" t="s">
        <v>106</v>
      </c>
      <c r="AW1142" s="13" t="s">
        <v>33</v>
      </c>
      <c r="AX1142" s="13" t="s">
        <v>80</v>
      </c>
      <c r="AY1142" s="244" t="s">
        <v>163</v>
      </c>
    </row>
    <row r="1143" spans="1:65" s="2" customFormat="1" ht="21.75" customHeight="1">
      <c r="A1143" s="40"/>
      <c r="B1143" s="41"/>
      <c r="C1143" s="220" t="s">
        <v>2645</v>
      </c>
      <c r="D1143" s="220" t="s">
        <v>166</v>
      </c>
      <c r="E1143" s="221" t="s">
        <v>2646</v>
      </c>
      <c r="F1143" s="222" t="s">
        <v>2647</v>
      </c>
      <c r="G1143" s="223" t="s">
        <v>355</v>
      </c>
      <c r="H1143" s="224">
        <v>1</v>
      </c>
      <c r="I1143" s="225"/>
      <c r="J1143" s="226">
        <f>ROUND(I1143*H1143,2)</f>
        <v>0</v>
      </c>
      <c r="K1143" s="222" t="s">
        <v>19</v>
      </c>
      <c r="L1143" s="46"/>
      <c r="M1143" s="227" t="s">
        <v>19</v>
      </c>
      <c r="N1143" s="228" t="s">
        <v>44</v>
      </c>
      <c r="O1143" s="86"/>
      <c r="P1143" s="229">
        <f>O1143*H1143</f>
        <v>0</v>
      </c>
      <c r="Q1143" s="229">
        <v>0</v>
      </c>
      <c r="R1143" s="229">
        <f>Q1143*H1143</f>
        <v>0</v>
      </c>
      <c r="S1143" s="229">
        <v>0</v>
      </c>
      <c r="T1143" s="230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31" t="s">
        <v>171</v>
      </c>
      <c r="AT1143" s="231" t="s">
        <v>166</v>
      </c>
      <c r="AU1143" s="231" t="s">
        <v>106</v>
      </c>
      <c r="AY1143" s="19" t="s">
        <v>163</v>
      </c>
      <c r="BE1143" s="232">
        <f>IF(N1143="základní",J1143,0)</f>
        <v>0</v>
      </c>
      <c r="BF1143" s="232">
        <f>IF(N1143="snížená",J1143,0)</f>
        <v>0</v>
      </c>
      <c r="BG1143" s="232">
        <f>IF(N1143="zákl. přenesená",J1143,0)</f>
        <v>0</v>
      </c>
      <c r="BH1143" s="232">
        <f>IF(N1143="sníž. přenesená",J1143,0)</f>
        <v>0</v>
      </c>
      <c r="BI1143" s="232">
        <f>IF(N1143="nulová",J1143,0)</f>
        <v>0</v>
      </c>
      <c r="BJ1143" s="19" t="s">
        <v>106</v>
      </c>
      <c r="BK1143" s="232">
        <f>ROUND(I1143*H1143,2)</f>
        <v>0</v>
      </c>
      <c r="BL1143" s="19" t="s">
        <v>171</v>
      </c>
      <c r="BM1143" s="231" t="s">
        <v>2648</v>
      </c>
    </row>
    <row r="1144" spans="1:51" s="13" customFormat="1" ht="12">
      <c r="A1144" s="13"/>
      <c r="B1144" s="233"/>
      <c r="C1144" s="234"/>
      <c r="D1144" s="235" t="s">
        <v>173</v>
      </c>
      <c r="E1144" s="236" t="s">
        <v>19</v>
      </c>
      <c r="F1144" s="237" t="s">
        <v>2649</v>
      </c>
      <c r="G1144" s="234"/>
      <c r="H1144" s="238">
        <v>1</v>
      </c>
      <c r="I1144" s="239"/>
      <c r="J1144" s="234"/>
      <c r="K1144" s="234"/>
      <c r="L1144" s="240"/>
      <c r="M1144" s="241"/>
      <c r="N1144" s="242"/>
      <c r="O1144" s="242"/>
      <c r="P1144" s="242"/>
      <c r="Q1144" s="242"/>
      <c r="R1144" s="242"/>
      <c r="S1144" s="242"/>
      <c r="T1144" s="24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4" t="s">
        <v>173</v>
      </c>
      <c r="AU1144" s="244" t="s">
        <v>106</v>
      </c>
      <c r="AV1144" s="13" t="s">
        <v>106</v>
      </c>
      <c r="AW1144" s="13" t="s">
        <v>33</v>
      </c>
      <c r="AX1144" s="13" t="s">
        <v>80</v>
      </c>
      <c r="AY1144" s="244" t="s">
        <v>163</v>
      </c>
    </row>
    <row r="1145" spans="1:65" s="2" customFormat="1" ht="21.75" customHeight="1">
      <c r="A1145" s="40"/>
      <c r="B1145" s="41"/>
      <c r="C1145" s="220" t="s">
        <v>2650</v>
      </c>
      <c r="D1145" s="220" t="s">
        <v>166</v>
      </c>
      <c r="E1145" s="221" t="s">
        <v>2651</v>
      </c>
      <c r="F1145" s="222" t="s">
        <v>2647</v>
      </c>
      <c r="G1145" s="223" t="s">
        <v>355</v>
      </c>
      <c r="H1145" s="224">
        <v>1</v>
      </c>
      <c r="I1145" s="225"/>
      <c r="J1145" s="226">
        <f>ROUND(I1145*H1145,2)</f>
        <v>0</v>
      </c>
      <c r="K1145" s="222" t="s">
        <v>19</v>
      </c>
      <c r="L1145" s="46"/>
      <c r="M1145" s="227" t="s">
        <v>19</v>
      </c>
      <c r="N1145" s="228" t="s">
        <v>44</v>
      </c>
      <c r="O1145" s="86"/>
      <c r="P1145" s="229">
        <f>O1145*H1145</f>
        <v>0</v>
      </c>
      <c r="Q1145" s="229">
        <v>0</v>
      </c>
      <c r="R1145" s="229">
        <f>Q1145*H1145</f>
        <v>0</v>
      </c>
      <c r="S1145" s="229">
        <v>0</v>
      </c>
      <c r="T1145" s="230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31" t="s">
        <v>171</v>
      </c>
      <c r="AT1145" s="231" t="s">
        <v>166</v>
      </c>
      <c r="AU1145" s="231" t="s">
        <v>106</v>
      </c>
      <c r="AY1145" s="19" t="s">
        <v>163</v>
      </c>
      <c r="BE1145" s="232">
        <f>IF(N1145="základní",J1145,0)</f>
        <v>0</v>
      </c>
      <c r="BF1145" s="232">
        <f>IF(N1145="snížená",J1145,0)</f>
        <v>0</v>
      </c>
      <c r="BG1145" s="232">
        <f>IF(N1145="zákl. přenesená",J1145,0)</f>
        <v>0</v>
      </c>
      <c r="BH1145" s="232">
        <f>IF(N1145="sníž. přenesená",J1145,0)</f>
        <v>0</v>
      </c>
      <c r="BI1145" s="232">
        <f>IF(N1145="nulová",J1145,0)</f>
        <v>0</v>
      </c>
      <c r="BJ1145" s="19" t="s">
        <v>106</v>
      </c>
      <c r="BK1145" s="232">
        <f>ROUND(I1145*H1145,2)</f>
        <v>0</v>
      </c>
      <c r="BL1145" s="19" t="s">
        <v>171</v>
      </c>
      <c r="BM1145" s="231" t="s">
        <v>2652</v>
      </c>
    </row>
    <row r="1146" spans="1:51" s="13" customFormat="1" ht="12">
      <c r="A1146" s="13"/>
      <c r="B1146" s="233"/>
      <c r="C1146" s="234"/>
      <c r="D1146" s="235" t="s">
        <v>173</v>
      </c>
      <c r="E1146" s="236" t="s">
        <v>19</v>
      </c>
      <c r="F1146" s="237" t="s">
        <v>2653</v>
      </c>
      <c r="G1146" s="234"/>
      <c r="H1146" s="238">
        <v>1</v>
      </c>
      <c r="I1146" s="239"/>
      <c r="J1146" s="234"/>
      <c r="K1146" s="234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4" t="s">
        <v>173</v>
      </c>
      <c r="AU1146" s="244" t="s">
        <v>106</v>
      </c>
      <c r="AV1146" s="13" t="s">
        <v>106</v>
      </c>
      <c r="AW1146" s="13" t="s">
        <v>33</v>
      </c>
      <c r="AX1146" s="13" t="s">
        <v>80</v>
      </c>
      <c r="AY1146" s="244" t="s">
        <v>163</v>
      </c>
    </row>
    <row r="1147" spans="1:65" s="2" customFormat="1" ht="33" customHeight="1">
      <c r="A1147" s="40"/>
      <c r="B1147" s="41"/>
      <c r="C1147" s="220" t="s">
        <v>2654</v>
      </c>
      <c r="D1147" s="220" t="s">
        <v>166</v>
      </c>
      <c r="E1147" s="221" t="s">
        <v>2655</v>
      </c>
      <c r="F1147" s="222" t="s">
        <v>2554</v>
      </c>
      <c r="G1147" s="223" t="s">
        <v>355</v>
      </c>
      <c r="H1147" s="224">
        <v>1</v>
      </c>
      <c r="I1147" s="225"/>
      <c r="J1147" s="226">
        <f>ROUND(I1147*H1147,2)</f>
        <v>0</v>
      </c>
      <c r="K1147" s="222" t="s">
        <v>19</v>
      </c>
      <c r="L1147" s="46"/>
      <c r="M1147" s="227" t="s">
        <v>19</v>
      </c>
      <c r="N1147" s="228" t="s">
        <v>44</v>
      </c>
      <c r="O1147" s="86"/>
      <c r="P1147" s="229">
        <f>O1147*H1147</f>
        <v>0</v>
      </c>
      <c r="Q1147" s="229">
        <v>0</v>
      </c>
      <c r="R1147" s="229">
        <f>Q1147*H1147</f>
        <v>0</v>
      </c>
      <c r="S1147" s="229">
        <v>0</v>
      </c>
      <c r="T1147" s="230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31" t="s">
        <v>171</v>
      </c>
      <c r="AT1147" s="231" t="s">
        <v>166</v>
      </c>
      <c r="AU1147" s="231" t="s">
        <v>106</v>
      </c>
      <c r="AY1147" s="19" t="s">
        <v>163</v>
      </c>
      <c r="BE1147" s="232">
        <f>IF(N1147="základní",J1147,0)</f>
        <v>0</v>
      </c>
      <c r="BF1147" s="232">
        <f>IF(N1147="snížená",J1147,0)</f>
        <v>0</v>
      </c>
      <c r="BG1147" s="232">
        <f>IF(N1147="zákl. přenesená",J1147,0)</f>
        <v>0</v>
      </c>
      <c r="BH1147" s="232">
        <f>IF(N1147="sníž. přenesená",J1147,0)</f>
        <v>0</v>
      </c>
      <c r="BI1147" s="232">
        <f>IF(N1147="nulová",J1147,0)</f>
        <v>0</v>
      </c>
      <c r="BJ1147" s="19" t="s">
        <v>106</v>
      </c>
      <c r="BK1147" s="232">
        <f>ROUND(I1147*H1147,2)</f>
        <v>0</v>
      </c>
      <c r="BL1147" s="19" t="s">
        <v>171</v>
      </c>
      <c r="BM1147" s="231" t="s">
        <v>2656</v>
      </c>
    </row>
    <row r="1148" spans="1:51" s="13" customFormat="1" ht="12">
      <c r="A1148" s="13"/>
      <c r="B1148" s="233"/>
      <c r="C1148" s="234"/>
      <c r="D1148" s="235" t="s">
        <v>173</v>
      </c>
      <c r="E1148" s="236" t="s">
        <v>19</v>
      </c>
      <c r="F1148" s="237" t="s">
        <v>2657</v>
      </c>
      <c r="G1148" s="234"/>
      <c r="H1148" s="238">
        <v>1</v>
      </c>
      <c r="I1148" s="239"/>
      <c r="J1148" s="234"/>
      <c r="K1148" s="234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4" t="s">
        <v>173</v>
      </c>
      <c r="AU1148" s="244" t="s">
        <v>106</v>
      </c>
      <c r="AV1148" s="13" t="s">
        <v>106</v>
      </c>
      <c r="AW1148" s="13" t="s">
        <v>33</v>
      </c>
      <c r="AX1148" s="13" t="s">
        <v>80</v>
      </c>
      <c r="AY1148" s="244" t="s">
        <v>163</v>
      </c>
    </row>
    <row r="1149" spans="1:65" s="2" customFormat="1" ht="33" customHeight="1">
      <c r="A1149" s="40"/>
      <c r="B1149" s="41"/>
      <c r="C1149" s="220" t="s">
        <v>2658</v>
      </c>
      <c r="D1149" s="220" t="s">
        <v>166</v>
      </c>
      <c r="E1149" s="221" t="s">
        <v>2659</v>
      </c>
      <c r="F1149" s="222" t="s">
        <v>2549</v>
      </c>
      <c r="G1149" s="223" t="s">
        <v>355</v>
      </c>
      <c r="H1149" s="224">
        <v>1</v>
      </c>
      <c r="I1149" s="225"/>
      <c r="J1149" s="226">
        <f>ROUND(I1149*H1149,2)</f>
        <v>0</v>
      </c>
      <c r="K1149" s="222" t="s">
        <v>19</v>
      </c>
      <c r="L1149" s="46"/>
      <c r="M1149" s="227" t="s">
        <v>19</v>
      </c>
      <c r="N1149" s="228" t="s">
        <v>44</v>
      </c>
      <c r="O1149" s="86"/>
      <c r="P1149" s="229">
        <f>O1149*H1149</f>
        <v>0</v>
      </c>
      <c r="Q1149" s="229">
        <v>0</v>
      </c>
      <c r="R1149" s="229">
        <f>Q1149*H1149</f>
        <v>0</v>
      </c>
      <c r="S1149" s="229">
        <v>0</v>
      </c>
      <c r="T1149" s="230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31" t="s">
        <v>171</v>
      </c>
      <c r="AT1149" s="231" t="s">
        <v>166</v>
      </c>
      <c r="AU1149" s="231" t="s">
        <v>106</v>
      </c>
      <c r="AY1149" s="19" t="s">
        <v>163</v>
      </c>
      <c r="BE1149" s="232">
        <f>IF(N1149="základní",J1149,0)</f>
        <v>0</v>
      </c>
      <c r="BF1149" s="232">
        <f>IF(N1149="snížená",J1149,0)</f>
        <v>0</v>
      </c>
      <c r="BG1149" s="232">
        <f>IF(N1149="zákl. přenesená",J1149,0)</f>
        <v>0</v>
      </c>
      <c r="BH1149" s="232">
        <f>IF(N1149="sníž. přenesená",J1149,0)</f>
        <v>0</v>
      </c>
      <c r="BI1149" s="232">
        <f>IF(N1149="nulová",J1149,0)</f>
        <v>0</v>
      </c>
      <c r="BJ1149" s="19" t="s">
        <v>106</v>
      </c>
      <c r="BK1149" s="232">
        <f>ROUND(I1149*H1149,2)</f>
        <v>0</v>
      </c>
      <c r="BL1149" s="19" t="s">
        <v>171</v>
      </c>
      <c r="BM1149" s="231" t="s">
        <v>2660</v>
      </c>
    </row>
    <row r="1150" spans="1:51" s="13" customFormat="1" ht="12">
      <c r="A1150" s="13"/>
      <c r="B1150" s="233"/>
      <c r="C1150" s="234"/>
      <c r="D1150" s="235" t="s">
        <v>173</v>
      </c>
      <c r="E1150" s="236" t="s">
        <v>19</v>
      </c>
      <c r="F1150" s="237" t="s">
        <v>2661</v>
      </c>
      <c r="G1150" s="234"/>
      <c r="H1150" s="238">
        <v>1</v>
      </c>
      <c r="I1150" s="239"/>
      <c r="J1150" s="234"/>
      <c r="K1150" s="234"/>
      <c r="L1150" s="240"/>
      <c r="M1150" s="241"/>
      <c r="N1150" s="242"/>
      <c r="O1150" s="242"/>
      <c r="P1150" s="242"/>
      <c r="Q1150" s="242"/>
      <c r="R1150" s="242"/>
      <c r="S1150" s="242"/>
      <c r="T1150" s="24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4" t="s">
        <v>173</v>
      </c>
      <c r="AU1150" s="244" t="s">
        <v>106</v>
      </c>
      <c r="AV1150" s="13" t="s">
        <v>106</v>
      </c>
      <c r="AW1150" s="13" t="s">
        <v>33</v>
      </c>
      <c r="AX1150" s="13" t="s">
        <v>80</v>
      </c>
      <c r="AY1150" s="244" t="s">
        <v>163</v>
      </c>
    </row>
    <row r="1151" spans="1:65" s="2" customFormat="1" ht="33" customHeight="1">
      <c r="A1151" s="40"/>
      <c r="B1151" s="41"/>
      <c r="C1151" s="220" t="s">
        <v>2662</v>
      </c>
      <c r="D1151" s="220" t="s">
        <v>166</v>
      </c>
      <c r="E1151" s="221" t="s">
        <v>2663</v>
      </c>
      <c r="F1151" s="222" t="s">
        <v>2664</v>
      </c>
      <c r="G1151" s="223" t="s">
        <v>355</v>
      </c>
      <c r="H1151" s="224">
        <v>1</v>
      </c>
      <c r="I1151" s="225"/>
      <c r="J1151" s="226">
        <f>ROUND(I1151*H1151,2)</f>
        <v>0</v>
      </c>
      <c r="K1151" s="222" t="s">
        <v>19</v>
      </c>
      <c r="L1151" s="46"/>
      <c r="M1151" s="227" t="s">
        <v>19</v>
      </c>
      <c r="N1151" s="228" t="s">
        <v>44</v>
      </c>
      <c r="O1151" s="86"/>
      <c r="P1151" s="229">
        <f>O1151*H1151</f>
        <v>0</v>
      </c>
      <c r="Q1151" s="229">
        <v>0</v>
      </c>
      <c r="R1151" s="229">
        <f>Q1151*H1151</f>
        <v>0</v>
      </c>
      <c r="S1151" s="229">
        <v>0</v>
      </c>
      <c r="T1151" s="230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31" t="s">
        <v>171</v>
      </c>
      <c r="AT1151" s="231" t="s">
        <v>166</v>
      </c>
      <c r="AU1151" s="231" t="s">
        <v>106</v>
      </c>
      <c r="AY1151" s="19" t="s">
        <v>163</v>
      </c>
      <c r="BE1151" s="232">
        <f>IF(N1151="základní",J1151,0)</f>
        <v>0</v>
      </c>
      <c r="BF1151" s="232">
        <f>IF(N1151="snížená",J1151,0)</f>
        <v>0</v>
      </c>
      <c r="BG1151" s="232">
        <f>IF(N1151="zákl. přenesená",J1151,0)</f>
        <v>0</v>
      </c>
      <c r="BH1151" s="232">
        <f>IF(N1151="sníž. přenesená",J1151,0)</f>
        <v>0</v>
      </c>
      <c r="BI1151" s="232">
        <f>IF(N1151="nulová",J1151,0)</f>
        <v>0</v>
      </c>
      <c r="BJ1151" s="19" t="s">
        <v>106</v>
      </c>
      <c r="BK1151" s="232">
        <f>ROUND(I1151*H1151,2)</f>
        <v>0</v>
      </c>
      <c r="BL1151" s="19" t="s">
        <v>171</v>
      </c>
      <c r="BM1151" s="231" t="s">
        <v>2665</v>
      </c>
    </row>
    <row r="1152" spans="1:51" s="13" customFormat="1" ht="12">
      <c r="A1152" s="13"/>
      <c r="B1152" s="233"/>
      <c r="C1152" s="234"/>
      <c r="D1152" s="235" t="s">
        <v>173</v>
      </c>
      <c r="E1152" s="236" t="s">
        <v>19</v>
      </c>
      <c r="F1152" s="237" t="s">
        <v>2666</v>
      </c>
      <c r="G1152" s="234"/>
      <c r="H1152" s="238">
        <v>1</v>
      </c>
      <c r="I1152" s="239"/>
      <c r="J1152" s="234"/>
      <c r="K1152" s="234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4" t="s">
        <v>173</v>
      </c>
      <c r="AU1152" s="244" t="s">
        <v>106</v>
      </c>
      <c r="AV1152" s="13" t="s">
        <v>106</v>
      </c>
      <c r="AW1152" s="13" t="s">
        <v>33</v>
      </c>
      <c r="AX1152" s="13" t="s">
        <v>80</v>
      </c>
      <c r="AY1152" s="244" t="s">
        <v>163</v>
      </c>
    </row>
    <row r="1153" spans="1:65" s="2" customFormat="1" ht="21.75" customHeight="1">
      <c r="A1153" s="40"/>
      <c r="B1153" s="41"/>
      <c r="C1153" s="220" t="s">
        <v>2667</v>
      </c>
      <c r="D1153" s="220" t="s">
        <v>166</v>
      </c>
      <c r="E1153" s="221" t="s">
        <v>2668</v>
      </c>
      <c r="F1153" s="222" t="s">
        <v>2567</v>
      </c>
      <c r="G1153" s="223" t="s">
        <v>355</v>
      </c>
      <c r="H1153" s="224">
        <v>1</v>
      </c>
      <c r="I1153" s="225"/>
      <c r="J1153" s="226">
        <f>ROUND(I1153*H1153,2)</f>
        <v>0</v>
      </c>
      <c r="K1153" s="222" t="s">
        <v>19</v>
      </c>
      <c r="L1153" s="46"/>
      <c r="M1153" s="227" t="s">
        <v>19</v>
      </c>
      <c r="N1153" s="228" t="s">
        <v>44</v>
      </c>
      <c r="O1153" s="86"/>
      <c r="P1153" s="229">
        <f>O1153*H1153</f>
        <v>0</v>
      </c>
      <c r="Q1153" s="229">
        <v>0</v>
      </c>
      <c r="R1153" s="229">
        <f>Q1153*H1153</f>
        <v>0</v>
      </c>
      <c r="S1153" s="229">
        <v>0</v>
      </c>
      <c r="T1153" s="230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31" t="s">
        <v>171</v>
      </c>
      <c r="AT1153" s="231" t="s">
        <v>166</v>
      </c>
      <c r="AU1153" s="231" t="s">
        <v>106</v>
      </c>
      <c r="AY1153" s="19" t="s">
        <v>163</v>
      </c>
      <c r="BE1153" s="232">
        <f>IF(N1153="základní",J1153,0)</f>
        <v>0</v>
      </c>
      <c r="BF1153" s="232">
        <f>IF(N1153="snížená",J1153,0)</f>
        <v>0</v>
      </c>
      <c r="BG1153" s="232">
        <f>IF(N1153="zákl. přenesená",J1153,0)</f>
        <v>0</v>
      </c>
      <c r="BH1153" s="232">
        <f>IF(N1153="sníž. přenesená",J1153,0)</f>
        <v>0</v>
      </c>
      <c r="BI1153" s="232">
        <f>IF(N1153="nulová",J1153,0)</f>
        <v>0</v>
      </c>
      <c r="BJ1153" s="19" t="s">
        <v>106</v>
      </c>
      <c r="BK1153" s="232">
        <f>ROUND(I1153*H1153,2)</f>
        <v>0</v>
      </c>
      <c r="BL1153" s="19" t="s">
        <v>171</v>
      </c>
      <c r="BM1153" s="231" t="s">
        <v>2669</v>
      </c>
    </row>
    <row r="1154" spans="1:51" s="13" customFormat="1" ht="12">
      <c r="A1154" s="13"/>
      <c r="B1154" s="233"/>
      <c r="C1154" s="234"/>
      <c r="D1154" s="235" t="s">
        <v>173</v>
      </c>
      <c r="E1154" s="236" t="s">
        <v>19</v>
      </c>
      <c r="F1154" s="237" t="s">
        <v>2670</v>
      </c>
      <c r="G1154" s="234"/>
      <c r="H1154" s="238">
        <v>1</v>
      </c>
      <c r="I1154" s="239"/>
      <c r="J1154" s="234"/>
      <c r="K1154" s="234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4" t="s">
        <v>173</v>
      </c>
      <c r="AU1154" s="244" t="s">
        <v>106</v>
      </c>
      <c r="AV1154" s="13" t="s">
        <v>106</v>
      </c>
      <c r="AW1154" s="13" t="s">
        <v>33</v>
      </c>
      <c r="AX1154" s="13" t="s">
        <v>80</v>
      </c>
      <c r="AY1154" s="244" t="s">
        <v>163</v>
      </c>
    </row>
    <row r="1155" spans="1:65" s="2" customFormat="1" ht="21.75" customHeight="1">
      <c r="A1155" s="40"/>
      <c r="B1155" s="41"/>
      <c r="C1155" s="220" t="s">
        <v>2671</v>
      </c>
      <c r="D1155" s="220" t="s">
        <v>166</v>
      </c>
      <c r="E1155" s="221" t="s">
        <v>2672</v>
      </c>
      <c r="F1155" s="222" t="s">
        <v>2567</v>
      </c>
      <c r="G1155" s="223" t="s">
        <v>355</v>
      </c>
      <c r="H1155" s="224">
        <v>1</v>
      </c>
      <c r="I1155" s="225"/>
      <c r="J1155" s="226">
        <f>ROUND(I1155*H1155,2)</f>
        <v>0</v>
      </c>
      <c r="K1155" s="222" t="s">
        <v>19</v>
      </c>
      <c r="L1155" s="46"/>
      <c r="M1155" s="227" t="s">
        <v>19</v>
      </c>
      <c r="N1155" s="228" t="s">
        <v>44</v>
      </c>
      <c r="O1155" s="86"/>
      <c r="P1155" s="229">
        <f>O1155*H1155</f>
        <v>0</v>
      </c>
      <c r="Q1155" s="229">
        <v>0</v>
      </c>
      <c r="R1155" s="229">
        <f>Q1155*H1155</f>
        <v>0</v>
      </c>
      <c r="S1155" s="229">
        <v>0</v>
      </c>
      <c r="T1155" s="230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31" t="s">
        <v>171</v>
      </c>
      <c r="AT1155" s="231" t="s">
        <v>166</v>
      </c>
      <c r="AU1155" s="231" t="s">
        <v>106</v>
      </c>
      <c r="AY1155" s="19" t="s">
        <v>163</v>
      </c>
      <c r="BE1155" s="232">
        <f>IF(N1155="základní",J1155,0)</f>
        <v>0</v>
      </c>
      <c r="BF1155" s="232">
        <f>IF(N1155="snížená",J1155,0)</f>
        <v>0</v>
      </c>
      <c r="BG1155" s="232">
        <f>IF(N1155="zákl. přenesená",J1155,0)</f>
        <v>0</v>
      </c>
      <c r="BH1155" s="232">
        <f>IF(N1155="sníž. přenesená",J1155,0)</f>
        <v>0</v>
      </c>
      <c r="BI1155" s="232">
        <f>IF(N1155="nulová",J1155,0)</f>
        <v>0</v>
      </c>
      <c r="BJ1155" s="19" t="s">
        <v>106</v>
      </c>
      <c r="BK1155" s="232">
        <f>ROUND(I1155*H1155,2)</f>
        <v>0</v>
      </c>
      <c r="BL1155" s="19" t="s">
        <v>171</v>
      </c>
      <c r="BM1155" s="231" t="s">
        <v>2673</v>
      </c>
    </row>
    <row r="1156" spans="1:51" s="13" customFormat="1" ht="12">
      <c r="A1156" s="13"/>
      <c r="B1156" s="233"/>
      <c r="C1156" s="234"/>
      <c r="D1156" s="235" t="s">
        <v>173</v>
      </c>
      <c r="E1156" s="236" t="s">
        <v>19</v>
      </c>
      <c r="F1156" s="237" t="s">
        <v>2674</v>
      </c>
      <c r="G1156" s="234"/>
      <c r="H1156" s="238">
        <v>1</v>
      </c>
      <c r="I1156" s="239"/>
      <c r="J1156" s="234"/>
      <c r="K1156" s="234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173</v>
      </c>
      <c r="AU1156" s="244" t="s">
        <v>106</v>
      </c>
      <c r="AV1156" s="13" t="s">
        <v>106</v>
      </c>
      <c r="AW1156" s="13" t="s">
        <v>33</v>
      </c>
      <c r="AX1156" s="13" t="s">
        <v>80</v>
      </c>
      <c r="AY1156" s="244" t="s">
        <v>163</v>
      </c>
    </row>
    <row r="1157" spans="1:65" s="2" customFormat="1" ht="21.75" customHeight="1">
      <c r="A1157" s="40"/>
      <c r="B1157" s="41"/>
      <c r="C1157" s="220" t="s">
        <v>2675</v>
      </c>
      <c r="D1157" s="220" t="s">
        <v>166</v>
      </c>
      <c r="E1157" s="221" t="s">
        <v>2676</v>
      </c>
      <c r="F1157" s="222" t="s">
        <v>2567</v>
      </c>
      <c r="G1157" s="223" t="s">
        <v>355</v>
      </c>
      <c r="H1157" s="224">
        <v>1</v>
      </c>
      <c r="I1157" s="225"/>
      <c r="J1157" s="226">
        <f>ROUND(I1157*H1157,2)</f>
        <v>0</v>
      </c>
      <c r="K1157" s="222" t="s">
        <v>19</v>
      </c>
      <c r="L1157" s="46"/>
      <c r="M1157" s="227" t="s">
        <v>19</v>
      </c>
      <c r="N1157" s="228" t="s">
        <v>44</v>
      </c>
      <c r="O1157" s="86"/>
      <c r="P1157" s="229">
        <f>O1157*H1157</f>
        <v>0</v>
      </c>
      <c r="Q1157" s="229">
        <v>0</v>
      </c>
      <c r="R1157" s="229">
        <f>Q1157*H1157</f>
        <v>0</v>
      </c>
      <c r="S1157" s="229">
        <v>0</v>
      </c>
      <c r="T1157" s="230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31" t="s">
        <v>171</v>
      </c>
      <c r="AT1157" s="231" t="s">
        <v>166</v>
      </c>
      <c r="AU1157" s="231" t="s">
        <v>106</v>
      </c>
      <c r="AY1157" s="19" t="s">
        <v>163</v>
      </c>
      <c r="BE1157" s="232">
        <f>IF(N1157="základní",J1157,0)</f>
        <v>0</v>
      </c>
      <c r="BF1157" s="232">
        <f>IF(N1157="snížená",J1157,0)</f>
        <v>0</v>
      </c>
      <c r="BG1157" s="232">
        <f>IF(N1157="zákl. přenesená",J1157,0)</f>
        <v>0</v>
      </c>
      <c r="BH1157" s="232">
        <f>IF(N1157="sníž. přenesená",J1157,0)</f>
        <v>0</v>
      </c>
      <c r="BI1157" s="232">
        <f>IF(N1157="nulová",J1157,0)</f>
        <v>0</v>
      </c>
      <c r="BJ1157" s="19" t="s">
        <v>106</v>
      </c>
      <c r="BK1157" s="232">
        <f>ROUND(I1157*H1157,2)</f>
        <v>0</v>
      </c>
      <c r="BL1157" s="19" t="s">
        <v>171</v>
      </c>
      <c r="BM1157" s="231" t="s">
        <v>2677</v>
      </c>
    </row>
    <row r="1158" spans="1:51" s="13" customFormat="1" ht="12">
      <c r="A1158" s="13"/>
      <c r="B1158" s="233"/>
      <c r="C1158" s="234"/>
      <c r="D1158" s="235" t="s">
        <v>173</v>
      </c>
      <c r="E1158" s="236" t="s">
        <v>19</v>
      </c>
      <c r="F1158" s="237" t="s">
        <v>2678</v>
      </c>
      <c r="G1158" s="234"/>
      <c r="H1158" s="238">
        <v>1</v>
      </c>
      <c r="I1158" s="239"/>
      <c r="J1158" s="234"/>
      <c r="K1158" s="234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4" t="s">
        <v>173</v>
      </c>
      <c r="AU1158" s="244" t="s">
        <v>106</v>
      </c>
      <c r="AV1158" s="13" t="s">
        <v>106</v>
      </c>
      <c r="AW1158" s="13" t="s">
        <v>33</v>
      </c>
      <c r="AX1158" s="13" t="s">
        <v>80</v>
      </c>
      <c r="AY1158" s="244" t="s">
        <v>163</v>
      </c>
    </row>
    <row r="1159" spans="1:65" s="2" customFormat="1" ht="33" customHeight="1">
      <c r="A1159" s="40"/>
      <c r="B1159" s="41"/>
      <c r="C1159" s="220" t="s">
        <v>2679</v>
      </c>
      <c r="D1159" s="220" t="s">
        <v>166</v>
      </c>
      <c r="E1159" s="221" t="s">
        <v>2680</v>
      </c>
      <c r="F1159" s="222" t="s">
        <v>2549</v>
      </c>
      <c r="G1159" s="223" t="s">
        <v>355</v>
      </c>
      <c r="H1159" s="224">
        <v>1</v>
      </c>
      <c r="I1159" s="225"/>
      <c r="J1159" s="226">
        <f>ROUND(I1159*H1159,2)</f>
        <v>0</v>
      </c>
      <c r="K1159" s="222" t="s">
        <v>19</v>
      </c>
      <c r="L1159" s="46"/>
      <c r="M1159" s="227" t="s">
        <v>19</v>
      </c>
      <c r="N1159" s="228" t="s">
        <v>44</v>
      </c>
      <c r="O1159" s="86"/>
      <c r="P1159" s="229">
        <f>O1159*H1159</f>
        <v>0</v>
      </c>
      <c r="Q1159" s="229">
        <v>0</v>
      </c>
      <c r="R1159" s="229">
        <f>Q1159*H1159</f>
        <v>0</v>
      </c>
      <c r="S1159" s="229">
        <v>0</v>
      </c>
      <c r="T1159" s="230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31" t="s">
        <v>171</v>
      </c>
      <c r="AT1159" s="231" t="s">
        <v>166</v>
      </c>
      <c r="AU1159" s="231" t="s">
        <v>106</v>
      </c>
      <c r="AY1159" s="19" t="s">
        <v>163</v>
      </c>
      <c r="BE1159" s="232">
        <f>IF(N1159="základní",J1159,0)</f>
        <v>0</v>
      </c>
      <c r="BF1159" s="232">
        <f>IF(N1159="snížená",J1159,0)</f>
        <v>0</v>
      </c>
      <c r="BG1159" s="232">
        <f>IF(N1159="zákl. přenesená",J1159,0)</f>
        <v>0</v>
      </c>
      <c r="BH1159" s="232">
        <f>IF(N1159="sníž. přenesená",J1159,0)</f>
        <v>0</v>
      </c>
      <c r="BI1159" s="232">
        <f>IF(N1159="nulová",J1159,0)</f>
        <v>0</v>
      </c>
      <c r="BJ1159" s="19" t="s">
        <v>106</v>
      </c>
      <c r="BK1159" s="232">
        <f>ROUND(I1159*H1159,2)</f>
        <v>0</v>
      </c>
      <c r="BL1159" s="19" t="s">
        <v>171</v>
      </c>
      <c r="BM1159" s="231" t="s">
        <v>2681</v>
      </c>
    </row>
    <row r="1160" spans="1:51" s="13" customFormat="1" ht="12">
      <c r="A1160" s="13"/>
      <c r="B1160" s="233"/>
      <c r="C1160" s="234"/>
      <c r="D1160" s="235" t="s">
        <v>173</v>
      </c>
      <c r="E1160" s="236" t="s">
        <v>19</v>
      </c>
      <c r="F1160" s="237" t="s">
        <v>2682</v>
      </c>
      <c r="G1160" s="234"/>
      <c r="H1160" s="238">
        <v>1</v>
      </c>
      <c r="I1160" s="239"/>
      <c r="J1160" s="234"/>
      <c r="K1160" s="234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4" t="s">
        <v>173</v>
      </c>
      <c r="AU1160" s="244" t="s">
        <v>106</v>
      </c>
      <c r="AV1160" s="13" t="s">
        <v>106</v>
      </c>
      <c r="AW1160" s="13" t="s">
        <v>33</v>
      </c>
      <c r="AX1160" s="13" t="s">
        <v>80</v>
      </c>
      <c r="AY1160" s="244" t="s">
        <v>163</v>
      </c>
    </row>
    <row r="1161" spans="1:65" s="2" customFormat="1" ht="33" customHeight="1">
      <c r="A1161" s="40"/>
      <c r="B1161" s="41"/>
      <c r="C1161" s="220" t="s">
        <v>2683</v>
      </c>
      <c r="D1161" s="220" t="s">
        <v>166</v>
      </c>
      <c r="E1161" s="221" t="s">
        <v>2684</v>
      </c>
      <c r="F1161" s="222" t="s">
        <v>2549</v>
      </c>
      <c r="G1161" s="223" t="s">
        <v>355</v>
      </c>
      <c r="H1161" s="224">
        <v>1</v>
      </c>
      <c r="I1161" s="225"/>
      <c r="J1161" s="226">
        <f>ROUND(I1161*H1161,2)</f>
        <v>0</v>
      </c>
      <c r="K1161" s="222" t="s">
        <v>19</v>
      </c>
      <c r="L1161" s="46"/>
      <c r="M1161" s="227" t="s">
        <v>19</v>
      </c>
      <c r="N1161" s="228" t="s">
        <v>44</v>
      </c>
      <c r="O1161" s="86"/>
      <c r="P1161" s="229">
        <f>O1161*H1161</f>
        <v>0</v>
      </c>
      <c r="Q1161" s="229">
        <v>0</v>
      </c>
      <c r="R1161" s="229">
        <f>Q1161*H1161</f>
        <v>0</v>
      </c>
      <c r="S1161" s="229">
        <v>0</v>
      </c>
      <c r="T1161" s="230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31" t="s">
        <v>171</v>
      </c>
      <c r="AT1161" s="231" t="s">
        <v>166</v>
      </c>
      <c r="AU1161" s="231" t="s">
        <v>106</v>
      </c>
      <c r="AY1161" s="19" t="s">
        <v>163</v>
      </c>
      <c r="BE1161" s="232">
        <f>IF(N1161="základní",J1161,0)</f>
        <v>0</v>
      </c>
      <c r="BF1161" s="232">
        <f>IF(N1161="snížená",J1161,0)</f>
        <v>0</v>
      </c>
      <c r="BG1161" s="232">
        <f>IF(N1161="zákl. přenesená",J1161,0)</f>
        <v>0</v>
      </c>
      <c r="BH1161" s="232">
        <f>IF(N1161="sníž. přenesená",J1161,0)</f>
        <v>0</v>
      </c>
      <c r="BI1161" s="232">
        <f>IF(N1161="nulová",J1161,0)</f>
        <v>0</v>
      </c>
      <c r="BJ1161" s="19" t="s">
        <v>106</v>
      </c>
      <c r="BK1161" s="232">
        <f>ROUND(I1161*H1161,2)</f>
        <v>0</v>
      </c>
      <c r="BL1161" s="19" t="s">
        <v>171</v>
      </c>
      <c r="BM1161" s="231" t="s">
        <v>2685</v>
      </c>
    </row>
    <row r="1162" spans="1:51" s="13" customFormat="1" ht="12">
      <c r="A1162" s="13"/>
      <c r="B1162" s="233"/>
      <c r="C1162" s="234"/>
      <c r="D1162" s="235" t="s">
        <v>173</v>
      </c>
      <c r="E1162" s="236" t="s">
        <v>19</v>
      </c>
      <c r="F1162" s="237" t="s">
        <v>2686</v>
      </c>
      <c r="G1162" s="234"/>
      <c r="H1162" s="238">
        <v>1</v>
      </c>
      <c r="I1162" s="239"/>
      <c r="J1162" s="234"/>
      <c r="K1162" s="234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4" t="s">
        <v>173</v>
      </c>
      <c r="AU1162" s="244" t="s">
        <v>106</v>
      </c>
      <c r="AV1162" s="13" t="s">
        <v>106</v>
      </c>
      <c r="AW1162" s="13" t="s">
        <v>33</v>
      </c>
      <c r="AX1162" s="13" t="s">
        <v>80</v>
      </c>
      <c r="AY1162" s="244" t="s">
        <v>163</v>
      </c>
    </row>
    <row r="1163" spans="1:65" s="2" customFormat="1" ht="21.75" customHeight="1">
      <c r="A1163" s="40"/>
      <c r="B1163" s="41"/>
      <c r="C1163" s="220" t="s">
        <v>2687</v>
      </c>
      <c r="D1163" s="220" t="s">
        <v>166</v>
      </c>
      <c r="E1163" s="221" t="s">
        <v>2688</v>
      </c>
      <c r="F1163" s="222" t="s">
        <v>2572</v>
      </c>
      <c r="G1163" s="223" t="s">
        <v>355</v>
      </c>
      <c r="H1163" s="224">
        <v>1</v>
      </c>
      <c r="I1163" s="225"/>
      <c r="J1163" s="226">
        <f>ROUND(I1163*H1163,2)</f>
        <v>0</v>
      </c>
      <c r="K1163" s="222" t="s">
        <v>19</v>
      </c>
      <c r="L1163" s="46"/>
      <c r="M1163" s="227" t="s">
        <v>19</v>
      </c>
      <c r="N1163" s="228" t="s">
        <v>44</v>
      </c>
      <c r="O1163" s="86"/>
      <c r="P1163" s="229">
        <f>O1163*H1163</f>
        <v>0</v>
      </c>
      <c r="Q1163" s="229">
        <v>0</v>
      </c>
      <c r="R1163" s="229">
        <f>Q1163*H1163</f>
        <v>0</v>
      </c>
      <c r="S1163" s="229">
        <v>0</v>
      </c>
      <c r="T1163" s="230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31" t="s">
        <v>171</v>
      </c>
      <c r="AT1163" s="231" t="s">
        <v>166</v>
      </c>
      <c r="AU1163" s="231" t="s">
        <v>106</v>
      </c>
      <c r="AY1163" s="19" t="s">
        <v>163</v>
      </c>
      <c r="BE1163" s="232">
        <f>IF(N1163="základní",J1163,0)</f>
        <v>0</v>
      </c>
      <c r="BF1163" s="232">
        <f>IF(N1163="snížená",J1163,0)</f>
        <v>0</v>
      </c>
      <c r="BG1163" s="232">
        <f>IF(N1163="zákl. přenesená",J1163,0)</f>
        <v>0</v>
      </c>
      <c r="BH1163" s="232">
        <f>IF(N1163="sníž. přenesená",J1163,0)</f>
        <v>0</v>
      </c>
      <c r="BI1163" s="232">
        <f>IF(N1163="nulová",J1163,0)</f>
        <v>0</v>
      </c>
      <c r="BJ1163" s="19" t="s">
        <v>106</v>
      </c>
      <c r="BK1163" s="232">
        <f>ROUND(I1163*H1163,2)</f>
        <v>0</v>
      </c>
      <c r="BL1163" s="19" t="s">
        <v>171</v>
      </c>
      <c r="BM1163" s="231" t="s">
        <v>2689</v>
      </c>
    </row>
    <row r="1164" spans="1:51" s="13" customFormat="1" ht="12">
      <c r="A1164" s="13"/>
      <c r="B1164" s="233"/>
      <c r="C1164" s="234"/>
      <c r="D1164" s="235" t="s">
        <v>173</v>
      </c>
      <c r="E1164" s="236" t="s">
        <v>19</v>
      </c>
      <c r="F1164" s="237" t="s">
        <v>2690</v>
      </c>
      <c r="G1164" s="234"/>
      <c r="H1164" s="238">
        <v>1</v>
      </c>
      <c r="I1164" s="239"/>
      <c r="J1164" s="234"/>
      <c r="K1164" s="234"/>
      <c r="L1164" s="240"/>
      <c r="M1164" s="241"/>
      <c r="N1164" s="242"/>
      <c r="O1164" s="242"/>
      <c r="P1164" s="242"/>
      <c r="Q1164" s="242"/>
      <c r="R1164" s="242"/>
      <c r="S1164" s="242"/>
      <c r="T1164" s="24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4" t="s">
        <v>173</v>
      </c>
      <c r="AU1164" s="244" t="s">
        <v>106</v>
      </c>
      <c r="AV1164" s="13" t="s">
        <v>106</v>
      </c>
      <c r="AW1164" s="13" t="s">
        <v>33</v>
      </c>
      <c r="AX1164" s="13" t="s">
        <v>80</v>
      </c>
      <c r="AY1164" s="244" t="s">
        <v>163</v>
      </c>
    </row>
    <row r="1165" spans="1:65" s="2" customFormat="1" ht="33" customHeight="1">
      <c r="A1165" s="40"/>
      <c r="B1165" s="41"/>
      <c r="C1165" s="220" t="s">
        <v>2691</v>
      </c>
      <c r="D1165" s="220" t="s">
        <v>166</v>
      </c>
      <c r="E1165" s="221" t="s">
        <v>2692</v>
      </c>
      <c r="F1165" s="222" t="s">
        <v>2693</v>
      </c>
      <c r="G1165" s="223" t="s">
        <v>355</v>
      </c>
      <c r="H1165" s="224">
        <v>1</v>
      </c>
      <c r="I1165" s="225"/>
      <c r="J1165" s="226">
        <f>ROUND(I1165*H1165,2)</f>
        <v>0</v>
      </c>
      <c r="K1165" s="222" t="s">
        <v>19</v>
      </c>
      <c r="L1165" s="46"/>
      <c r="M1165" s="227" t="s">
        <v>19</v>
      </c>
      <c r="N1165" s="228" t="s">
        <v>44</v>
      </c>
      <c r="O1165" s="86"/>
      <c r="P1165" s="229">
        <f>O1165*H1165</f>
        <v>0</v>
      </c>
      <c r="Q1165" s="229">
        <v>0</v>
      </c>
      <c r="R1165" s="229">
        <f>Q1165*H1165</f>
        <v>0</v>
      </c>
      <c r="S1165" s="229">
        <v>0</v>
      </c>
      <c r="T1165" s="230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31" t="s">
        <v>171</v>
      </c>
      <c r="AT1165" s="231" t="s">
        <v>166</v>
      </c>
      <c r="AU1165" s="231" t="s">
        <v>106</v>
      </c>
      <c r="AY1165" s="19" t="s">
        <v>163</v>
      </c>
      <c r="BE1165" s="232">
        <f>IF(N1165="základní",J1165,0)</f>
        <v>0</v>
      </c>
      <c r="BF1165" s="232">
        <f>IF(N1165="snížená",J1165,0)</f>
        <v>0</v>
      </c>
      <c r="BG1165" s="232">
        <f>IF(N1165="zákl. přenesená",J1165,0)</f>
        <v>0</v>
      </c>
      <c r="BH1165" s="232">
        <f>IF(N1165="sníž. přenesená",J1165,0)</f>
        <v>0</v>
      </c>
      <c r="BI1165" s="232">
        <f>IF(N1165="nulová",J1165,0)</f>
        <v>0</v>
      </c>
      <c r="BJ1165" s="19" t="s">
        <v>106</v>
      </c>
      <c r="BK1165" s="232">
        <f>ROUND(I1165*H1165,2)</f>
        <v>0</v>
      </c>
      <c r="BL1165" s="19" t="s">
        <v>171</v>
      </c>
      <c r="BM1165" s="231" t="s">
        <v>2694</v>
      </c>
    </row>
    <row r="1166" spans="1:51" s="13" customFormat="1" ht="12">
      <c r="A1166" s="13"/>
      <c r="B1166" s="233"/>
      <c r="C1166" s="234"/>
      <c r="D1166" s="235" t="s">
        <v>173</v>
      </c>
      <c r="E1166" s="236" t="s">
        <v>19</v>
      </c>
      <c r="F1166" s="237" t="s">
        <v>2695</v>
      </c>
      <c r="G1166" s="234"/>
      <c r="H1166" s="238">
        <v>1</v>
      </c>
      <c r="I1166" s="239"/>
      <c r="J1166" s="234"/>
      <c r="K1166" s="234"/>
      <c r="L1166" s="240"/>
      <c r="M1166" s="241"/>
      <c r="N1166" s="242"/>
      <c r="O1166" s="242"/>
      <c r="P1166" s="242"/>
      <c r="Q1166" s="242"/>
      <c r="R1166" s="242"/>
      <c r="S1166" s="242"/>
      <c r="T1166" s="24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4" t="s">
        <v>173</v>
      </c>
      <c r="AU1166" s="244" t="s">
        <v>106</v>
      </c>
      <c r="AV1166" s="13" t="s">
        <v>106</v>
      </c>
      <c r="AW1166" s="13" t="s">
        <v>33</v>
      </c>
      <c r="AX1166" s="13" t="s">
        <v>80</v>
      </c>
      <c r="AY1166" s="244" t="s">
        <v>163</v>
      </c>
    </row>
    <row r="1167" spans="1:65" s="2" customFormat="1" ht="21.75" customHeight="1">
      <c r="A1167" s="40"/>
      <c r="B1167" s="41"/>
      <c r="C1167" s="220" t="s">
        <v>2696</v>
      </c>
      <c r="D1167" s="220" t="s">
        <v>166</v>
      </c>
      <c r="E1167" s="221" t="s">
        <v>2697</v>
      </c>
      <c r="F1167" s="222" t="s">
        <v>2572</v>
      </c>
      <c r="G1167" s="223" t="s">
        <v>355</v>
      </c>
      <c r="H1167" s="224">
        <v>1</v>
      </c>
      <c r="I1167" s="225"/>
      <c r="J1167" s="226">
        <f>ROUND(I1167*H1167,2)</f>
        <v>0</v>
      </c>
      <c r="K1167" s="222" t="s">
        <v>19</v>
      </c>
      <c r="L1167" s="46"/>
      <c r="M1167" s="227" t="s">
        <v>19</v>
      </c>
      <c r="N1167" s="228" t="s">
        <v>44</v>
      </c>
      <c r="O1167" s="86"/>
      <c r="P1167" s="229">
        <f>O1167*H1167</f>
        <v>0</v>
      </c>
      <c r="Q1167" s="229">
        <v>0</v>
      </c>
      <c r="R1167" s="229">
        <f>Q1167*H1167</f>
        <v>0</v>
      </c>
      <c r="S1167" s="229">
        <v>0</v>
      </c>
      <c r="T1167" s="230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31" t="s">
        <v>171</v>
      </c>
      <c r="AT1167" s="231" t="s">
        <v>166</v>
      </c>
      <c r="AU1167" s="231" t="s">
        <v>106</v>
      </c>
      <c r="AY1167" s="19" t="s">
        <v>163</v>
      </c>
      <c r="BE1167" s="232">
        <f>IF(N1167="základní",J1167,0)</f>
        <v>0</v>
      </c>
      <c r="BF1167" s="232">
        <f>IF(N1167="snížená",J1167,0)</f>
        <v>0</v>
      </c>
      <c r="BG1167" s="232">
        <f>IF(N1167="zákl. přenesená",J1167,0)</f>
        <v>0</v>
      </c>
      <c r="BH1167" s="232">
        <f>IF(N1167="sníž. přenesená",J1167,0)</f>
        <v>0</v>
      </c>
      <c r="BI1167" s="232">
        <f>IF(N1167="nulová",J1167,0)</f>
        <v>0</v>
      </c>
      <c r="BJ1167" s="19" t="s">
        <v>106</v>
      </c>
      <c r="BK1167" s="232">
        <f>ROUND(I1167*H1167,2)</f>
        <v>0</v>
      </c>
      <c r="BL1167" s="19" t="s">
        <v>171</v>
      </c>
      <c r="BM1167" s="231" t="s">
        <v>2698</v>
      </c>
    </row>
    <row r="1168" spans="1:51" s="13" customFormat="1" ht="12">
      <c r="A1168" s="13"/>
      <c r="B1168" s="233"/>
      <c r="C1168" s="234"/>
      <c r="D1168" s="235" t="s">
        <v>173</v>
      </c>
      <c r="E1168" s="236" t="s">
        <v>19</v>
      </c>
      <c r="F1168" s="237" t="s">
        <v>2699</v>
      </c>
      <c r="G1168" s="234"/>
      <c r="H1168" s="238">
        <v>1</v>
      </c>
      <c r="I1168" s="239"/>
      <c r="J1168" s="234"/>
      <c r="K1168" s="234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4" t="s">
        <v>173</v>
      </c>
      <c r="AU1168" s="244" t="s">
        <v>106</v>
      </c>
      <c r="AV1168" s="13" t="s">
        <v>106</v>
      </c>
      <c r="AW1168" s="13" t="s">
        <v>33</v>
      </c>
      <c r="AX1168" s="13" t="s">
        <v>80</v>
      </c>
      <c r="AY1168" s="244" t="s">
        <v>163</v>
      </c>
    </row>
    <row r="1169" spans="1:65" s="2" customFormat="1" ht="33" customHeight="1">
      <c r="A1169" s="40"/>
      <c r="B1169" s="41"/>
      <c r="C1169" s="220" t="s">
        <v>2700</v>
      </c>
      <c r="D1169" s="220" t="s">
        <v>166</v>
      </c>
      <c r="E1169" s="221" t="s">
        <v>2701</v>
      </c>
      <c r="F1169" s="222" t="s">
        <v>2664</v>
      </c>
      <c r="G1169" s="223" t="s">
        <v>355</v>
      </c>
      <c r="H1169" s="224">
        <v>1</v>
      </c>
      <c r="I1169" s="225"/>
      <c r="J1169" s="226">
        <f>ROUND(I1169*H1169,2)</f>
        <v>0</v>
      </c>
      <c r="K1169" s="222" t="s">
        <v>19</v>
      </c>
      <c r="L1169" s="46"/>
      <c r="M1169" s="227" t="s">
        <v>19</v>
      </c>
      <c r="N1169" s="228" t="s">
        <v>44</v>
      </c>
      <c r="O1169" s="86"/>
      <c r="P1169" s="229">
        <f>O1169*H1169</f>
        <v>0</v>
      </c>
      <c r="Q1169" s="229">
        <v>0</v>
      </c>
      <c r="R1169" s="229">
        <f>Q1169*H1169</f>
        <v>0</v>
      </c>
      <c r="S1169" s="229">
        <v>0</v>
      </c>
      <c r="T1169" s="230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31" t="s">
        <v>171</v>
      </c>
      <c r="AT1169" s="231" t="s">
        <v>166</v>
      </c>
      <c r="AU1169" s="231" t="s">
        <v>106</v>
      </c>
      <c r="AY1169" s="19" t="s">
        <v>163</v>
      </c>
      <c r="BE1169" s="232">
        <f>IF(N1169="základní",J1169,0)</f>
        <v>0</v>
      </c>
      <c r="BF1169" s="232">
        <f>IF(N1169="snížená",J1169,0)</f>
        <v>0</v>
      </c>
      <c r="BG1169" s="232">
        <f>IF(N1169="zákl. přenesená",J1169,0)</f>
        <v>0</v>
      </c>
      <c r="BH1169" s="232">
        <f>IF(N1169="sníž. přenesená",J1169,0)</f>
        <v>0</v>
      </c>
      <c r="BI1169" s="232">
        <f>IF(N1169="nulová",J1169,0)</f>
        <v>0</v>
      </c>
      <c r="BJ1169" s="19" t="s">
        <v>106</v>
      </c>
      <c r="BK1169" s="232">
        <f>ROUND(I1169*H1169,2)</f>
        <v>0</v>
      </c>
      <c r="BL1169" s="19" t="s">
        <v>171</v>
      </c>
      <c r="BM1169" s="231" t="s">
        <v>2702</v>
      </c>
    </row>
    <row r="1170" spans="1:51" s="13" customFormat="1" ht="12">
      <c r="A1170" s="13"/>
      <c r="B1170" s="233"/>
      <c r="C1170" s="234"/>
      <c r="D1170" s="235" t="s">
        <v>173</v>
      </c>
      <c r="E1170" s="236" t="s">
        <v>19</v>
      </c>
      <c r="F1170" s="237" t="s">
        <v>2703</v>
      </c>
      <c r="G1170" s="234"/>
      <c r="H1170" s="238">
        <v>1</v>
      </c>
      <c r="I1170" s="239"/>
      <c r="J1170" s="234"/>
      <c r="K1170" s="234"/>
      <c r="L1170" s="240"/>
      <c r="M1170" s="241"/>
      <c r="N1170" s="242"/>
      <c r="O1170" s="242"/>
      <c r="P1170" s="242"/>
      <c r="Q1170" s="242"/>
      <c r="R1170" s="242"/>
      <c r="S1170" s="242"/>
      <c r="T1170" s="24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4" t="s">
        <v>173</v>
      </c>
      <c r="AU1170" s="244" t="s">
        <v>106</v>
      </c>
      <c r="AV1170" s="13" t="s">
        <v>106</v>
      </c>
      <c r="AW1170" s="13" t="s">
        <v>33</v>
      </c>
      <c r="AX1170" s="13" t="s">
        <v>80</v>
      </c>
      <c r="AY1170" s="244" t="s">
        <v>163</v>
      </c>
    </row>
    <row r="1171" spans="1:65" s="2" customFormat="1" ht="21.75" customHeight="1">
      <c r="A1171" s="40"/>
      <c r="B1171" s="41"/>
      <c r="C1171" s="220" t="s">
        <v>2704</v>
      </c>
      <c r="D1171" s="220" t="s">
        <v>166</v>
      </c>
      <c r="E1171" s="221" t="s">
        <v>2705</v>
      </c>
      <c r="F1171" s="222" t="s">
        <v>2567</v>
      </c>
      <c r="G1171" s="223" t="s">
        <v>355</v>
      </c>
      <c r="H1171" s="224">
        <v>1</v>
      </c>
      <c r="I1171" s="225"/>
      <c r="J1171" s="226">
        <f>ROUND(I1171*H1171,2)</f>
        <v>0</v>
      </c>
      <c r="K1171" s="222" t="s">
        <v>19</v>
      </c>
      <c r="L1171" s="46"/>
      <c r="M1171" s="227" t="s">
        <v>19</v>
      </c>
      <c r="N1171" s="228" t="s">
        <v>44</v>
      </c>
      <c r="O1171" s="86"/>
      <c r="P1171" s="229">
        <f>O1171*H1171</f>
        <v>0</v>
      </c>
      <c r="Q1171" s="229">
        <v>0</v>
      </c>
      <c r="R1171" s="229">
        <f>Q1171*H1171</f>
        <v>0</v>
      </c>
      <c r="S1171" s="229">
        <v>0</v>
      </c>
      <c r="T1171" s="230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31" t="s">
        <v>171</v>
      </c>
      <c r="AT1171" s="231" t="s">
        <v>166</v>
      </c>
      <c r="AU1171" s="231" t="s">
        <v>106</v>
      </c>
      <c r="AY1171" s="19" t="s">
        <v>163</v>
      </c>
      <c r="BE1171" s="232">
        <f>IF(N1171="základní",J1171,0)</f>
        <v>0</v>
      </c>
      <c r="BF1171" s="232">
        <f>IF(N1171="snížená",J1171,0)</f>
        <v>0</v>
      </c>
      <c r="BG1171" s="232">
        <f>IF(N1171="zákl. přenesená",J1171,0)</f>
        <v>0</v>
      </c>
      <c r="BH1171" s="232">
        <f>IF(N1171="sníž. přenesená",J1171,0)</f>
        <v>0</v>
      </c>
      <c r="BI1171" s="232">
        <f>IF(N1171="nulová",J1171,0)</f>
        <v>0</v>
      </c>
      <c r="BJ1171" s="19" t="s">
        <v>106</v>
      </c>
      <c r="BK1171" s="232">
        <f>ROUND(I1171*H1171,2)</f>
        <v>0</v>
      </c>
      <c r="BL1171" s="19" t="s">
        <v>171</v>
      </c>
      <c r="BM1171" s="231" t="s">
        <v>2706</v>
      </c>
    </row>
    <row r="1172" spans="1:51" s="13" customFormat="1" ht="12">
      <c r="A1172" s="13"/>
      <c r="B1172" s="233"/>
      <c r="C1172" s="234"/>
      <c r="D1172" s="235" t="s">
        <v>173</v>
      </c>
      <c r="E1172" s="236" t="s">
        <v>19</v>
      </c>
      <c r="F1172" s="237" t="s">
        <v>2707</v>
      </c>
      <c r="G1172" s="234"/>
      <c r="H1172" s="238">
        <v>1</v>
      </c>
      <c r="I1172" s="239"/>
      <c r="J1172" s="234"/>
      <c r="K1172" s="234"/>
      <c r="L1172" s="240"/>
      <c r="M1172" s="241"/>
      <c r="N1172" s="242"/>
      <c r="O1172" s="242"/>
      <c r="P1172" s="242"/>
      <c r="Q1172" s="242"/>
      <c r="R1172" s="242"/>
      <c r="S1172" s="242"/>
      <c r="T1172" s="24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4" t="s">
        <v>173</v>
      </c>
      <c r="AU1172" s="244" t="s">
        <v>106</v>
      </c>
      <c r="AV1172" s="13" t="s">
        <v>106</v>
      </c>
      <c r="AW1172" s="13" t="s">
        <v>33</v>
      </c>
      <c r="AX1172" s="13" t="s">
        <v>80</v>
      </c>
      <c r="AY1172" s="244" t="s">
        <v>163</v>
      </c>
    </row>
    <row r="1173" spans="1:65" s="2" customFormat="1" ht="33" customHeight="1">
      <c r="A1173" s="40"/>
      <c r="B1173" s="41"/>
      <c r="C1173" s="220" t="s">
        <v>2708</v>
      </c>
      <c r="D1173" s="220" t="s">
        <v>166</v>
      </c>
      <c r="E1173" s="221" t="s">
        <v>2709</v>
      </c>
      <c r="F1173" s="222" t="s">
        <v>2664</v>
      </c>
      <c r="G1173" s="223" t="s">
        <v>355</v>
      </c>
      <c r="H1173" s="224">
        <v>1</v>
      </c>
      <c r="I1173" s="225"/>
      <c r="J1173" s="226">
        <f>ROUND(I1173*H1173,2)</f>
        <v>0</v>
      </c>
      <c r="K1173" s="222" t="s">
        <v>19</v>
      </c>
      <c r="L1173" s="46"/>
      <c r="M1173" s="227" t="s">
        <v>19</v>
      </c>
      <c r="N1173" s="228" t="s">
        <v>44</v>
      </c>
      <c r="O1173" s="86"/>
      <c r="P1173" s="229">
        <f>O1173*H1173</f>
        <v>0</v>
      </c>
      <c r="Q1173" s="229">
        <v>0</v>
      </c>
      <c r="R1173" s="229">
        <f>Q1173*H1173</f>
        <v>0</v>
      </c>
      <c r="S1173" s="229">
        <v>0</v>
      </c>
      <c r="T1173" s="230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31" t="s">
        <v>171</v>
      </c>
      <c r="AT1173" s="231" t="s">
        <v>166</v>
      </c>
      <c r="AU1173" s="231" t="s">
        <v>106</v>
      </c>
      <c r="AY1173" s="19" t="s">
        <v>163</v>
      </c>
      <c r="BE1173" s="232">
        <f>IF(N1173="základní",J1173,0)</f>
        <v>0</v>
      </c>
      <c r="BF1173" s="232">
        <f>IF(N1173="snížená",J1173,0)</f>
        <v>0</v>
      </c>
      <c r="BG1173" s="232">
        <f>IF(N1173="zákl. přenesená",J1173,0)</f>
        <v>0</v>
      </c>
      <c r="BH1173" s="232">
        <f>IF(N1173="sníž. přenesená",J1173,0)</f>
        <v>0</v>
      </c>
      <c r="BI1173" s="232">
        <f>IF(N1173="nulová",J1173,0)</f>
        <v>0</v>
      </c>
      <c r="BJ1173" s="19" t="s">
        <v>106</v>
      </c>
      <c r="BK1173" s="232">
        <f>ROUND(I1173*H1173,2)</f>
        <v>0</v>
      </c>
      <c r="BL1173" s="19" t="s">
        <v>171</v>
      </c>
      <c r="BM1173" s="231" t="s">
        <v>2710</v>
      </c>
    </row>
    <row r="1174" spans="1:51" s="13" customFormat="1" ht="12">
      <c r="A1174" s="13"/>
      <c r="B1174" s="233"/>
      <c r="C1174" s="234"/>
      <c r="D1174" s="235" t="s">
        <v>173</v>
      </c>
      <c r="E1174" s="236" t="s">
        <v>19</v>
      </c>
      <c r="F1174" s="237" t="s">
        <v>2711</v>
      </c>
      <c r="G1174" s="234"/>
      <c r="H1174" s="238">
        <v>1</v>
      </c>
      <c r="I1174" s="239"/>
      <c r="J1174" s="234"/>
      <c r="K1174" s="234"/>
      <c r="L1174" s="240"/>
      <c r="M1174" s="241"/>
      <c r="N1174" s="242"/>
      <c r="O1174" s="242"/>
      <c r="P1174" s="242"/>
      <c r="Q1174" s="242"/>
      <c r="R1174" s="242"/>
      <c r="S1174" s="242"/>
      <c r="T1174" s="24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4" t="s">
        <v>173</v>
      </c>
      <c r="AU1174" s="244" t="s">
        <v>106</v>
      </c>
      <c r="AV1174" s="13" t="s">
        <v>106</v>
      </c>
      <c r="AW1174" s="13" t="s">
        <v>33</v>
      </c>
      <c r="AX1174" s="13" t="s">
        <v>80</v>
      </c>
      <c r="AY1174" s="244" t="s">
        <v>163</v>
      </c>
    </row>
    <row r="1175" spans="1:65" s="2" customFormat="1" ht="33" customHeight="1">
      <c r="A1175" s="40"/>
      <c r="B1175" s="41"/>
      <c r="C1175" s="220" t="s">
        <v>2712</v>
      </c>
      <c r="D1175" s="220" t="s">
        <v>166</v>
      </c>
      <c r="E1175" s="221" t="s">
        <v>2713</v>
      </c>
      <c r="F1175" s="222" t="s">
        <v>2664</v>
      </c>
      <c r="G1175" s="223" t="s">
        <v>355</v>
      </c>
      <c r="H1175" s="224">
        <v>1</v>
      </c>
      <c r="I1175" s="225"/>
      <c r="J1175" s="226">
        <f>ROUND(I1175*H1175,2)</f>
        <v>0</v>
      </c>
      <c r="K1175" s="222" t="s">
        <v>19</v>
      </c>
      <c r="L1175" s="46"/>
      <c r="M1175" s="227" t="s">
        <v>19</v>
      </c>
      <c r="N1175" s="228" t="s">
        <v>44</v>
      </c>
      <c r="O1175" s="86"/>
      <c r="P1175" s="229">
        <f>O1175*H1175</f>
        <v>0</v>
      </c>
      <c r="Q1175" s="229">
        <v>0</v>
      </c>
      <c r="R1175" s="229">
        <f>Q1175*H1175</f>
        <v>0</v>
      </c>
      <c r="S1175" s="229">
        <v>0</v>
      </c>
      <c r="T1175" s="230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31" t="s">
        <v>171</v>
      </c>
      <c r="AT1175" s="231" t="s">
        <v>166</v>
      </c>
      <c r="AU1175" s="231" t="s">
        <v>106</v>
      </c>
      <c r="AY1175" s="19" t="s">
        <v>163</v>
      </c>
      <c r="BE1175" s="232">
        <f>IF(N1175="základní",J1175,0)</f>
        <v>0</v>
      </c>
      <c r="BF1175" s="232">
        <f>IF(N1175="snížená",J1175,0)</f>
        <v>0</v>
      </c>
      <c r="BG1175" s="232">
        <f>IF(N1175="zákl. přenesená",J1175,0)</f>
        <v>0</v>
      </c>
      <c r="BH1175" s="232">
        <f>IF(N1175="sníž. přenesená",J1175,0)</f>
        <v>0</v>
      </c>
      <c r="BI1175" s="232">
        <f>IF(N1175="nulová",J1175,0)</f>
        <v>0</v>
      </c>
      <c r="BJ1175" s="19" t="s">
        <v>106</v>
      </c>
      <c r="BK1175" s="232">
        <f>ROUND(I1175*H1175,2)</f>
        <v>0</v>
      </c>
      <c r="BL1175" s="19" t="s">
        <v>171</v>
      </c>
      <c r="BM1175" s="231" t="s">
        <v>2714</v>
      </c>
    </row>
    <row r="1176" spans="1:51" s="13" customFormat="1" ht="12">
      <c r="A1176" s="13"/>
      <c r="B1176" s="233"/>
      <c r="C1176" s="234"/>
      <c r="D1176" s="235" t="s">
        <v>173</v>
      </c>
      <c r="E1176" s="236" t="s">
        <v>19</v>
      </c>
      <c r="F1176" s="237" t="s">
        <v>2715</v>
      </c>
      <c r="G1176" s="234"/>
      <c r="H1176" s="238">
        <v>1</v>
      </c>
      <c r="I1176" s="239"/>
      <c r="J1176" s="234"/>
      <c r="K1176" s="234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4" t="s">
        <v>173</v>
      </c>
      <c r="AU1176" s="244" t="s">
        <v>106</v>
      </c>
      <c r="AV1176" s="13" t="s">
        <v>106</v>
      </c>
      <c r="AW1176" s="13" t="s">
        <v>33</v>
      </c>
      <c r="AX1176" s="13" t="s">
        <v>80</v>
      </c>
      <c r="AY1176" s="244" t="s">
        <v>163</v>
      </c>
    </row>
    <row r="1177" spans="1:65" s="2" customFormat="1" ht="33" customHeight="1">
      <c r="A1177" s="40"/>
      <c r="B1177" s="41"/>
      <c r="C1177" s="220" t="s">
        <v>2716</v>
      </c>
      <c r="D1177" s="220" t="s">
        <v>166</v>
      </c>
      <c r="E1177" s="221" t="s">
        <v>2717</v>
      </c>
      <c r="F1177" s="222" t="s">
        <v>2664</v>
      </c>
      <c r="G1177" s="223" t="s">
        <v>355</v>
      </c>
      <c r="H1177" s="224">
        <v>1</v>
      </c>
      <c r="I1177" s="225"/>
      <c r="J1177" s="226">
        <f>ROUND(I1177*H1177,2)</f>
        <v>0</v>
      </c>
      <c r="K1177" s="222" t="s">
        <v>19</v>
      </c>
      <c r="L1177" s="46"/>
      <c r="M1177" s="227" t="s">
        <v>19</v>
      </c>
      <c r="N1177" s="228" t="s">
        <v>44</v>
      </c>
      <c r="O1177" s="86"/>
      <c r="P1177" s="229">
        <f>O1177*H1177</f>
        <v>0</v>
      </c>
      <c r="Q1177" s="229">
        <v>0</v>
      </c>
      <c r="R1177" s="229">
        <f>Q1177*H1177</f>
        <v>0</v>
      </c>
      <c r="S1177" s="229">
        <v>0</v>
      </c>
      <c r="T1177" s="230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31" t="s">
        <v>171</v>
      </c>
      <c r="AT1177" s="231" t="s">
        <v>166</v>
      </c>
      <c r="AU1177" s="231" t="s">
        <v>106</v>
      </c>
      <c r="AY1177" s="19" t="s">
        <v>163</v>
      </c>
      <c r="BE1177" s="232">
        <f>IF(N1177="základní",J1177,0)</f>
        <v>0</v>
      </c>
      <c r="BF1177" s="232">
        <f>IF(N1177="snížená",J1177,0)</f>
        <v>0</v>
      </c>
      <c r="BG1177" s="232">
        <f>IF(N1177="zákl. přenesená",J1177,0)</f>
        <v>0</v>
      </c>
      <c r="BH1177" s="232">
        <f>IF(N1177="sníž. přenesená",J1177,0)</f>
        <v>0</v>
      </c>
      <c r="BI1177" s="232">
        <f>IF(N1177="nulová",J1177,0)</f>
        <v>0</v>
      </c>
      <c r="BJ1177" s="19" t="s">
        <v>106</v>
      </c>
      <c r="BK1177" s="232">
        <f>ROUND(I1177*H1177,2)</f>
        <v>0</v>
      </c>
      <c r="BL1177" s="19" t="s">
        <v>171</v>
      </c>
      <c r="BM1177" s="231" t="s">
        <v>2718</v>
      </c>
    </row>
    <row r="1178" spans="1:51" s="13" customFormat="1" ht="12">
      <c r="A1178" s="13"/>
      <c r="B1178" s="233"/>
      <c r="C1178" s="234"/>
      <c r="D1178" s="235" t="s">
        <v>173</v>
      </c>
      <c r="E1178" s="236" t="s">
        <v>19</v>
      </c>
      <c r="F1178" s="237" t="s">
        <v>2719</v>
      </c>
      <c r="G1178" s="234"/>
      <c r="H1178" s="238">
        <v>1</v>
      </c>
      <c r="I1178" s="239"/>
      <c r="J1178" s="234"/>
      <c r="K1178" s="234"/>
      <c r="L1178" s="240"/>
      <c r="M1178" s="241"/>
      <c r="N1178" s="242"/>
      <c r="O1178" s="242"/>
      <c r="P1178" s="242"/>
      <c r="Q1178" s="242"/>
      <c r="R1178" s="242"/>
      <c r="S1178" s="242"/>
      <c r="T1178" s="24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4" t="s">
        <v>173</v>
      </c>
      <c r="AU1178" s="244" t="s">
        <v>106</v>
      </c>
      <c r="AV1178" s="13" t="s">
        <v>106</v>
      </c>
      <c r="AW1178" s="13" t="s">
        <v>33</v>
      </c>
      <c r="AX1178" s="13" t="s">
        <v>80</v>
      </c>
      <c r="AY1178" s="244" t="s">
        <v>163</v>
      </c>
    </row>
    <row r="1179" spans="1:65" s="2" customFormat="1" ht="33" customHeight="1">
      <c r="A1179" s="40"/>
      <c r="B1179" s="41"/>
      <c r="C1179" s="220" t="s">
        <v>2720</v>
      </c>
      <c r="D1179" s="220" t="s">
        <v>166</v>
      </c>
      <c r="E1179" s="221" t="s">
        <v>2721</v>
      </c>
      <c r="F1179" s="222" t="s">
        <v>2664</v>
      </c>
      <c r="G1179" s="223" t="s">
        <v>355</v>
      </c>
      <c r="H1179" s="224">
        <v>1</v>
      </c>
      <c r="I1179" s="225"/>
      <c r="J1179" s="226">
        <f>ROUND(I1179*H1179,2)</f>
        <v>0</v>
      </c>
      <c r="K1179" s="222" t="s">
        <v>19</v>
      </c>
      <c r="L1179" s="46"/>
      <c r="M1179" s="227" t="s">
        <v>19</v>
      </c>
      <c r="N1179" s="228" t="s">
        <v>44</v>
      </c>
      <c r="O1179" s="86"/>
      <c r="P1179" s="229">
        <f>O1179*H1179</f>
        <v>0</v>
      </c>
      <c r="Q1179" s="229">
        <v>0</v>
      </c>
      <c r="R1179" s="229">
        <f>Q1179*H1179</f>
        <v>0</v>
      </c>
      <c r="S1179" s="229">
        <v>0</v>
      </c>
      <c r="T1179" s="230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31" t="s">
        <v>171</v>
      </c>
      <c r="AT1179" s="231" t="s">
        <v>166</v>
      </c>
      <c r="AU1179" s="231" t="s">
        <v>106</v>
      </c>
      <c r="AY1179" s="19" t="s">
        <v>163</v>
      </c>
      <c r="BE1179" s="232">
        <f>IF(N1179="základní",J1179,0)</f>
        <v>0</v>
      </c>
      <c r="BF1179" s="232">
        <f>IF(N1179="snížená",J1179,0)</f>
        <v>0</v>
      </c>
      <c r="BG1179" s="232">
        <f>IF(N1179="zákl. přenesená",J1179,0)</f>
        <v>0</v>
      </c>
      <c r="BH1179" s="232">
        <f>IF(N1179="sníž. přenesená",J1179,0)</f>
        <v>0</v>
      </c>
      <c r="BI1179" s="232">
        <f>IF(N1179="nulová",J1179,0)</f>
        <v>0</v>
      </c>
      <c r="BJ1179" s="19" t="s">
        <v>106</v>
      </c>
      <c r="BK1179" s="232">
        <f>ROUND(I1179*H1179,2)</f>
        <v>0</v>
      </c>
      <c r="BL1179" s="19" t="s">
        <v>171</v>
      </c>
      <c r="BM1179" s="231" t="s">
        <v>2722</v>
      </c>
    </row>
    <row r="1180" spans="1:51" s="13" customFormat="1" ht="12">
      <c r="A1180" s="13"/>
      <c r="B1180" s="233"/>
      <c r="C1180" s="234"/>
      <c r="D1180" s="235" t="s">
        <v>173</v>
      </c>
      <c r="E1180" s="236" t="s">
        <v>19</v>
      </c>
      <c r="F1180" s="237" t="s">
        <v>2723</v>
      </c>
      <c r="G1180" s="234"/>
      <c r="H1180" s="238">
        <v>1</v>
      </c>
      <c r="I1180" s="239"/>
      <c r="J1180" s="234"/>
      <c r="K1180" s="234"/>
      <c r="L1180" s="240"/>
      <c r="M1180" s="241"/>
      <c r="N1180" s="242"/>
      <c r="O1180" s="242"/>
      <c r="P1180" s="242"/>
      <c r="Q1180" s="242"/>
      <c r="R1180" s="242"/>
      <c r="S1180" s="242"/>
      <c r="T1180" s="24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4" t="s">
        <v>173</v>
      </c>
      <c r="AU1180" s="244" t="s">
        <v>106</v>
      </c>
      <c r="AV1180" s="13" t="s">
        <v>106</v>
      </c>
      <c r="AW1180" s="13" t="s">
        <v>33</v>
      </c>
      <c r="AX1180" s="13" t="s">
        <v>80</v>
      </c>
      <c r="AY1180" s="244" t="s">
        <v>163</v>
      </c>
    </row>
    <row r="1181" spans="1:65" s="2" customFormat="1" ht="33" customHeight="1">
      <c r="A1181" s="40"/>
      <c r="B1181" s="41"/>
      <c r="C1181" s="220" t="s">
        <v>1662</v>
      </c>
      <c r="D1181" s="220" t="s">
        <v>166</v>
      </c>
      <c r="E1181" s="221" t="s">
        <v>2724</v>
      </c>
      <c r="F1181" s="222" t="s">
        <v>2664</v>
      </c>
      <c r="G1181" s="223" t="s">
        <v>355</v>
      </c>
      <c r="H1181" s="224">
        <v>1</v>
      </c>
      <c r="I1181" s="225"/>
      <c r="J1181" s="226">
        <f>ROUND(I1181*H1181,2)</f>
        <v>0</v>
      </c>
      <c r="K1181" s="222" t="s">
        <v>19</v>
      </c>
      <c r="L1181" s="46"/>
      <c r="M1181" s="227" t="s">
        <v>19</v>
      </c>
      <c r="N1181" s="228" t="s">
        <v>44</v>
      </c>
      <c r="O1181" s="86"/>
      <c r="P1181" s="229">
        <f>O1181*H1181</f>
        <v>0</v>
      </c>
      <c r="Q1181" s="229">
        <v>0</v>
      </c>
      <c r="R1181" s="229">
        <f>Q1181*H1181</f>
        <v>0</v>
      </c>
      <c r="S1181" s="229">
        <v>0</v>
      </c>
      <c r="T1181" s="230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31" t="s">
        <v>171</v>
      </c>
      <c r="AT1181" s="231" t="s">
        <v>166</v>
      </c>
      <c r="AU1181" s="231" t="s">
        <v>106</v>
      </c>
      <c r="AY1181" s="19" t="s">
        <v>163</v>
      </c>
      <c r="BE1181" s="232">
        <f>IF(N1181="základní",J1181,0)</f>
        <v>0</v>
      </c>
      <c r="BF1181" s="232">
        <f>IF(N1181="snížená",J1181,0)</f>
        <v>0</v>
      </c>
      <c r="BG1181" s="232">
        <f>IF(N1181="zákl. přenesená",J1181,0)</f>
        <v>0</v>
      </c>
      <c r="BH1181" s="232">
        <f>IF(N1181="sníž. přenesená",J1181,0)</f>
        <v>0</v>
      </c>
      <c r="BI1181" s="232">
        <f>IF(N1181="nulová",J1181,0)</f>
        <v>0</v>
      </c>
      <c r="BJ1181" s="19" t="s">
        <v>106</v>
      </c>
      <c r="BK1181" s="232">
        <f>ROUND(I1181*H1181,2)</f>
        <v>0</v>
      </c>
      <c r="BL1181" s="19" t="s">
        <v>171</v>
      </c>
      <c r="BM1181" s="231" t="s">
        <v>2725</v>
      </c>
    </row>
    <row r="1182" spans="1:51" s="13" customFormat="1" ht="12">
      <c r="A1182" s="13"/>
      <c r="B1182" s="233"/>
      <c r="C1182" s="234"/>
      <c r="D1182" s="235" t="s">
        <v>173</v>
      </c>
      <c r="E1182" s="236" t="s">
        <v>19</v>
      </c>
      <c r="F1182" s="237" t="s">
        <v>2726</v>
      </c>
      <c r="G1182" s="234"/>
      <c r="H1182" s="238">
        <v>1</v>
      </c>
      <c r="I1182" s="239"/>
      <c r="J1182" s="234"/>
      <c r="K1182" s="234"/>
      <c r="L1182" s="240"/>
      <c r="M1182" s="241"/>
      <c r="N1182" s="242"/>
      <c r="O1182" s="242"/>
      <c r="P1182" s="242"/>
      <c r="Q1182" s="242"/>
      <c r="R1182" s="242"/>
      <c r="S1182" s="242"/>
      <c r="T1182" s="24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4" t="s">
        <v>173</v>
      </c>
      <c r="AU1182" s="244" t="s">
        <v>106</v>
      </c>
      <c r="AV1182" s="13" t="s">
        <v>106</v>
      </c>
      <c r="AW1182" s="13" t="s">
        <v>33</v>
      </c>
      <c r="AX1182" s="13" t="s">
        <v>80</v>
      </c>
      <c r="AY1182" s="244" t="s">
        <v>163</v>
      </c>
    </row>
    <row r="1183" spans="1:65" s="2" customFormat="1" ht="33" customHeight="1">
      <c r="A1183" s="40"/>
      <c r="B1183" s="41"/>
      <c r="C1183" s="220" t="s">
        <v>2727</v>
      </c>
      <c r="D1183" s="220" t="s">
        <v>166</v>
      </c>
      <c r="E1183" s="221" t="s">
        <v>2728</v>
      </c>
      <c r="F1183" s="222" t="s">
        <v>2664</v>
      </c>
      <c r="G1183" s="223" t="s">
        <v>355</v>
      </c>
      <c r="H1183" s="224">
        <v>1</v>
      </c>
      <c r="I1183" s="225"/>
      <c r="J1183" s="226">
        <f>ROUND(I1183*H1183,2)</f>
        <v>0</v>
      </c>
      <c r="K1183" s="222" t="s">
        <v>19</v>
      </c>
      <c r="L1183" s="46"/>
      <c r="M1183" s="227" t="s">
        <v>19</v>
      </c>
      <c r="N1183" s="228" t="s">
        <v>44</v>
      </c>
      <c r="O1183" s="86"/>
      <c r="P1183" s="229">
        <f>O1183*H1183</f>
        <v>0</v>
      </c>
      <c r="Q1183" s="229">
        <v>0</v>
      </c>
      <c r="R1183" s="229">
        <f>Q1183*H1183</f>
        <v>0</v>
      </c>
      <c r="S1183" s="229">
        <v>0</v>
      </c>
      <c r="T1183" s="230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31" t="s">
        <v>171</v>
      </c>
      <c r="AT1183" s="231" t="s">
        <v>166</v>
      </c>
      <c r="AU1183" s="231" t="s">
        <v>106</v>
      </c>
      <c r="AY1183" s="19" t="s">
        <v>163</v>
      </c>
      <c r="BE1183" s="232">
        <f>IF(N1183="základní",J1183,0)</f>
        <v>0</v>
      </c>
      <c r="BF1183" s="232">
        <f>IF(N1183="snížená",J1183,0)</f>
        <v>0</v>
      </c>
      <c r="BG1183" s="232">
        <f>IF(N1183="zákl. přenesená",J1183,0)</f>
        <v>0</v>
      </c>
      <c r="BH1183" s="232">
        <f>IF(N1183="sníž. přenesená",J1183,0)</f>
        <v>0</v>
      </c>
      <c r="BI1183" s="232">
        <f>IF(N1183="nulová",J1183,0)</f>
        <v>0</v>
      </c>
      <c r="BJ1183" s="19" t="s">
        <v>106</v>
      </c>
      <c r="BK1183" s="232">
        <f>ROUND(I1183*H1183,2)</f>
        <v>0</v>
      </c>
      <c r="BL1183" s="19" t="s">
        <v>171</v>
      </c>
      <c r="BM1183" s="231" t="s">
        <v>2729</v>
      </c>
    </row>
    <row r="1184" spans="1:51" s="13" customFormat="1" ht="12">
      <c r="A1184" s="13"/>
      <c r="B1184" s="233"/>
      <c r="C1184" s="234"/>
      <c r="D1184" s="235" t="s">
        <v>173</v>
      </c>
      <c r="E1184" s="236" t="s">
        <v>19</v>
      </c>
      <c r="F1184" s="237" t="s">
        <v>2730</v>
      </c>
      <c r="G1184" s="234"/>
      <c r="H1184" s="238">
        <v>1</v>
      </c>
      <c r="I1184" s="239"/>
      <c r="J1184" s="234"/>
      <c r="K1184" s="234"/>
      <c r="L1184" s="240"/>
      <c r="M1184" s="241"/>
      <c r="N1184" s="242"/>
      <c r="O1184" s="242"/>
      <c r="P1184" s="242"/>
      <c r="Q1184" s="242"/>
      <c r="R1184" s="242"/>
      <c r="S1184" s="242"/>
      <c r="T1184" s="24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4" t="s">
        <v>173</v>
      </c>
      <c r="AU1184" s="244" t="s">
        <v>106</v>
      </c>
      <c r="AV1184" s="13" t="s">
        <v>106</v>
      </c>
      <c r="AW1184" s="13" t="s">
        <v>33</v>
      </c>
      <c r="AX1184" s="13" t="s">
        <v>80</v>
      </c>
      <c r="AY1184" s="244" t="s">
        <v>163</v>
      </c>
    </row>
    <row r="1185" spans="1:65" s="2" customFormat="1" ht="33" customHeight="1">
      <c r="A1185" s="40"/>
      <c r="B1185" s="41"/>
      <c r="C1185" s="220" t="s">
        <v>2731</v>
      </c>
      <c r="D1185" s="220" t="s">
        <v>166</v>
      </c>
      <c r="E1185" s="221" t="s">
        <v>2732</v>
      </c>
      <c r="F1185" s="222" t="s">
        <v>2664</v>
      </c>
      <c r="G1185" s="223" t="s">
        <v>355</v>
      </c>
      <c r="H1185" s="224">
        <v>1</v>
      </c>
      <c r="I1185" s="225"/>
      <c r="J1185" s="226">
        <f>ROUND(I1185*H1185,2)</f>
        <v>0</v>
      </c>
      <c r="K1185" s="222" t="s">
        <v>19</v>
      </c>
      <c r="L1185" s="46"/>
      <c r="M1185" s="227" t="s">
        <v>19</v>
      </c>
      <c r="N1185" s="228" t="s">
        <v>44</v>
      </c>
      <c r="O1185" s="86"/>
      <c r="P1185" s="229">
        <f>O1185*H1185</f>
        <v>0</v>
      </c>
      <c r="Q1185" s="229">
        <v>0</v>
      </c>
      <c r="R1185" s="229">
        <f>Q1185*H1185</f>
        <v>0</v>
      </c>
      <c r="S1185" s="229">
        <v>0</v>
      </c>
      <c r="T1185" s="230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31" t="s">
        <v>171</v>
      </c>
      <c r="AT1185" s="231" t="s">
        <v>166</v>
      </c>
      <c r="AU1185" s="231" t="s">
        <v>106</v>
      </c>
      <c r="AY1185" s="19" t="s">
        <v>163</v>
      </c>
      <c r="BE1185" s="232">
        <f>IF(N1185="základní",J1185,0)</f>
        <v>0</v>
      </c>
      <c r="BF1185" s="232">
        <f>IF(N1185="snížená",J1185,0)</f>
        <v>0</v>
      </c>
      <c r="BG1185" s="232">
        <f>IF(N1185="zákl. přenesená",J1185,0)</f>
        <v>0</v>
      </c>
      <c r="BH1185" s="232">
        <f>IF(N1185="sníž. přenesená",J1185,0)</f>
        <v>0</v>
      </c>
      <c r="BI1185" s="232">
        <f>IF(N1185="nulová",J1185,0)</f>
        <v>0</v>
      </c>
      <c r="BJ1185" s="19" t="s">
        <v>106</v>
      </c>
      <c r="BK1185" s="232">
        <f>ROUND(I1185*H1185,2)</f>
        <v>0</v>
      </c>
      <c r="BL1185" s="19" t="s">
        <v>171</v>
      </c>
      <c r="BM1185" s="231" t="s">
        <v>2733</v>
      </c>
    </row>
    <row r="1186" spans="1:51" s="13" customFormat="1" ht="12">
      <c r="A1186" s="13"/>
      <c r="B1186" s="233"/>
      <c r="C1186" s="234"/>
      <c r="D1186" s="235" t="s">
        <v>173</v>
      </c>
      <c r="E1186" s="236" t="s">
        <v>19</v>
      </c>
      <c r="F1186" s="237" t="s">
        <v>2734</v>
      </c>
      <c r="G1186" s="234"/>
      <c r="H1186" s="238">
        <v>1</v>
      </c>
      <c r="I1186" s="239"/>
      <c r="J1186" s="234"/>
      <c r="K1186" s="234"/>
      <c r="L1186" s="240"/>
      <c r="M1186" s="241"/>
      <c r="N1186" s="242"/>
      <c r="O1186" s="242"/>
      <c r="P1186" s="242"/>
      <c r="Q1186" s="242"/>
      <c r="R1186" s="242"/>
      <c r="S1186" s="242"/>
      <c r="T1186" s="24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4" t="s">
        <v>173</v>
      </c>
      <c r="AU1186" s="244" t="s">
        <v>106</v>
      </c>
      <c r="AV1186" s="13" t="s">
        <v>106</v>
      </c>
      <c r="AW1186" s="13" t="s">
        <v>33</v>
      </c>
      <c r="AX1186" s="13" t="s">
        <v>80</v>
      </c>
      <c r="AY1186" s="244" t="s">
        <v>163</v>
      </c>
    </row>
    <row r="1187" spans="1:65" s="2" customFormat="1" ht="33" customHeight="1">
      <c r="A1187" s="40"/>
      <c r="B1187" s="41"/>
      <c r="C1187" s="220" t="s">
        <v>2735</v>
      </c>
      <c r="D1187" s="220" t="s">
        <v>166</v>
      </c>
      <c r="E1187" s="221" t="s">
        <v>2736</v>
      </c>
      <c r="F1187" s="222" t="s">
        <v>2664</v>
      </c>
      <c r="G1187" s="223" t="s">
        <v>355</v>
      </c>
      <c r="H1187" s="224">
        <v>1</v>
      </c>
      <c r="I1187" s="225"/>
      <c r="J1187" s="226">
        <f>ROUND(I1187*H1187,2)</f>
        <v>0</v>
      </c>
      <c r="K1187" s="222" t="s">
        <v>19</v>
      </c>
      <c r="L1187" s="46"/>
      <c r="M1187" s="227" t="s">
        <v>19</v>
      </c>
      <c r="N1187" s="228" t="s">
        <v>44</v>
      </c>
      <c r="O1187" s="86"/>
      <c r="P1187" s="229">
        <f>O1187*H1187</f>
        <v>0</v>
      </c>
      <c r="Q1187" s="229">
        <v>0</v>
      </c>
      <c r="R1187" s="229">
        <f>Q1187*H1187</f>
        <v>0</v>
      </c>
      <c r="S1187" s="229">
        <v>0</v>
      </c>
      <c r="T1187" s="230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31" t="s">
        <v>171</v>
      </c>
      <c r="AT1187" s="231" t="s">
        <v>166</v>
      </c>
      <c r="AU1187" s="231" t="s">
        <v>106</v>
      </c>
      <c r="AY1187" s="19" t="s">
        <v>163</v>
      </c>
      <c r="BE1187" s="232">
        <f>IF(N1187="základní",J1187,0)</f>
        <v>0</v>
      </c>
      <c r="BF1187" s="232">
        <f>IF(N1187="snížená",J1187,0)</f>
        <v>0</v>
      </c>
      <c r="BG1187" s="232">
        <f>IF(N1187="zákl. přenesená",J1187,0)</f>
        <v>0</v>
      </c>
      <c r="BH1187" s="232">
        <f>IF(N1187="sníž. přenesená",J1187,0)</f>
        <v>0</v>
      </c>
      <c r="BI1187" s="232">
        <f>IF(N1187="nulová",J1187,0)</f>
        <v>0</v>
      </c>
      <c r="BJ1187" s="19" t="s">
        <v>106</v>
      </c>
      <c r="BK1187" s="232">
        <f>ROUND(I1187*H1187,2)</f>
        <v>0</v>
      </c>
      <c r="BL1187" s="19" t="s">
        <v>171</v>
      </c>
      <c r="BM1187" s="231" t="s">
        <v>2737</v>
      </c>
    </row>
    <row r="1188" spans="1:51" s="13" customFormat="1" ht="12">
      <c r="A1188" s="13"/>
      <c r="B1188" s="233"/>
      <c r="C1188" s="234"/>
      <c r="D1188" s="235" t="s">
        <v>173</v>
      </c>
      <c r="E1188" s="236" t="s">
        <v>19</v>
      </c>
      <c r="F1188" s="237" t="s">
        <v>2738</v>
      </c>
      <c r="G1188" s="234"/>
      <c r="H1188" s="238">
        <v>1</v>
      </c>
      <c r="I1188" s="239"/>
      <c r="J1188" s="234"/>
      <c r="K1188" s="234"/>
      <c r="L1188" s="240"/>
      <c r="M1188" s="241"/>
      <c r="N1188" s="242"/>
      <c r="O1188" s="242"/>
      <c r="P1188" s="242"/>
      <c r="Q1188" s="242"/>
      <c r="R1188" s="242"/>
      <c r="S1188" s="242"/>
      <c r="T1188" s="24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4" t="s">
        <v>173</v>
      </c>
      <c r="AU1188" s="244" t="s">
        <v>106</v>
      </c>
      <c r="AV1188" s="13" t="s">
        <v>106</v>
      </c>
      <c r="AW1188" s="13" t="s">
        <v>33</v>
      </c>
      <c r="AX1188" s="13" t="s">
        <v>80</v>
      </c>
      <c r="AY1188" s="244" t="s">
        <v>163</v>
      </c>
    </row>
    <row r="1189" spans="1:65" s="2" customFormat="1" ht="21.75" customHeight="1">
      <c r="A1189" s="40"/>
      <c r="B1189" s="41"/>
      <c r="C1189" s="220" t="s">
        <v>2739</v>
      </c>
      <c r="D1189" s="220" t="s">
        <v>166</v>
      </c>
      <c r="E1189" s="221" t="s">
        <v>2740</v>
      </c>
      <c r="F1189" s="222" t="s">
        <v>2567</v>
      </c>
      <c r="G1189" s="223" t="s">
        <v>355</v>
      </c>
      <c r="H1189" s="224">
        <v>1</v>
      </c>
      <c r="I1189" s="225"/>
      <c r="J1189" s="226">
        <f>ROUND(I1189*H1189,2)</f>
        <v>0</v>
      </c>
      <c r="K1189" s="222" t="s">
        <v>19</v>
      </c>
      <c r="L1189" s="46"/>
      <c r="M1189" s="227" t="s">
        <v>19</v>
      </c>
      <c r="N1189" s="228" t="s">
        <v>44</v>
      </c>
      <c r="O1189" s="86"/>
      <c r="P1189" s="229">
        <f>O1189*H1189</f>
        <v>0</v>
      </c>
      <c r="Q1189" s="229">
        <v>0</v>
      </c>
      <c r="R1189" s="229">
        <f>Q1189*H1189</f>
        <v>0</v>
      </c>
      <c r="S1189" s="229">
        <v>0</v>
      </c>
      <c r="T1189" s="230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31" t="s">
        <v>171</v>
      </c>
      <c r="AT1189" s="231" t="s">
        <v>166</v>
      </c>
      <c r="AU1189" s="231" t="s">
        <v>106</v>
      </c>
      <c r="AY1189" s="19" t="s">
        <v>163</v>
      </c>
      <c r="BE1189" s="232">
        <f>IF(N1189="základní",J1189,0)</f>
        <v>0</v>
      </c>
      <c r="BF1189" s="232">
        <f>IF(N1189="snížená",J1189,0)</f>
        <v>0</v>
      </c>
      <c r="BG1189" s="232">
        <f>IF(N1189="zákl. přenesená",J1189,0)</f>
        <v>0</v>
      </c>
      <c r="BH1189" s="232">
        <f>IF(N1189="sníž. přenesená",J1189,0)</f>
        <v>0</v>
      </c>
      <c r="BI1189" s="232">
        <f>IF(N1189="nulová",J1189,0)</f>
        <v>0</v>
      </c>
      <c r="BJ1189" s="19" t="s">
        <v>106</v>
      </c>
      <c r="BK1189" s="232">
        <f>ROUND(I1189*H1189,2)</f>
        <v>0</v>
      </c>
      <c r="BL1189" s="19" t="s">
        <v>171</v>
      </c>
      <c r="BM1189" s="231" t="s">
        <v>2741</v>
      </c>
    </row>
    <row r="1190" spans="1:51" s="13" customFormat="1" ht="12">
      <c r="A1190" s="13"/>
      <c r="B1190" s="233"/>
      <c r="C1190" s="234"/>
      <c r="D1190" s="235" t="s">
        <v>173</v>
      </c>
      <c r="E1190" s="236" t="s">
        <v>19</v>
      </c>
      <c r="F1190" s="237" t="s">
        <v>2742</v>
      </c>
      <c r="G1190" s="234"/>
      <c r="H1190" s="238">
        <v>1</v>
      </c>
      <c r="I1190" s="239"/>
      <c r="J1190" s="234"/>
      <c r="K1190" s="234"/>
      <c r="L1190" s="240"/>
      <c r="M1190" s="241"/>
      <c r="N1190" s="242"/>
      <c r="O1190" s="242"/>
      <c r="P1190" s="242"/>
      <c r="Q1190" s="242"/>
      <c r="R1190" s="242"/>
      <c r="S1190" s="242"/>
      <c r="T1190" s="24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4" t="s">
        <v>173</v>
      </c>
      <c r="AU1190" s="244" t="s">
        <v>106</v>
      </c>
      <c r="AV1190" s="13" t="s">
        <v>106</v>
      </c>
      <c r="AW1190" s="13" t="s">
        <v>33</v>
      </c>
      <c r="AX1190" s="13" t="s">
        <v>80</v>
      </c>
      <c r="AY1190" s="244" t="s">
        <v>163</v>
      </c>
    </row>
    <row r="1191" spans="1:65" s="2" customFormat="1" ht="21.75" customHeight="1">
      <c r="A1191" s="40"/>
      <c r="B1191" s="41"/>
      <c r="C1191" s="220" t="s">
        <v>2743</v>
      </c>
      <c r="D1191" s="220" t="s">
        <v>166</v>
      </c>
      <c r="E1191" s="221" t="s">
        <v>2744</v>
      </c>
      <c r="F1191" s="222" t="s">
        <v>2567</v>
      </c>
      <c r="G1191" s="223" t="s">
        <v>355</v>
      </c>
      <c r="H1191" s="224">
        <v>1</v>
      </c>
      <c r="I1191" s="225"/>
      <c r="J1191" s="226">
        <f>ROUND(I1191*H1191,2)</f>
        <v>0</v>
      </c>
      <c r="K1191" s="222" t="s">
        <v>19</v>
      </c>
      <c r="L1191" s="46"/>
      <c r="M1191" s="227" t="s">
        <v>19</v>
      </c>
      <c r="N1191" s="228" t="s">
        <v>44</v>
      </c>
      <c r="O1191" s="86"/>
      <c r="P1191" s="229">
        <f>O1191*H1191</f>
        <v>0</v>
      </c>
      <c r="Q1191" s="229">
        <v>0</v>
      </c>
      <c r="R1191" s="229">
        <f>Q1191*H1191</f>
        <v>0</v>
      </c>
      <c r="S1191" s="229">
        <v>0</v>
      </c>
      <c r="T1191" s="230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31" t="s">
        <v>171</v>
      </c>
      <c r="AT1191" s="231" t="s">
        <v>166</v>
      </c>
      <c r="AU1191" s="231" t="s">
        <v>106</v>
      </c>
      <c r="AY1191" s="19" t="s">
        <v>163</v>
      </c>
      <c r="BE1191" s="232">
        <f>IF(N1191="základní",J1191,0)</f>
        <v>0</v>
      </c>
      <c r="BF1191" s="232">
        <f>IF(N1191="snížená",J1191,0)</f>
        <v>0</v>
      </c>
      <c r="BG1191" s="232">
        <f>IF(N1191="zákl. přenesená",J1191,0)</f>
        <v>0</v>
      </c>
      <c r="BH1191" s="232">
        <f>IF(N1191="sníž. přenesená",J1191,0)</f>
        <v>0</v>
      </c>
      <c r="BI1191" s="232">
        <f>IF(N1191="nulová",J1191,0)</f>
        <v>0</v>
      </c>
      <c r="BJ1191" s="19" t="s">
        <v>106</v>
      </c>
      <c r="BK1191" s="232">
        <f>ROUND(I1191*H1191,2)</f>
        <v>0</v>
      </c>
      <c r="BL1191" s="19" t="s">
        <v>171</v>
      </c>
      <c r="BM1191" s="231" t="s">
        <v>2745</v>
      </c>
    </row>
    <row r="1192" spans="1:51" s="13" customFormat="1" ht="12">
      <c r="A1192" s="13"/>
      <c r="B1192" s="233"/>
      <c r="C1192" s="234"/>
      <c r="D1192" s="235" t="s">
        <v>173</v>
      </c>
      <c r="E1192" s="236" t="s">
        <v>19</v>
      </c>
      <c r="F1192" s="237" t="s">
        <v>2746</v>
      </c>
      <c r="G1192" s="234"/>
      <c r="H1192" s="238">
        <v>1</v>
      </c>
      <c r="I1192" s="239"/>
      <c r="J1192" s="234"/>
      <c r="K1192" s="234"/>
      <c r="L1192" s="240"/>
      <c r="M1192" s="241"/>
      <c r="N1192" s="242"/>
      <c r="O1192" s="242"/>
      <c r="P1192" s="242"/>
      <c r="Q1192" s="242"/>
      <c r="R1192" s="242"/>
      <c r="S1192" s="242"/>
      <c r="T1192" s="24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4" t="s">
        <v>173</v>
      </c>
      <c r="AU1192" s="244" t="s">
        <v>106</v>
      </c>
      <c r="AV1192" s="13" t="s">
        <v>106</v>
      </c>
      <c r="AW1192" s="13" t="s">
        <v>33</v>
      </c>
      <c r="AX1192" s="13" t="s">
        <v>80</v>
      </c>
      <c r="AY1192" s="244" t="s">
        <v>163</v>
      </c>
    </row>
    <row r="1193" spans="1:65" s="2" customFormat="1" ht="33" customHeight="1">
      <c r="A1193" s="40"/>
      <c r="B1193" s="41"/>
      <c r="C1193" s="220" t="s">
        <v>2747</v>
      </c>
      <c r="D1193" s="220" t="s">
        <v>166</v>
      </c>
      <c r="E1193" s="221" t="s">
        <v>2748</v>
      </c>
      <c r="F1193" s="222" t="s">
        <v>2554</v>
      </c>
      <c r="G1193" s="223" t="s">
        <v>355</v>
      </c>
      <c r="H1193" s="224">
        <v>1</v>
      </c>
      <c r="I1193" s="225"/>
      <c r="J1193" s="226">
        <f>ROUND(I1193*H1193,2)</f>
        <v>0</v>
      </c>
      <c r="K1193" s="222" t="s">
        <v>19</v>
      </c>
      <c r="L1193" s="46"/>
      <c r="M1193" s="227" t="s">
        <v>19</v>
      </c>
      <c r="N1193" s="228" t="s">
        <v>44</v>
      </c>
      <c r="O1193" s="86"/>
      <c r="P1193" s="229">
        <f>O1193*H1193</f>
        <v>0</v>
      </c>
      <c r="Q1193" s="229">
        <v>0</v>
      </c>
      <c r="R1193" s="229">
        <f>Q1193*H1193</f>
        <v>0</v>
      </c>
      <c r="S1193" s="229">
        <v>0</v>
      </c>
      <c r="T1193" s="230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31" t="s">
        <v>171</v>
      </c>
      <c r="AT1193" s="231" t="s">
        <v>166</v>
      </c>
      <c r="AU1193" s="231" t="s">
        <v>106</v>
      </c>
      <c r="AY1193" s="19" t="s">
        <v>163</v>
      </c>
      <c r="BE1193" s="232">
        <f>IF(N1193="základní",J1193,0)</f>
        <v>0</v>
      </c>
      <c r="BF1193" s="232">
        <f>IF(N1193="snížená",J1193,0)</f>
        <v>0</v>
      </c>
      <c r="BG1193" s="232">
        <f>IF(N1193="zákl. přenesená",J1193,0)</f>
        <v>0</v>
      </c>
      <c r="BH1193" s="232">
        <f>IF(N1193="sníž. přenesená",J1193,0)</f>
        <v>0</v>
      </c>
      <c r="BI1193" s="232">
        <f>IF(N1193="nulová",J1193,0)</f>
        <v>0</v>
      </c>
      <c r="BJ1193" s="19" t="s">
        <v>106</v>
      </c>
      <c r="BK1193" s="232">
        <f>ROUND(I1193*H1193,2)</f>
        <v>0</v>
      </c>
      <c r="BL1193" s="19" t="s">
        <v>171</v>
      </c>
      <c r="BM1193" s="231" t="s">
        <v>2749</v>
      </c>
    </row>
    <row r="1194" spans="1:51" s="13" customFormat="1" ht="12">
      <c r="A1194" s="13"/>
      <c r="B1194" s="233"/>
      <c r="C1194" s="234"/>
      <c r="D1194" s="235" t="s">
        <v>173</v>
      </c>
      <c r="E1194" s="236" t="s">
        <v>19</v>
      </c>
      <c r="F1194" s="237" t="s">
        <v>2750</v>
      </c>
      <c r="G1194" s="234"/>
      <c r="H1194" s="238">
        <v>1</v>
      </c>
      <c r="I1194" s="239"/>
      <c r="J1194" s="234"/>
      <c r="K1194" s="234"/>
      <c r="L1194" s="240"/>
      <c r="M1194" s="241"/>
      <c r="N1194" s="242"/>
      <c r="O1194" s="242"/>
      <c r="P1194" s="242"/>
      <c r="Q1194" s="242"/>
      <c r="R1194" s="242"/>
      <c r="S1194" s="242"/>
      <c r="T1194" s="24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4" t="s">
        <v>173</v>
      </c>
      <c r="AU1194" s="244" t="s">
        <v>106</v>
      </c>
      <c r="AV1194" s="13" t="s">
        <v>106</v>
      </c>
      <c r="AW1194" s="13" t="s">
        <v>33</v>
      </c>
      <c r="AX1194" s="13" t="s">
        <v>80</v>
      </c>
      <c r="AY1194" s="244" t="s">
        <v>163</v>
      </c>
    </row>
    <row r="1195" spans="1:65" s="2" customFormat="1" ht="33" customHeight="1">
      <c r="A1195" s="40"/>
      <c r="B1195" s="41"/>
      <c r="C1195" s="220" t="s">
        <v>2751</v>
      </c>
      <c r="D1195" s="220" t="s">
        <v>166</v>
      </c>
      <c r="E1195" s="221" t="s">
        <v>2752</v>
      </c>
      <c r="F1195" s="222" t="s">
        <v>2549</v>
      </c>
      <c r="G1195" s="223" t="s">
        <v>355</v>
      </c>
      <c r="H1195" s="224">
        <v>1</v>
      </c>
      <c r="I1195" s="225"/>
      <c r="J1195" s="226">
        <f>ROUND(I1195*H1195,2)</f>
        <v>0</v>
      </c>
      <c r="K1195" s="222" t="s">
        <v>19</v>
      </c>
      <c r="L1195" s="46"/>
      <c r="M1195" s="227" t="s">
        <v>19</v>
      </c>
      <c r="N1195" s="228" t="s">
        <v>44</v>
      </c>
      <c r="O1195" s="86"/>
      <c r="P1195" s="229">
        <f>O1195*H1195</f>
        <v>0</v>
      </c>
      <c r="Q1195" s="229">
        <v>0</v>
      </c>
      <c r="R1195" s="229">
        <f>Q1195*H1195</f>
        <v>0</v>
      </c>
      <c r="S1195" s="229">
        <v>0</v>
      </c>
      <c r="T1195" s="230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31" t="s">
        <v>171</v>
      </c>
      <c r="AT1195" s="231" t="s">
        <v>166</v>
      </c>
      <c r="AU1195" s="231" t="s">
        <v>106</v>
      </c>
      <c r="AY1195" s="19" t="s">
        <v>163</v>
      </c>
      <c r="BE1195" s="232">
        <f>IF(N1195="základní",J1195,0)</f>
        <v>0</v>
      </c>
      <c r="BF1195" s="232">
        <f>IF(N1195="snížená",J1195,0)</f>
        <v>0</v>
      </c>
      <c r="BG1195" s="232">
        <f>IF(N1195="zákl. přenesená",J1195,0)</f>
        <v>0</v>
      </c>
      <c r="BH1195" s="232">
        <f>IF(N1195="sníž. přenesená",J1195,0)</f>
        <v>0</v>
      </c>
      <c r="BI1195" s="232">
        <f>IF(N1195="nulová",J1195,0)</f>
        <v>0</v>
      </c>
      <c r="BJ1195" s="19" t="s">
        <v>106</v>
      </c>
      <c r="BK1195" s="232">
        <f>ROUND(I1195*H1195,2)</f>
        <v>0</v>
      </c>
      <c r="BL1195" s="19" t="s">
        <v>171</v>
      </c>
      <c r="BM1195" s="231" t="s">
        <v>2753</v>
      </c>
    </row>
    <row r="1196" spans="1:51" s="13" customFormat="1" ht="12">
      <c r="A1196" s="13"/>
      <c r="B1196" s="233"/>
      <c r="C1196" s="234"/>
      <c r="D1196" s="235" t="s">
        <v>173</v>
      </c>
      <c r="E1196" s="236" t="s">
        <v>19</v>
      </c>
      <c r="F1196" s="237" t="s">
        <v>2754</v>
      </c>
      <c r="G1196" s="234"/>
      <c r="H1196" s="238">
        <v>1</v>
      </c>
      <c r="I1196" s="239"/>
      <c r="J1196" s="234"/>
      <c r="K1196" s="234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4" t="s">
        <v>173</v>
      </c>
      <c r="AU1196" s="244" t="s">
        <v>106</v>
      </c>
      <c r="AV1196" s="13" t="s">
        <v>106</v>
      </c>
      <c r="AW1196" s="13" t="s">
        <v>33</v>
      </c>
      <c r="AX1196" s="13" t="s">
        <v>80</v>
      </c>
      <c r="AY1196" s="244" t="s">
        <v>163</v>
      </c>
    </row>
    <row r="1197" spans="1:65" s="2" customFormat="1" ht="33" customHeight="1">
      <c r="A1197" s="40"/>
      <c r="B1197" s="41"/>
      <c r="C1197" s="220" t="s">
        <v>2755</v>
      </c>
      <c r="D1197" s="220" t="s">
        <v>166</v>
      </c>
      <c r="E1197" s="221" t="s">
        <v>2756</v>
      </c>
      <c r="F1197" s="222" t="s">
        <v>2664</v>
      </c>
      <c r="G1197" s="223" t="s">
        <v>355</v>
      </c>
      <c r="H1197" s="224">
        <v>1</v>
      </c>
      <c r="I1197" s="225"/>
      <c r="J1197" s="226">
        <f>ROUND(I1197*H1197,2)</f>
        <v>0</v>
      </c>
      <c r="K1197" s="222" t="s">
        <v>19</v>
      </c>
      <c r="L1197" s="46"/>
      <c r="M1197" s="227" t="s">
        <v>19</v>
      </c>
      <c r="N1197" s="228" t="s">
        <v>44</v>
      </c>
      <c r="O1197" s="86"/>
      <c r="P1197" s="229">
        <f>O1197*H1197</f>
        <v>0</v>
      </c>
      <c r="Q1197" s="229">
        <v>0</v>
      </c>
      <c r="R1197" s="229">
        <f>Q1197*H1197</f>
        <v>0</v>
      </c>
      <c r="S1197" s="229">
        <v>0</v>
      </c>
      <c r="T1197" s="230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31" t="s">
        <v>171</v>
      </c>
      <c r="AT1197" s="231" t="s">
        <v>166</v>
      </c>
      <c r="AU1197" s="231" t="s">
        <v>106</v>
      </c>
      <c r="AY1197" s="19" t="s">
        <v>163</v>
      </c>
      <c r="BE1197" s="232">
        <f>IF(N1197="základní",J1197,0)</f>
        <v>0</v>
      </c>
      <c r="BF1197" s="232">
        <f>IF(N1197="snížená",J1197,0)</f>
        <v>0</v>
      </c>
      <c r="BG1197" s="232">
        <f>IF(N1197="zákl. přenesená",J1197,0)</f>
        <v>0</v>
      </c>
      <c r="BH1197" s="232">
        <f>IF(N1197="sníž. přenesená",J1197,0)</f>
        <v>0</v>
      </c>
      <c r="BI1197" s="232">
        <f>IF(N1197="nulová",J1197,0)</f>
        <v>0</v>
      </c>
      <c r="BJ1197" s="19" t="s">
        <v>106</v>
      </c>
      <c r="BK1197" s="232">
        <f>ROUND(I1197*H1197,2)</f>
        <v>0</v>
      </c>
      <c r="BL1197" s="19" t="s">
        <v>171</v>
      </c>
      <c r="BM1197" s="231" t="s">
        <v>2757</v>
      </c>
    </row>
    <row r="1198" spans="1:51" s="13" customFormat="1" ht="12">
      <c r="A1198" s="13"/>
      <c r="B1198" s="233"/>
      <c r="C1198" s="234"/>
      <c r="D1198" s="235" t="s">
        <v>173</v>
      </c>
      <c r="E1198" s="236" t="s">
        <v>19</v>
      </c>
      <c r="F1198" s="237" t="s">
        <v>2758</v>
      </c>
      <c r="G1198" s="234"/>
      <c r="H1198" s="238">
        <v>1</v>
      </c>
      <c r="I1198" s="239"/>
      <c r="J1198" s="234"/>
      <c r="K1198" s="234"/>
      <c r="L1198" s="240"/>
      <c r="M1198" s="241"/>
      <c r="N1198" s="242"/>
      <c r="O1198" s="242"/>
      <c r="P1198" s="242"/>
      <c r="Q1198" s="242"/>
      <c r="R1198" s="242"/>
      <c r="S1198" s="242"/>
      <c r="T1198" s="24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4" t="s">
        <v>173</v>
      </c>
      <c r="AU1198" s="244" t="s">
        <v>106</v>
      </c>
      <c r="AV1198" s="13" t="s">
        <v>106</v>
      </c>
      <c r="AW1198" s="13" t="s">
        <v>33</v>
      </c>
      <c r="AX1198" s="13" t="s">
        <v>80</v>
      </c>
      <c r="AY1198" s="244" t="s">
        <v>163</v>
      </c>
    </row>
    <row r="1199" spans="1:65" s="2" customFormat="1" ht="21.75" customHeight="1">
      <c r="A1199" s="40"/>
      <c r="B1199" s="41"/>
      <c r="C1199" s="220" t="s">
        <v>2759</v>
      </c>
      <c r="D1199" s="220" t="s">
        <v>166</v>
      </c>
      <c r="E1199" s="221" t="s">
        <v>2760</v>
      </c>
      <c r="F1199" s="222" t="s">
        <v>2567</v>
      </c>
      <c r="G1199" s="223" t="s">
        <v>355</v>
      </c>
      <c r="H1199" s="224">
        <v>1</v>
      </c>
      <c r="I1199" s="225"/>
      <c r="J1199" s="226">
        <f>ROUND(I1199*H1199,2)</f>
        <v>0</v>
      </c>
      <c r="K1199" s="222" t="s">
        <v>19</v>
      </c>
      <c r="L1199" s="46"/>
      <c r="M1199" s="227" t="s">
        <v>19</v>
      </c>
      <c r="N1199" s="228" t="s">
        <v>44</v>
      </c>
      <c r="O1199" s="86"/>
      <c r="P1199" s="229">
        <f>O1199*H1199</f>
        <v>0</v>
      </c>
      <c r="Q1199" s="229">
        <v>0</v>
      </c>
      <c r="R1199" s="229">
        <f>Q1199*H1199</f>
        <v>0</v>
      </c>
      <c r="S1199" s="229">
        <v>0</v>
      </c>
      <c r="T1199" s="230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31" t="s">
        <v>171</v>
      </c>
      <c r="AT1199" s="231" t="s">
        <v>166</v>
      </c>
      <c r="AU1199" s="231" t="s">
        <v>106</v>
      </c>
      <c r="AY1199" s="19" t="s">
        <v>163</v>
      </c>
      <c r="BE1199" s="232">
        <f>IF(N1199="základní",J1199,0)</f>
        <v>0</v>
      </c>
      <c r="BF1199" s="232">
        <f>IF(N1199="snížená",J1199,0)</f>
        <v>0</v>
      </c>
      <c r="BG1199" s="232">
        <f>IF(N1199="zákl. přenesená",J1199,0)</f>
        <v>0</v>
      </c>
      <c r="BH1199" s="232">
        <f>IF(N1199="sníž. přenesená",J1199,0)</f>
        <v>0</v>
      </c>
      <c r="BI1199" s="232">
        <f>IF(N1199="nulová",J1199,0)</f>
        <v>0</v>
      </c>
      <c r="BJ1199" s="19" t="s">
        <v>106</v>
      </c>
      <c r="BK1199" s="232">
        <f>ROUND(I1199*H1199,2)</f>
        <v>0</v>
      </c>
      <c r="BL1199" s="19" t="s">
        <v>171</v>
      </c>
      <c r="BM1199" s="231" t="s">
        <v>2761</v>
      </c>
    </row>
    <row r="1200" spans="1:51" s="13" customFormat="1" ht="12">
      <c r="A1200" s="13"/>
      <c r="B1200" s="233"/>
      <c r="C1200" s="234"/>
      <c r="D1200" s="235" t="s">
        <v>173</v>
      </c>
      <c r="E1200" s="236" t="s">
        <v>19</v>
      </c>
      <c r="F1200" s="237" t="s">
        <v>2762</v>
      </c>
      <c r="G1200" s="234"/>
      <c r="H1200" s="238">
        <v>1</v>
      </c>
      <c r="I1200" s="239"/>
      <c r="J1200" s="234"/>
      <c r="K1200" s="234"/>
      <c r="L1200" s="240"/>
      <c r="M1200" s="241"/>
      <c r="N1200" s="242"/>
      <c r="O1200" s="242"/>
      <c r="P1200" s="242"/>
      <c r="Q1200" s="242"/>
      <c r="R1200" s="242"/>
      <c r="S1200" s="242"/>
      <c r="T1200" s="24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4" t="s">
        <v>173</v>
      </c>
      <c r="AU1200" s="244" t="s">
        <v>106</v>
      </c>
      <c r="AV1200" s="13" t="s">
        <v>106</v>
      </c>
      <c r="AW1200" s="13" t="s">
        <v>33</v>
      </c>
      <c r="AX1200" s="13" t="s">
        <v>80</v>
      </c>
      <c r="AY1200" s="244" t="s">
        <v>163</v>
      </c>
    </row>
    <row r="1201" spans="1:65" s="2" customFormat="1" ht="21.75" customHeight="1">
      <c r="A1201" s="40"/>
      <c r="B1201" s="41"/>
      <c r="C1201" s="220" t="s">
        <v>2763</v>
      </c>
      <c r="D1201" s="220" t="s">
        <v>166</v>
      </c>
      <c r="E1201" s="221" t="s">
        <v>2764</v>
      </c>
      <c r="F1201" s="222" t="s">
        <v>2567</v>
      </c>
      <c r="G1201" s="223" t="s">
        <v>355</v>
      </c>
      <c r="H1201" s="224">
        <v>1</v>
      </c>
      <c r="I1201" s="225"/>
      <c r="J1201" s="226">
        <f>ROUND(I1201*H1201,2)</f>
        <v>0</v>
      </c>
      <c r="K1201" s="222" t="s">
        <v>19</v>
      </c>
      <c r="L1201" s="46"/>
      <c r="M1201" s="227" t="s">
        <v>19</v>
      </c>
      <c r="N1201" s="228" t="s">
        <v>44</v>
      </c>
      <c r="O1201" s="86"/>
      <c r="P1201" s="229">
        <f>O1201*H1201</f>
        <v>0</v>
      </c>
      <c r="Q1201" s="229">
        <v>0</v>
      </c>
      <c r="R1201" s="229">
        <f>Q1201*H1201</f>
        <v>0</v>
      </c>
      <c r="S1201" s="229">
        <v>0</v>
      </c>
      <c r="T1201" s="230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31" t="s">
        <v>171</v>
      </c>
      <c r="AT1201" s="231" t="s">
        <v>166</v>
      </c>
      <c r="AU1201" s="231" t="s">
        <v>106</v>
      </c>
      <c r="AY1201" s="19" t="s">
        <v>163</v>
      </c>
      <c r="BE1201" s="232">
        <f>IF(N1201="základní",J1201,0)</f>
        <v>0</v>
      </c>
      <c r="BF1201" s="232">
        <f>IF(N1201="snížená",J1201,0)</f>
        <v>0</v>
      </c>
      <c r="BG1201" s="232">
        <f>IF(N1201="zákl. přenesená",J1201,0)</f>
        <v>0</v>
      </c>
      <c r="BH1201" s="232">
        <f>IF(N1201="sníž. přenesená",J1201,0)</f>
        <v>0</v>
      </c>
      <c r="BI1201" s="232">
        <f>IF(N1201="nulová",J1201,0)</f>
        <v>0</v>
      </c>
      <c r="BJ1201" s="19" t="s">
        <v>106</v>
      </c>
      <c r="BK1201" s="232">
        <f>ROUND(I1201*H1201,2)</f>
        <v>0</v>
      </c>
      <c r="BL1201" s="19" t="s">
        <v>171</v>
      </c>
      <c r="BM1201" s="231" t="s">
        <v>2765</v>
      </c>
    </row>
    <row r="1202" spans="1:51" s="13" customFormat="1" ht="12">
      <c r="A1202" s="13"/>
      <c r="B1202" s="233"/>
      <c r="C1202" s="234"/>
      <c r="D1202" s="235" t="s">
        <v>173</v>
      </c>
      <c r="E1202" s="236" t="s">
        <v>19</v>
      </c>
      <c r="F1202" s="237" t="s">
        <v>2766</v>
      </c>
      <c r="G1202" s="234"/>
      <c r="H1202" s="238">
        <v>1</v>
      </c>
      <c r="I1202" s="239"/>
      <c r="J1202" s="234"/>
      <c r="K1202" s="234"/>
      <c r="L1202" s="240"/>
      <c r="M1202" s="241"/>
      <c r="N1202" s="242"/>
      <c r="O1202" s="242"/>
      <c r="P1202" s="242"/>
      <c r="Q1202" s="242"/>
      <c r="R1202" s="242"/>
      <c r="S1202" s="242"/>
      <c r="T1202" s="24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4" t="s">
        <v>173</v>
      </c>
      <c r="AU1202" s="244" t="s">
        <v>106</v>
      </c>
      <c r="AV1202" s="13" t="s">
        <v>106</v>
      </c>
      <c r="AW1202" s="13" t="s">
        <v>33</v>
      </c>
      <c r="AX1202" s="13" t="s">
        <v>80</v>
      </c>
      <c r="AY1202" s="244" t="s">
        <v>163</v>
      </c>
    </row>
    <row r="1203" spans="1:65" s="2" customFormat="1" ht="21.75" customHeight="1">
      <c r="A1203" s="40"/>
      <c r="B1203" s="41"/>
      <c r="C1203" s="220" t="s">
        <v>2767</v>
      </c>
      <c r="D1203" s="220" t="s">
        <v>166</v>
      </c>
      <c r="E1203" s="221" t="s">
        <v>2768</v>
      </c>
      <c r="F1203" s="222" t="s">
        <v>2567</v>
      </c>
      <c r="G1203" s="223" t="s">
        <v>355</v>
      </c>
      <c r="H1203" s="224">
        <v>1</v>
      </c>
      <c r="I1203" s="225"/>
      <c r="J1203" s="226">
        <f>ROUND(I1203*H1203,2)</f>
        <v>0</v>
      </c>
      <c r="K1203" s="222" t="s">
        <v>19</v>
      </c>
      <c r="L1203" s="46"/>
      <c r="M1203" s="227" t="s">
        <v>19</v>
      </c>
      <c r="N1203" s="228" t="s">
        <v>44</v>
      </c>
      <c r="O1203" s="86"/>
      <c r="P1203" s="229">
        <f>O1203*H1203</f>
        <v>0</v>
      </c>
      <c r="Q1203" s="229">
        <v>0</v>
      </c>
      <c r="R1203" s="229">
        <f>Q1203*H1203</f>
        <v>0</v>
      </c>
      <c r="S1203" s="229">
        <v>0</v>
      </c>
      <c r="T1203" s="230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31" t="s">
        <v>171</v>
      </c>
      <c r="AT1203" s="231" t="s">
        <v>166</v>
      </c>
      <c r="AU1203" s="231" t="s">
        <v>106</v>
      </c>
      <c r="AY1203" s="19" t="s">
        <v>163</v>
      </c>
      <c r="BE1203" s="232">
        <f>IF(N1203="základní",J1203,0)</f>
        <v>0</v>
      </c>
      <c r="BF1203" s="232">
        <f>IF(N1203="snížená",J1203,0)</f>
        <v>0</v>
      </c>
      <c r="BG1203" s="232">
        <f>IF(N1203="zákl. přenesená",J1203,0)</f>
        <v>0</v>
      </c>
      <c r="BH1203" s="232">
        <f>IF(N1203="sníž. přenesená",J1203,0)</f>
        <v>0</v>
      </c>
      <c r="BI1203" s="232">
        <f>IF(N1203="nulová",J1203,0)</f>
        <v>0</v>
      </c>
      <c r="BJ1203" s="19" t="s">
        <v>106</v>
      </c>
      <c r="BK1203" s="232">
        <f>ROUND(I1203*H1203,2)</f>
        <v>0</v>
      </c>
      <c r="BL1203" s="19" t="s">
        <v>171</v>
      </c>
      <c r="BM1203" s="231" t="s">
        <v>2769</v>
      </c>
    </row>
    <row r="1204" spans="1:51" s="13" customFormat="1" ht="12">
      <c r="A1204" s="13"/>
      <c r="B1204" s="233"/>
      <c r="C1204" s="234"/>
      <c r="D1204" s="235" t="s">
        <v>173</v>
      </c>
      <c r="E1204" s="236" t="s">
        <v>19</v>
      </c>
      <c r="F1204" s="237" t="s">
        <v>2770</v>
      </c>
      <c r="G1204" s="234"/>
      <c r="H1204" s="238">
        <v>1</v>
      </c>
      <c r="I1204" s="239"/>
      <c r="J1204" s="234"/>
      <c r="K1204" s="234"/>
      <c r="L1204" s="240"/>
      <c r="M1204" s="241"/>
      <c r="N1204" s="242"/>
      <c r="O1204" s="242"/>
      <c r="P1204" s="242"/>
      <c r="Q1204" s="242"/>
      <c r="R1204" s="242"/>
      <c r="S1204" s="242"/>
      <c r="T1204" s="24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4" t="s">
        <v>173</v>
      </c>
      <c r="AU1204" s="244" t="s">
        <v>106</v>
      </c>
      <c r="AV1204" s="13" t="s">
        <v>106</v>
      </c>
      <c r="AW1204" s="13" t="s">
        <v>33</v>
      </c>
      <c r="AX1204" s="13" t="s">
        <v>80</v>
      </c>
      <c r="AY1204" s="244" t="s">
        <v>163</v>
      </c>
    </row>
    <row r="1205" spans="1:65" s="2" customFormat="1" ht="33" customHeight="1">
      <c r="A1205" s="40"/>
      <c r="B1205" s="41"/>
      <c r="C1205" s="220" t="s">
        <v>2771</v>
      </c>
      <c r="D1205" s="220" t="s">
        <v>166</v>
      </c>
      <c r="E1205" s="221" t="s">
        <v>2772</v>
      </c>
      <c r="F1205" s="222" t="s">
        <v>2549</v>
      </c>
      <c r="G1205" s="223" t="s">
        <v>355</v>
      </c>
      <c r="H1205" s="224">
        <v>1</v>
      </c>
      <c r="I1205" s="225"/>
      <c r="J1205" s="226">
        <f>ROUND(I1205*H1205,2)</f>
        <v>0</v>
      </c>
      <c r="K1205" s="222" t="s">
        <v>19</v>
      </c>
      <c r="L1205" s="46"/>
      <c r="M1205" s="227" t="s">
        <v>19</v>
      </c>
      <c r="N1205" s="228" t="s">
        <v>44</v>
      </c>
      <c r="O1205" s="86"/>
      <c r="P1205" s="229">
        <f>O1205*H1205</f>
        <v>0</v>
      </c>
      <c r="Q1205" s="229">
        <v>0</v>
      </c>
      <c r="R1205" s="229">
        <f>Q1205*H1205</f>
        <v>0</v>
      </c>
      <c r="S1205" s="229">
        <v>0</v>
      </c>
      <c r="T1205" s="230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31" t="s">
        <v>171</v>
      </c>
      <c r="AT1205" s="231" t="s">
        <v>166</v>
      </c>
      <c r="AU1205" s="231" t="s">
        <v>106</v>
      </c>
      <c r="AY1205" s="19" t="s">
        <v>163</v>
      </c>
      <c r="BE1205" s="232">
        <f>IF(N1205="základní",J1205,0)</f>
        <v>0</v>
      </c>
      <c r="BF1205" s="232">
        <f>IF(N1205="snížená",J1205,0)</f>
        <v>0</v>
      </c>
      <c r="BG1205" s="232">
        <f>IF(N1205="zákl. přenesená",J1205,0)</f>
        <v>0</v>
      </c>
      <c r="BH1205" s="232">
        <f>IF(N1205="sníž. přenesená",J1205,0)</f>
        <v>0</v>
      </c>
      <c r="BI1205" s="232">
        <f>IF(N1205="nulová",J1205,0)</f>
        <v>0</v>
      </c>
      <c r="BJ1205" s="19" t="s">
        <v>106</v>
      </c>
      <c r="BK1205" s="232">
        <f>ROUND(I1205*H1205,2)</f>
        <v>0</v>
      </c>
      <c r="BL1205" s="19" t="s">
        <v>171</v>
      </c>
      <c r="BM1205" s="231" t="s">
        <v>2773</v>
      </c>
    </row>
    <row r="1206" spans="1:51" s="13" customFormat="1" ht="12">
      <c r="A1206" s="13"/>
      <c r="B1206" s="233"/>
      <c r="C1206" s="234"/>
      <c r="D1206" s="235" t="s">
        <v>173</v>
      </c>
      <c r="E1206" s="236" t="s">
        <v>19</v>
      </c>
      <c r="F1206" s="237" t="s">
        <v>2774</v>
      </c>
      <c r="G1206" s="234"/>
      <c r="H1206" s="238">
        <v>1</v>
      </c>
      <c r="I1206" s="239"/>
      <c r="J1206" s="234"/>
      <c r="K1206" s="234"/>
      <c r="L1206" s="240"/>
      <c r="M1206" s="241"/>
      <c r="N1206" s="242"/>
      <c r="O1206" s="242"/>
      <c r="P1206" s="242"/>
      <c r="Q1206" s="242"/>
      <c r="R1206" s="242"/>
      <c r="S1206" s="242"/>
      <c r="T1206" s="24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4" t="s">
        <v>173</v>
      </c>
      <c r="AU1206" s="244" t="s">
        <v>106</v>
      </c>
      <c r="AV1206" s="13" t="s">
        <v>106</v>
      </c>
      <c r="AW1206" s="13" t="s">
        <v>33</v>
      </c>
      <c r="AX1206" s="13" t="s">
        <v>80</v>
      </c>
      <c r="AY1206" s="244" t="s">
        <v>163</v>
      </c>
    </row>
    <row r="1207" spans="1:65" s="2" customFormat="1" ht="33" customHeight="1">
      <c r="A1207" s="40"/>
      <c r="B1207" s="41"/>
      <c r="C1207" s="220" t="s">
        <v>2775</v>
      </c>
      <c r="D1207" s="220" t="s">
        <v>166</v>
      </c>
      <c r="E1207" s="221" t="s">
        <v>2776</v>
      </c>
      <c r="F1207" s="222" t="s">
        <v>2549</v>
      </c>
      <c r="G1207" s="223" t="s">
        <v>355</v>
      </c>
      <c r="H1207" s="224">
        <v>1</v>
      </c>
      <c r="I1207" s="225"/>
      <c r="J1207" s="226">
        <f>ROUND(I1207*H1207,2)</f>
        <v>0</v>
      </c>
      <c r="K1207" s="222" t="s">
        <v>19</v>
      </c>
      <c r="L1207" s="46"/>
      <c r="M1207" s="227" t="s">
        <v>19</v>
      </c>
      <c r="N1207" s="228" t="s">
        <v>44</v>
      </c>
      <c r="O1207" s="86"/>
      <c r="P1207" s="229">
        <f>O1207*H1207</f>
        <v>0</v>
      </c>
      <c r="Q1207" s="229">
        <v>0</v>
      </c>
      <c r="R1207" s="229">
        <f>Q1207*H1207</f>
        <v>0</v>
      </c>
      <c r="S1207" s="229">
        <v>0</v>
      </c>
      <c r="T1207" s="230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31" t="s">
        <v>171</v>
      </c>
      <c r="AT1207" s="231" t="s">
        <v>166</v>
      </c>
      <c r="AU1207" s="231" t="s">
        <v>106</v>
      </c>
      <c r="AY1207" s="19" t="s">
        <v>163</v>
      </c>
      <c r="BE1207" s="232">
        <f>IF(N1207="základní",J1207,0)</f>
        <v>0</v>
      </c>
      <c r="BF1207" s="232">
        <f>IF(N1207="snížená",J1207,0)</f>
        <v>0</v>
      </c>
      <c r="BG1207" s="232">
        <f>IF(N1207="zákl. přenesená",J1207,0)</f>
        <v>0</v>
      </c>
      <c r="BH1207" s="232">
        <f>IF(N1207="sníž. přenesená",J1207,0)</f>
        <v>0</v>
      </c>
      <c r="BI1207" s="232">
        <f>IF(N1207="nulová",J1207,0)</f>
        <v>0</v>
      </c>
      <c r="BJ1207" s="19" t="s">
        <v>106</v>
      </c>
      <c r="BK1207" s="232">
        <f>ROUND(I1207*H1207,2)</f>
        <v>0</v>
      </c>
      <c r="BL1207" s="19" t="s">
        <v>171</v>
      </c>
      <c r="BM1207" s="231" t="s">
        <v>2777</v>
      </c>
    </row>
    <row r="1208" spans="1:51" s="13" customFormat="1" ht="12">
      <c r="A1208" s="13"/>
      <c r="B1208" s="233"/>
      <c r="C1208" s="234"/>
      <c r="D1208" s="235" t="s">
        <v>173</v>
      </c>
      <c r="E1208" s="236" t="s">
        <v>19</v>
      </c>
      <c r="F1208" s="237" t="s">
        <v>2778</v>
      </c>
      <c r="G1208" s="234"/>
      <c r="H1208" s="238">
        <v>1</v>
      </c>
      <c r="I1208" s="239"/>
      <c r="J1208" s="234"/>
      <c r="K1208" s="234"/>
      <c r="L1208" s="240"/>
      <c r="M1208" s="241"/>
      <c r="N1208" s="242"/>
      <c r="O1208" s="242"/>
      <c r="P1208" s="242"/>
      <c r="Q1208" s="242"/>
      <c r="R1208" s="242"/>
      <c r="S1208" s="242"/>
      <c r="T1208" s="24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4" t="s">
        <v>173</v>
      </c>
      <c r="AU1208" s="244" t="s">
        <v>106</v>
      </c>
      <c r="AV1208" s="13" t="s">
        <v>106</v>
      </c>
      <c r="AW1208" s="13" t="s">
        <v>33</v>
      </c>
      <c r="AX1208" s="13" t="s">
        <v>80</v>
      </c>
      <c r="AY1208" s="244" t="s">
        <v>163</v>
      </c>
    </row>
    <row r="1209" spans="1:65" s="2" customFormat="1" ht="21.75" customHeight="1">
      <c r="A1209" s="40"/>
      <c r="B1209" s="41"/>
      <c r="C1209" s="220" t="s">
        <v>2779</v>
      </c>
      <c r="D1209" s="220" t="s">
        <v>166</v>
      </c>
      <c r="E1209" s="221" t="s">
        <v>2780</v>
      </c>
      <c r="F1209" s="222" t="s">
        <v>2572</v>
      </c>
      <c r="G1209" s="223" t="s">
        <v>355</v>
      </c>
      <c r="H1209" s="224">
        <v>1</v>
      </c>
      <c r="I1209" s="225"/>
      <c r="J1209" s="226">
        <f>ROUND(I1209*H1209,2)</f>
        <v>0</v>
      </c>
      <c r="K1209" s="222" t="s">
        <v>19</v>
      </c>
      <c r="L1209" s="46"/>
      <c r="M1209" s="227" t="s">
        <v>19</v>
      </c>
      <c r="N1209" s="228" t="s">
        <v>44</v>
      </c>
      <c r="O1209" s="86"/>
      <c r="P1209" s="229">
        <f>O1209*H1209</f>
        <v>0</v>
      </c>
      <c r="Q1209" s="229">
        <v>0</v>
      </c>
      <c r="R1209" s="229">
        <f>Q1209*H1209</f>
        <v>0</v>
      </c>
      <c r="S1209" s="229">
        <v>0</v>
      </c>
      <c r="T1209" s="230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31" t="s">
        <v>171</v>
      </c>
      <c r="AT1209" s="231" t="s">
        <v>166</v>
      </c>
      <c r="AU1209" s="231" t="s">
        <v>106</v>
      </c>
      <c r="AY1209" s="19" t="s">
        <v>163</v>
      </c>
      <c r="BE1209" s="232">
        <f>IF(N1209="základní",J1209,0)</f>
        <v>0</v>
      </c>
      <c r="BF1209" s="232">
        <f>IF(N1209="snížená",J1209,0)</f>
        <v>0</v>
      </c>
      <c r="BG1209" s="232">
        <f>IF(N1209="zákl. přenesená",J1209,0)</f>
        <v>0</v>
      </c>
      <c r="BH1209" s="232">
        <f>IF(N1209="sníž. přenesená",J1209,0)</f>
        <v>0</v>
      </c>
      <c r="BI1209" s="232">
        <f>IF(N1209="nulová",J1209,0)</f>
        <v>0</v>
      </c>
      <c r="BJ1209" s="19" t="s">
        <v>106</v>
      </c>
      <c r="BK1209" s="232">
        <f>ROUND(I1209*H1209,2)</f>
        <v>0</v>
      </c>
      <c r="BL1209" s="19" t="s">
        <v>171</v>
      </c>
      <c r="BM1209" s="231" t="s">
        <v>2781</v>
      </c>
    </row>
    <row r="1210" spans="1:51" s="13" customFormat="1" ht="12">
      <c r="A1210" s="13"/>
      <c r="B1210" s="233"/>
      <c r="C1210" s="234"/>
      <c r="D1210" s="235" t="s">
        <v>173</v>
      </c>
      <c r="E1210" s="236" t="s">
        <v>19</v>
      </c>
      <c r="F1210" s="237" t="s">
        <v>2782</v>
      </c>
      <c r="G1210" s="234"/>
      <c r="H1210" s="238">
        <v>1</v>
      </c>
      <c r="I1210" s="239"/>
      <c r="J1210" s="234"/>
      <c r="K1210" s="234"/>
      <c r="L1210" s="240"/>
      <c r="M1210" s="241"/>
      <c r="N1210" s="242"/>
      <c r="O1210" s="242"/>
      <c r="P1210" s="242"/>
      <c r="Q1210" s="242"/>
      <c r="R1210" s="242"/>
      <c r="S1210" s="242"/>
      <c r="T1210" s="24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4" t="s">
        <v>173</v>
      </c>
      <c r="AU1210" s="244" t="s">
        <v>106</v>
      </c>
      <c r="AV1210" s="13" t="s">
        <v>106</v>
      </c>
      <c r="AW1210" s="13" t="s">
        <v>33</v>
      </c>
      <c r="AX1210" s="13" t="s">
        <v>80</v>
      </c>
      <c r="AY1210" s="244" t="s">
        <v>163</v>
      </c>
    </row>
    <row r="1211" spans="1:65" s="2" customFormat="1" ht="33" customHeight="1">
      <c r="A1211" s="40"/>
      <c r="B1211" s="41"/>
      <c r="C1211" s="220" t="s">
        <v>2783</v>
      </c>
      <c r="D1211" s="220" t="s">
        <v>166</v>
      </c>
      <c r="E1211" s="221" t="s">
        <v>2784</v>
      </c>
      <c r="F1211" s="222" t="s">
        <v>2664</v>
      </c>
      <c r="G1211" s="223" t="s">
        <v>355</v>
      </c>
      <c r="H1211" s="224">
        <v>1</v>
      </c>
      <c r="I1211" s="225"/>
      <c r="J1211" s="226">
        <f>ROUND(I1211*H1211,2)</f>
        <v>0</v>
      </c>
      <c r="K1211" s="222" t="s">
        <v>19</v>
      </c>
      <c r="L1211" s="46"/>
      <c r="M1211" s="227" t="s">
        <v>19</v>
      </c>
      <c r="N1211" s="228" t="s">
        <v>44</v>
      </c>
      <c r="O1211" s="86"/>
      <c r="P1211" s="229">
        <f>O1211*H1211</f>
        <v>0</v>
      </c>
      <c r="Q1211" s="229">
        <v>0</v>
      </c>
      <c r="R1211" s="229">
        <f>Q1211*H1211</f>
        <v>0</v>
      </c>
      <c r="S1211" s="229">
        <v>0</v>
      </c>
      <c r="T1211" s="230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31" t="s">
        <v>171</v>
      </c>
      <c r="AT1211" s="231" t="s">
        <v>166</v>
      </c>
      <c r="AU1211" s="231" t="s">
        <v>106</v>
      </c>
      <c r="AY1211" s="19" t="s">
        <v>163</v>
      </c>
      <c r="BE1211" s="232">
        <f>IF(N1211="základní",J1211,0)</f>
        <v>0</v>
      </c>
      <c r="BF1211" s="232">
        <f>IF(N1211="snížená",J1211,0)</f>
        <v>0</v>
      </c>
      <c r="BG1211" s="232">
        <f>IF(N1211="zákl. přenesená",J1211,0)</f>
        <v>0</v>
      </c>
      <c r="BH1211" s="232">
        <f>IF(N1211="sníž. přenesená",J1211,0)</f>
        <v>0</v>
      </c>
      <c r="BI1211" s="232">
        <f>IF(N1211="nulová",J1211,0)</f>
        <v>0</v>
      </c>
      <c r="BJ1211" s="19" t="s">
        <v>106</v>
      </c>
      <c r="BK1211" s="232">
        <f>ROUND(I1211*H1211,2)</f>
        <v>0</v>
      </c>
      <c r="BL1211" s="19" t="s">
        <v>171</v>
      </c>
      <c r="BM1211" s="231" t="s">
        <v>2785</v>
      </c>
    </row>
    <row r="1212" spans="1:51" s="13" customFormat="1" ht="12">
      <c r="A1212" s="13"/>
      <c r="B1212" s="233"/>
      <c r="C1212" s="234"/>
      <c r="D1212" s="235" t="s">
        <v>173</v>
      </c>
      <c r="E1212" s="236" t="s">
        <v>19</v>
      </c>
      <c r="F1212" s="237" t="s">
        <v>2786</v>
      </c>
      <c r="G1212" s="234"/>
      <c r="H1212" s="238">
        <v>1</v>
      </c>
      <c r="I1212" s="239"/>
      <c r="J1212" s="234"/>
      <c r="K1212" s="234"/>
      <c r="L1212" s="240"/>
      <c r="M1212" s="241"/>
      <c r="N1212" s="242"/>
      <c r="O1212" s="242"/>
      <c r="P1212" s="242"/>
      <c r="Q1212" s="242"/>
      <c r="R1212" s="242"/>
      <c r="S1212" s="242"/>
      <c r="T1212" s="24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4" t="s">
        <v>173</v>
      </c>
      <c r="AU1212" s="244" t="s">
        <v>106</v>
      </c>
      <c r="AV1212" s="13" t="s">
        <v>106</v>
      </c>
      <c r="AW1212" s="13" t="s">
        <v>33</v>
      </c>
      <c r="AX1212" s="13" t="s">
        <v>80</v>
      </c>
      <c r="AY1212" s="244" t="s">
        <v>163</v>
      </c>
    </row>
    <row r="1213" spans="1:65" s="2" customFormat="1" ht="21.75" customHeight="1">
      <c r="A1213" s="40"/>
      <c r="B1213" s="41"/>
      <c r="C1213" s="220" t="s">
        <v>2787</v>
      </c>
      <c r="D1213" s="220" t="s">
        <v>166</v>
      </c>
      <c r="E1213" s="221" t="s">
        <v>2788</v>
      </c>
      <c r="F1213" s="222" t="s">
        <v>2567</v>
      </c>
      <c r="G1213" s="223" t="s">
        <v>355</v>
      </c>
      <c r="H1213" s="224">
        <v>1</v>
      </c>
      <c r="I1213" s="225"/>
      <c r="J1213" s="226">
        <f>ROUND(I1213*H1213,2)</f>
        <v>0</v>
      </c>
      <c r="K1213" s="222" t="s">
        <v>19</v>
      </c>
      <c r="L1213" s="46"/>
      <c r="M1213" s="227" t="s">
        <v>19</v>
      </c>
      <c r="N1213" s="228" t="s">
        <v>44</v>
      </c>
      <c r="O1213" s="86"/>
      <c r="P1213" s="229">
        <f>O1213*H1213</f>
        <v>0</v>
      </c>
      <c r="Q1213" s="229">
        <v>0</v>
      </c>
      <c r="R1213" s="229">
        <f>Q1213*H1213</f>
        <v>0</v>
      </c>
      <c r="S1213" s="229">
        <v>0</v>
      </c>
      <c r="T1213" s="230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31" t="s">
        <v>171</v>
      </c>
      <c r="AT1213" s="231" t="s">
        <v>166</v>
      </c>
      <c r="AU1213" s="231" t="s">
        <v>106</v>
      </c>
      <c r="AY1213" s="19" t="s">
        <v>163</v>
      </c>
      <c r="BE1213" s="232">
        <f>IF(N1213="základní",J1213,0)</f>
        <v>0</v>
      </c>
      <c r="BF1213" s="232">
        <f>IF(N1213="snížená",J1213,0)</f>
        <v>0</v>
      </c>
      <c r="BG1213" s="232">
        <f>IF(N1213="zákl. přenesená",J1213,0)</f>
        <v>0</v>
      </c>
      <c r="BH1213" s="232">
        <f>IF(N1213="sníž. přenesená",J1213,0)</f>
        <v>0</v>
      </c>
      <c r="BI1213" s="232">
        <f>IF(N1213="nulová",J1213,0)</f>
        <v>0</v>
      </c>
      <c r="BJ1213" s="19" t="s">
        <v>106</v>
      </c>
      <c r="BK1213" s="232">
        <f>ROUND(I1213*H1213,2)</f>
        <v>0</v>
      </c>
      <c r="BL1213" s="19" t="s">
        <v>171</v>
      </c>
      <c r="BM1213" s="231" t="s">
        <v>2789</v>
      </c>
    </row>
    <row r="1214" spans="1:51" s="13" customFormat="1" ht="12">
      <c r="A1214" s="13"/>
      <c r="B1214" s="233"/>
      <c r="C1214" s="234"/>
      <c r="D1214" s="235" t="s">
        <v>173</v>
      </c>
      <c r="E1214" s="236" t="s">
        <v>19</v>
      </c>
      <c r="F1214" s="237" t="s">
        <v>2790</v>
      </c>
      <c r="G1214" s="234"/>
      <c r="H1214" s="238">
        <v>1</v>
      </c>
      <c r="I1214" s="239"/>
      <c r="J1214" s="234"/>
      <c r="K1214" s="234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4" t="s">
        <v>173</v>
      </c>
      <c r="AU1214" s="244" t="s">
        <v>106</v>
      </c>
      <c r="AV1214" s="13" t="s">
        <v>106</v>
      </c>
      <c r="AW1214" s="13" t="s">
        <v>33</v>
      </c>
      <c r="AX1214" s="13" t="s">
        <v>80</v>
      </c>
      <c r="AY1214" s="244" t="s">
        <v>163</v>
      </c>
    </row>
    <row r="1215" spans="1:65" s="2" customFormat="1" ht="21.75" customHeight="1">
      <c r="A1215" s="40"/>
      <c r="B1215" s="41"/>
      <c r="C1215" s="220" t="s">
        <v>2791</v>
      </c>
      <c r="D1215" s="220" t="s">
        <v>166</v>
      </c>
      <c r="E1215" s="221" t="s">
        <v>2792</v>
      </c>
      <c r="F1215" s="222" t="s">
        <v>2567</v>
      </c>
      <c r="G1215" s="223" t="s">
        <v>355</v>
      </c>
      <c r="H1215" s="224">
        <v>1</v>
      </c>
      <c r="I1215" s="225"/>
      <c r="J1215" s="226">
        <f>ROUND(I1215*H1215,2)</f>
        <v>0</v>
      </c>
      <c r="K1215" s="222" t="s">
        <v>19</v>
      </c>
      <c r="L1215" s="46"/>
      <c r="M1215" s="227" t="s">
        <v>19</v>
      </c>
      <c r="N1215" s="228" t="s">
        <v>44</v>
      </c>
      <c r="O1215" s="86"/>
      <c r="P1215" s="229">
        <f>O1215*H1215</f>
        <v>0</v>
      </c>
      <c r="Q1215" s="229">
        <v>0</v>
      </c>
      <c r="R1215" s="229">
        <f>Q1215*H1215</f>
        <v>0</v>
      </c>
      <c r="S1215" s="229">
        <v>0</v>
      </c>
      <c r="T1215" s="230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31" t="s">
        <v>171</v>
      </c>
      <c r="AT1215" s="231" t="s">
        <v>166</v>
      </c>
      <c r="AU1215" s="231" t="s">
        <v>106</v>
      </c>
      <c r="AY1215" s="19" t="s">
        <v>163</v>
      </c>
      <c r="BE1215" s="232">
        <f>IF(N1215="základní",J1215,0)</f>
        <v>0</v>
      </c>
      <c r="BF1215" s="232">
        <f>IF(N1215="snížená",J1215,0)</f>
        <v>0</v>
      </c>
      <c r="BG1215" s="232">
        <f>IF(N1215="zákl. přenesená",J1215,0)</f>
        <v>0</v>
      </c>
      <c r="BH1215" s="232">
        <f>IF(N1215="sníž. přenesená",J1215,0)</f>
        <v>0</v>
      </c>
      <c r="BI1215" s="232">
        <f>IF(N1215="nulová",J1215,0)</f>
        <v>0</v>
      </c>
      <c r="BJ1215" s="19" t="s">
        <v>106</v>
      </c>
      <c r="BK1215" s="232">
        <f>ROUND(I1215*H1215,2)</f>
        <v>0</v>
      </c>
      <c r="BL1215" s="19" t="s">
        <v>171</v>
      </c>
      <c r="BM1215" s="231" t="s">
        <v>2793</v>
      </c>
    </row>
    <row r="1216" spans="1:51" s="13" customFormat="1" ht="12">
      <c r="A1216" s="13"/>
      <c r="B1216" s="233"/>
      <c r="C1216" s="234"/>
      <c r="D1216" s="235" t="s">
        <v>173</v>
      </c>
      <c r="E1216" s="236" t="s">
        <v>19</v>
      </c>
      <c r="F1216" s="237" t="s">
        <v>2794</v>
      </c>
      <c r="G1216" s="234"/>
      <c r="H1216" s="238">
        <v>1</v>
      </c>
      <c r="I1216" s="239"/>
      <c r="J1216" s="234"/>
      <c r="K1216" s="234"/>
      <c r="L1216" s="240"/>
      <c r="M1216" s="241"/>
      <c r="N1216" s="242"/>
      <c r="O1216" s="242"/>
      <c r="P1216" s="242"/>
      <c r="Q1216" s="242"/>
      <c r="R1216" s="242"/>
      <c r="S1216" s="242"/>
      <c r="T1216" s="24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4" t="s">
        <v>173</v>
      </c>
      <c r="AU1216" s="244" t="s">
        <v>106</v>
      </c>
      <c r="AV1216" s="13" t="s">
        <v>106</v>
      </c>
      <c r="AW1216" s="13" t="s">
        <v>33</v>
      </c>
      <c r="AX1216" s="13" t="s">
        <v>80</v>
      </c>
      <c r="AY1216" s="244" t="s">
        <v>163</v>
      </c>
    </row>
    <row r="1217" spans="1:65" s="2" customFormat="1" ht="21.75" customHeight="1">
      <c r="A1217" s="40"/>
      <c r="B1217" s="41"/>
      <c r="C1217" s="220" t="s">
        <v>2795</v>
      </c>
      <c r="D1217" s="220" t="s">
        <v>166</v>
      </c>
      <c r="E1217" s="221" t="s">
        <v>2796</v>
      </c>
      <c r="F1217" s="222" t="s">
        <v>2567</v>
      </c>
      <c r="G1217" s="223" t="s">
        <v>355</v>
      </c>
      <c r="H1217" s="224">
        <v>1</v>
      </c>
      <c r="I1217" s="225"/>
      <c r="J1217" s="226">
        <f>ROUND(I1217*H1217,2)</f>
        <v>0</v>
      </c>
      <c r="K1217" s="222" t="s">
        <v>19</v>
      </c>
      <c r="L1217" s="46"/>
      <c r="M1217" s="227" t="s">
        <v>19</v>
      </c>
      <c r="N1217" s="228" t="s">
        <v>44</v>
      </c>
      <c r="O1217" s="86"/>
      <c r="P1217" s="229">
        <f>O1217*H1217</f>
        <v>0</v>
      </c>
      <c r="Q1217" s="229">
        <v>0</v>
      </c>
      <c r="R1217" s="229">
        <f>Q1217*H1217</f>
        <v>0</v>
      </c>
      <c r="S1217" s="229">
        <v>0</v>
      </c>
      <c r="T1217" s="230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31" t="s">
        <v>171</v>
      </c>
      <c r="AT1217" s="231" t="s">
        <v>166</v>
      </c>
      <c r="AU1217" s="231" t="s">
        <v>106</v>
      </c>
      <c r="AY1217" s="19" t="s">
        <v>163</v>
      </c>
      <c r="BE1217" s="232">
        <f>IF(N1217="základní",J1217,0)</f>
        <v>0</v>
      </c>
      <c r="BF1217" s="232">
        <f>IF(N1217="snížená",J1217,0)</f>
        <v>0</v>
      </c>
      <c r="BG1217" s="232">
        <f>IF(N1217="zákl. přenesená",J1217,0)</f>
        <v>0</v>
      </c>
      <c r="BH1217" s="232">
        <f>IF(N1217="sníž. přenesená",J1217,0)</f>
        <v>0</v>
      </c>
      <c r="BI1217" s="232">
        <f>IF(N1217="nulová",J1217,0)</f>
        <v>0</v>
      </c>
      <c r="BJ1217" s="19" t="s">
        <v>106</v>
      </c>
      <c r="BK1217" s="232">
        <f>ROUND(I1217*H1217,2)</f>
        <v>0</v>
      </c>
      <c r="BL1217" s="19" t="s">
        <v>171</v>
      </c>
      <c r="BM1217" s="231" t="s">
        <v>2797</v>
      </c>
    </row>
    <row r="1218" spans="1:51" s="13" customFormat="1" ht="12">
      <c r="A1218" s="13"/>
      <c r="B1218" s="233"/>
      <c r="C1218" s="234"/>
      <c r="D1218" s="235" t="s">
        <v>173</v>
      </c>
      <c r="E1218" s="236" t="s">
        <v>19</v>
      </c>
      <c r="F1218" s="237" t="s">
        <v>2798</v>
      </c>
      <c r="G1218" s="234"/>
      <c r="H1218" s="238">
        <v>1</v>
      </c>
      <c r="I1218" s="239"/>
      <c r="J1218" s="234"/>
      <c r="K1218" s="234"/>
      <c r="L1218" s="240"/>
      <c r="M1218" s="241"/>
      <c r="N1218" s="242"/>
      <c r="O1218" s="242"/>
      <c r="P1218" s="242"/>
      <c r="Q1218" s="242"/>
      <c r="R1218" s="242"/>
      <c r="S1218" s="242"/>
      <c r="T1218" s="24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4" t="s">
        <v>173</v>
      </c>
      <c r="AU1218" s="244" t="s">
        <v>106</v>
      </c>
      <c r="AV1218" s="13" t="s">
        <v>106</v>
      </c>
      <c r="AW1218" s="13" t="s">
        <v>33</v>
      </c>
      <c r="AX1218" s="13" t="s">
        <v>80</v>
      </c>
      <c r="AY1218" s="244" t="s">
        <v>163</v>
      </c>
    </row>
    <row r="1219" spans="1:65" s="2" customFormat="1" ht="33" customHeight="1">
      <c r="A1219" s="40"/>
      <c r="B1219" s="41"/>
      <c r="C1219" s="220" t="s">
        <v>2799</v>
      </c>
      <c r="D1219" s="220" t="s">
        <v>166</v>
      </c>
      <c r="E1219" s="221" t="s">
        <v>2800</v>
      </c>
      <c r="F1219" s="222" t="s">
        <v>2664</v>
      </c>
      <c r="G1219" s="223" t="s">
        <v>355</v>
      </c>
      <c r="H1219" s="224">
        <v>1</v>
      </c>
      <c r="I1219" s="225"/>
      <c r="J1219" s="226">
        <f>ROUND(I1219*H1219,2)</f>
        <v>0</v>
      </c>
      <c r="K1219" s="222" t="s">
        <v>19</v>
      </c>
      <c r="L1219" s="46"/>
      <c r="M1219" s="227" t="s">
        <v>19</v>
      </c>
      <c r="N1219" s="228" t="s">
        <v>44</v>
      </c>
      <c r="O1219" s="86"/>
      <c r="P1219" s="229">
        <f>O1219*H1219</f>
        <v>0</v>
      </c>
      <c r="Q1219" s="229">
        <v>0</v>
      </c>
      <c r="R1219" s="229">
        <f>Q1219*H1219</f>
        <v>0</v>
      </c>
      <c r="S1219" s="229">
        <v>0</v>
      </c>
      <c r="T1219" s="230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31" t="s">
        <v>171</v>
      </c>
      <c r="AT1219" s="231" t="s">
        <v>166</v>
      </c>
      <c r="AU1219" s="231" t="s">
        <v>106</v>
      </c>
      <c r="AY1219" s="19" t="s">
        <v>163</v>
      </c>
      <c r="BE1219" s="232">
        <f>IF(N1219="základní",J1219,0)</f>
        <v>0</v>
      </c>
      <c r="BF1219" s="232">
        <f>IF(N1219="snížená",J1219,0)</f>
        <v>0</v>
      </c>
      <c r="BG1219" s="232">
        <f>IF(N1219="zákl. přenesená",J1219,0)</f>
        <v>0</v>
      </c>
      <c r="BH1219" s="232">
        <f>IF(N1219="sníž. přenesená",J1219,0)</f>
        <v>0</v>
      </c>
      <c r="BI1219" s="232">
        <f>IF(N1219="nulová",J1219,0)</f>
        <v>0</v>
      </c>
      <c r="BJ1219" s="19" t="s">
        <v>106</v>
      </c>
      <c r="BK1219" s="232">
        <f>ROUND(I1219*H1219,2)</f>
        <v>0</v>
      </c>
      <c r="BL1219" s="19" t="s">
        <v>171</v>
      </c>
      <c r="BM1219" s="231" t="s">
        <v>2801</v>
      </c>
    </row>
    <row r="1220" spans="1:51" s="13" customFormat="1" ht="12">
      <c r="A1220" s="13"/>
      <c r="B1220" s="233"/>
      <c r="C1220" s="234"/>
      <c r="D1220" s="235" t="s">
        <v>173</v>
      </c>
      <c r="E1220" s="236" t="s">
        <v>19</v>
      </c>
      <c r="F1220" s="237" t="s">
        <v>2802</v>
      </c>
      <c r="G1220" s="234"/>
      <c r="H1220" s="238">
        <v>1</v>
      </c>
      <c r="I1220" s="239"/>
      <c r="J1220" s="234"/>
      <c r="K1220" s="234"/>
      <c r="L1220" s="240"/>
      <c r="M1220" s="241"/>
      <c r="N1220" s="242"/>
      <c r="O1220" s="242"/>
      <c r="P1220" s="242"/>
      <c r="Q1220" s="242"/>
      <c r="R1220" s="242"/>
      <c r="S1220" s="242"/>
      <c r="T1220" s="24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4" t="s">
        <v>173</v>
      </c>
      <c r="AU1220" s="244" t="s">
        <v>106</v>
      </c>
      <c r="AV1220" s="13" t="s">
        <v>106</v>
      </c>
      <c r="AW1220" s="13" t="s">
        <v>33</v>
      </c>
      <c r="AX1220" s="13" t="s">
        <v>80</v>
      </c>
      <c r="AY1220" s="244" t="s">
        <v>163</v>
      </c>
    </row>
    <row r="1221" spans="1:65" s="2" customFormat="1" ht="33" customHeight="1">
      <c r="A1221" s="40"/>
      <c r="B1221" s="41"/>
      <c r="C1221" s="220" t="s">
        <v>2803</v>
      </c>
      <c r="D1221" s="220" t="s">
        <v>166</v>
      </c>
      <c r="E1221" s="221" t="s">
        <v>2804</v>
      </c>
      <c r="F1221" s="222" t="s">
        <v>2664</v>
      </c>
      <c r="G1221" s="223" t="s">
        <v>355</v>
      </c>
      <c r="H1221" s="224">
        <v>1</v>
      </c>
      <c r="I1221" s="225"/>
      <c r="J1221" s="226">
        <f>ROUND(I1221*H1221,2)</f>
        <v>0</v>
      </c>
      <c r="K1221" s="222" t="s">
        <v>19</v>
      </c>
      <c r="L1221" s="46"/>
      <c r="M1221" s="227" t="s">
        <v>19</v>
      </c>
      <c r="N1221" s="228" t="s">
        <v>44</v>
      </c>
      <c r="O1221" s="86"/>
      <c r="P1221" s="229">
        <f>O1221*H1221</f>
        <v>0</v>
      </c>
      <c r="Q1221" s="229">
        <v>0</v>
      </c>
      <c r="R1221" s="229">
        <f>Q1221*H1221</f>
        <v>0</v>
      </c>
      <c r="S1221" s="229">
        <v>0</v>
      </c>
      <c r="T1221" s="230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31" t="s">
        <v>171</v>
      </c>
      <c r="AT1221" s="231" t="s">
        <v>166</v>
      </c>
      <c r="AU1221" s="231" t="s">
        <v>106</v>
      </c>
      <c r="AY1221" s="19" t="s">
        <v>163</v>
      </c>
      <c r="BE1221" s="232">
        <f>IF(N1221="základní",J1221,0)</f>
        <v>0</v>
      </c>
      <c r="BF1221" s="232">
        <f>IF(N1221="snížená",J1221,0)</f>
        <v>0</v>
      </c>
      <c r="BG1221" s="232">
        <f>IF(N1221="zákl. přenesená",J1221,0)</f>
        <v>0</v>
      </c>
      <c r="BH1221" s="232">
        <f>IF(N1221="sníž. přenesená",J1221,0)</f>
        <v>0</v>
      </c>
      <c r="BI1221" s="232">
        <f>IF(N1221="nulová",J1221,0)</f>
        <v>0</v>
      </c>
      <c r="BJ1221" s="19" t="s">
        <v>106</v>
      </c>
      <c r="BK1221" s="232">
        <f>ROUND(I1221*H1221,2)</f>
        <v>0</v>
      </c>
      <c r="BL1221" s="19" t="s">
        <v>171</v>
      </c>
      <c r="BM1221" s="231" t="s">
        <v>2805</v>
      </c>
    </row>
    <row r="1222" spans="1:51" s="13" customFormat="1" ht="12">
      <c r="A1222" s="13"/>
      <c r="B1222" s="233"/>
      <c r="C1222" s="234"/>
      <c r="D1222" s="235" t="s">
        <v>173</v>
      </c>
      <c r="E1222" s="236" t="s">
        <v>19</v>
      </c>
      <c r="F1222" s="237" t="s">
        <v>2806</v>
      </c>
      <c r="G1222" s="234"/>
      <c r="H1222" s="238">
        <v>1</v>
      </c>
      <c r="I1222" s="239"/>
      <c r="J1222" s="234"/>
      <c r="K1222" s="234"/>
      <c r="L1222" s="240"/>
      <c r="M1222" s="241"/>
      <c r="N1222" s="242"/>
      <c r="O1222" s="242"/>
      <c r="P1222" s="242"/>
      <c r="Q1222" s="242"/>
      <c r="R1222" s="242"/>
      <c r="S1222" s="242"/>
      <c r="T1222" s="24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4" t="s">
        <v>173</v>
      </c>
      <c r="AU1222" s="244" t="s">
        <v>106</v>
      </c>
      <c r="AV1222" s="13" t="s">
        <v>106</v>
      </c>
      <c r="AW1222" s="13" t="s">
        <v>33</v>
      </c>
      <c r="AX1222" s="13" t="s">
        <v>80</v>
      </c>
      <c r="AY1222" s="244" t="s">
        <v>163</v>
      </c>
    </row>
    <row r="1223" spans="1:65" s="2" customFormat="1" ht="33" customHeight="1">
      <c r="A1223" s="40"/>
      <c r="B1223" s="41"/>
      <c r="C1223" s="220" t="s">
        <v>2807</v>
      </c>
      <c r="D1223" s="220" t="s">
        <v>166</v>
      </c>
      <c r="E1223" s="221" t="s">
        <v>2808</v>
      </c>
      <c r="F1223" s="222" t="s">
        <v>2664</v>
      </c>
      <c r="G1223" s="223" t="s">
        <v>355</v>
      </c>
      <c r="H1223" s="224">
        <v>1</v>
      </c>
      <c r="I1223" s="225"/>
      <c r="J1223" s="226">
        <f>ROUND(I1223*H1223,2)</f>
        <v>0</v>
      </c>
      <c r="K1223" s="222" t="s">
        <v>19</v>
      </c>
      <c r="L1223" s="46"/>
      <c r="M1223" s="227" t="s">
        <v>19</v>
      </c>
      <c r="N1223" s="228" t="s">
        <v>44</v>
      </c>
      <c r="O1223" s="86"/>
      <c r="P1223" s="229">
        <f>O1223*H1223</f>
        <v>0</v>
      </c>
      <c r="Q1223" s="229">
        <v>0</v>
      </c>
      <c r="R1223" s="229">
        <f>Q1223*H1223</f>
        <v>0</v>
      </c>
      <c r="S1223" s="229">
        <v>0</v>
      </c>
      <c r="T1223" s="230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31" t="s">
        <v>171</v>
      </c>
      <c r="AT1223" s="231" t="s">
        <v>166</v>
      </c>
      <c r="AU1223" s="231" t="s">
        <v>106</v>
      </c>
      <c r="AY1223" s="19" t="s">
        <v>163</v>
      </c>
      <c r="BE1223" s="232">
        <f>IF(N1223="základní",J1223,0)</f>
        <v>0</v>
      </c>
      <c r="BF1223" s="232">
        <f>IF(N1223="snížená",J1223,0)</f>
        <v>0</v>
      </c>
      <c r="BG1223" s="232">
        <f>IF(N1223="zákl. přenesená",J1223,0)</f>
        <v>0</v>
      </c>
      <c r="BH1223" s="232">
        <f>IF(N1223="sníž. přenesená",J1223,0)</f>
        <v>0</v>
      </c>
      <c r="BI1223" s="232">
        <f>IF(N1223="nulová",J1223,0)</f>
        <v>0</v>
      </c>
      <c r="BJ1223" s="19" t="s">
        <v>106</v>
      </c>
      <c r="BK1223" s="232">
        <f>ROUND(I1223*H1223,2)</f>
        <v>0</v>
      </c>
      <c r="BL1223" s="19" t="s">
        <v>171</v>
      </c>
      <c r="BM1223" s="231" t="s">
        <v>2809</v>
      </c>
    </row>
    <row r="1224" spans="1:51" s="13" customFormat="1" ht="12">
      <c r="A1224" s="13"/>
      <c r="B1224" s="233"/>
      <c r="C1224" s="234"/>
      <c r="D1224" s="235" t="s">
        <v>173</v>
      </c>
      <c r="E1224" s="236" t="s">
        <v>19</v>
      </c>
      <c r="F1224" s="237" t="s">
        <v>2810</v>
      </c>
      <c r="G1224" s="234"/>
      <c r="H1224" s="238">
        <v>1</v>
      </c>
      <c r="I1224" s="239"/>
      <c r="J1224" s="234"/>
      <c r="K1224" s="234"/>
      <c r="L1224" s="240"/>
      <c r="M1224" s="241"/>
      <c r="N1224" s="242"/>
      <c r="O1224" s="242"/>
      <c r="P1224" s="242"/>
      <c r="Q1224" s="242"/>
      <c r="R1224" s="242"/>
      <c r="S1224" s="242"/>
      <c r="T1224" s="24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4" t="s">
        <v>173</v>
      </c>
      <c r="AU1224" s="244" t="s">
        <v>106</v>
      </c>
      <c r="AV1224" s="13" t="s">
        <v>106</v>
      </c>
      <c r="AW1224" s="13" t="s">
        <v>33</v>
      </c>
      <c r="AX1224" s="13" t="s">
        <v>80</v>
      </c>
      <c r="AY1224" s="244" t="s">
        <v>163</v>
      </c>
    </row>
    <row r="1225" spans="1:65" s="2" customFormat="1" ht="33" customHeight="1">
      <c r="A1225" s="40"/>
      <c r="B1225" s="41"/>
      <c r="C1225" s="220" t="s">
        <v>2811</v>
      </c>
      <c r="D1225" s="220" t="s">
        <v>166</v>
      </c>
      <c r="E1225" s="221" t="s">
        <v>2812</v>
      </c>
      <c r="F1225" s="222" t="s">
        <v>2664</v>
      </c>
      <c r="G1225" s="223" t="s">
        <v>355</v>
      </c>
      <c r="H1225" s="224">
        <v>1</v>
      </c>
      <c r="I1225" s="225"/>
      <c r="J1225" s="226">
        <f>ROUND(I1225*H1225,2)</f>
        <v>0</v>
      </c>
      <c r="K1225" s="222" t="s">
        <v>19</v>
      </c>
      <c r="L1225" s="46"/>
      <c r="M1225" s="227" t="s">
        <v>19</v>
      </c>
      <c r="N1225" s="228" t="s">
        <v>44</v>
      </c>
      <c r="O1225" s="86"/>
      <c r="P1225" s="229">
        <f>O1225*H1225</f>
        <v>0</v>
      </c>
      <c r="Q1225" s="229">
        <v>0</v>
      </c>
      <c r="R1225" s="229">
        <f>Q1225*H1225</f>
        <v>0</v>
      </c>
      <c r="S1225" s="229">
        <v>0</v>
      </c>
      <c r="T1225" s="230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31" t="s">
        <v>171</v>
      </c>
      <c r="AT1225" s="231" t="s">
        <v>166</v>
      </c>
      <c r="AU1225" s="231" t="s">
        <v>106</v>
      </c>
      <c r="AY1225" s="19" t="s">
        <v>163</v>
      </c>
      <c r="BE1225" s="232">
        <f>IF(N1225="základní",J1225,0)</f>
        <v>0</v>
      </c>
      <c r="BF1225" s="232">
        <f>IF(N1225="snížená",J1225,0)</f>
        <v>0</v>
      </c>
      <c r="BG1225" s="232">
        <f>IF(N1225="zákl. přenesená",J1225,0)</f>
        <v>0</v>
      </c>
      <c r="BH1225" s="232">
        <f>IF(N1225="sníž. přenesená",J1225,0)</f>
        <v>0</v>
      </c>
      <c r="BI1225" s="232">
        <f>IF(N1225="nulová",J1225,0)</f>
        <v>0</v>
      </c>
      <c r="BJ1225" s="19" t="s">
        <v>106</v>
      </c>
      <c r="BK1225" s="232">
        <f>ROUND(I1225*H1225,2)</f>
        <v>0</v>
      </c>
      <c r="BL1225" s="19" t="s">
        <v>171</v>
      </c>
      <c r="BM1225" s="231" t="s">
        <v>2813</v>
      </c>
    </row>
    <row r="1226" spans="1:51" s="13" customFormat="1" ht="12">
      <c r="A1226" s="13"/>
      <c r="B1226" s="233"/>
      <c r="C1226" s="234"/>
      <c r="D1226" s="235" t="s">
        <v>173</v>
      </c>
      <c r="E1226" s="236" t="s">
        <v>19</v>
      </c>
      <c r="F1226" s="237" t="s">
        <v>2814</v>
      </c>
      <c r="G1226" s="234"/>
      <c r="H1226" s="238">
        <v>1</v>
      </c>
      <c r="I1226" s="239"/>
      <c r="J1226" s="234"/>
      <c r="K1226" s="234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4" t="s">
        <v>173</v>
      </c>
      <c r="AU1226" s="244" t="s">
        <v>106</v>
      </c>
      <c r="AV1226" s="13" t="s">
        <v>106</v>
      </c>
      <c r="AW1226" s="13" t="s">
        <v>33</v>
      </c>
      <c r="AX1226" s="13" t="s">
        <v>80</v>
      </c>
      <c r="AY1226" s="244" t="s">
        <v>163</v>
      </c>
    </row>
    <row r="1227" spans="1:65" s="2" customFormat="1" ht="33" customHeight="1">
      <c r="A1227" s="40"/>
      <c r="B1227" s="41"/>
      <c r="C1227" s="220" t="s">
        <v>2815</v>
      </c>
      <c r="D1227" s="220" t="s">
        <v>166</v>
      </c>
      <c r="E1227" s="221" t="s">
        <v>2816</v>
      </c>
      <c r="F1227" s="222" t="s">
        <v>2664</v>
      </c>
      <c r="G1227" s="223" t="s">
        <v>355</v>
      </c>
      <c r="H1227" s="224">
        <v>1</v>
      </c>
      <c r="I1227" s="225"/>
      <c r="J1227" s="226">
        <f>ROUND(I1227*H1227,2)</f>
        <v>0</v>
      </c>
      <c r="K1227" s="222" t="s">
        <v>19</v>
      </c>
      <c r="L1227" s="46"/>
      <c r="M1227" s="227" t="s">
        <v>19</v>
      </c>
      <c r="N1227" s="228" t="s">
        <v>44</v>
      </c>
      <c r="O1227" s="86"/>
      <c r="P1227" s="229">
        <f>O1227*H1227</f>
        <v>0</v>
      </c>
      <c r="Q1227" s="229">
        <v>0</v>
      </c>
      <c r="R1227" s="229">
        <f>Q1227*H1227</f>
        <v>0</v>
      </c>
      <c r="S1227" s="229">
        <v>0</v>
      </c>
      <c r="T1227" s="230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31" t="s">
        <v>171</v>
      </c>
      <c r="AT1227" s="231" t="s">
        <v>166</v>
      </c>
      <c r="AU1227" s="231" t="s">
        <v>106</v>
      </c>
      <c r="AY1227" s="19" t="s">
        <v>163</v>
      </c>
      <c r="BE1227" s="232">
        <f>IF(N1227="základní",J1227,0)</f>
        <v>0</v>
      </c>
      <c r="BF1227" s="232">
        <f>IF(N1227="snížená",J1227,0)</f>
        <v>0</v>
      </c>
      <c r="BG1227" s="232">
        <f>IF(N1227="zákl. přenesená",J1227,0)</f>
        <v>0</v>
      </c>
      <c r="BH1227" s="232">
        <f>IF(N1227="sníž. přenesená",J1227,0)</f>
        <v>0</v>
      </c>
      <c r="BI1227" s="232">
        <f>IF(N1227="nulová",J1227,0)</f>
        <v>0</v>
      </c>
      <c r="BJ1227" s="19" t="s">
        <v>106</v>
      </c>
      <c r="BK1227" s="232">
        <f>ROUND(I1227*H1227,2)</f>
        <v>0</v>
      </c>
      <c r="BL1227" s="19" t="s">
        <v>171</v>
      </c>
      <c r="BM1227" s="231" t="s">
        <v>2817</v>
      </c>
    </row>
    <row r="1228" spans="1:51" s="13" customFormat="1" ht="12">
      <c r="A1228" s="13"/>
      <c r="B1228" s="233"/>
      <c r="C1228" s="234"/>
      <c r="D1228" s="235" t="s">
        <v>173</v>
      </c>
      <c r="E1228" s="236" t="s">
        <v>19</v>
      </c>
      <c r="F1228" s="237" t="s">
        <v>2818</v>
      </c>
      <c r="G1228" s="234"/>
      <c r="H1228" s="238">
        <v>1</v>
      </c>
      <c r="I1228" s="239"/>
      <c r="J1228" s="234"/>
      <c r="K1228" s="234"/>
      <c r="L1228" s="240"/>
      <c r="M1228" s="241"/>
      <c r="N1228" s="242"/>
      <c r="O1228" s="242"/>
      <c r="P1228" s="242"/>
      <c r="Q1228" s="242"/>
      <c r="R1228" s="242"/>
      <c r="S1228" s="242"/>
      <c r="T1228" s="24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4" t="s">
        <v>173</v>
      </c>
      <c r="AU1228" s="244" t="s">
        <v>106</v>
      </c>
      <c r="AV1228" s="13" t="s">
        <v>106</v>
      </c>
      <c r="AW1228" s="13" t="s">
        <v>33</v>
      </c>
      <c r="AX1228" s="13" t="s">
        <v>80</v>
      </c>
      <c r="AY1228" s="244" t="s">
        <v>163</v>
      </c>
    </row>
    <row r="1229" spans="1:65" s="2" customFormat="1" ht="33" customHeight="1">
      <c r="A1229" s="40"/>
      <c r="B1229" s="41"/>
      <c r="C1229" s="220" t="s">
        <v>2819</v>
      </c>
      <c r="D1229" s="220" t="s">
        <v>166</v>
      </c>
      <c r="E1229" s="221" t="s">
        <v>2820</v>
      </c>
      <c r="F1229" s="222" t="s">
        <v>2664</v>
      </c>
      <c r="G1229" s="223" t="s">
        <v>355</v>
      </c>
      <c r="H1229" s="224">
        <v>1</v>
      </c>
      <c r="I1229" s="225"/>
      <c r="J1229" s="226">
        <f>ROUND(I1229*H1229,2)</f>
        <v>0</v>
      </c>
      <c r="K1229" s="222" t="s">
        <v>19</v>
      </c>
      <c r="L1229" s="46"/>
      <c r="M1229" s="227" t="s">
        <v>19</v>
      </c>
      <c r="N1229" s="228" t="s">
        <v>44</v>
      </c>
      <c r="O1229" s="86"/>
      <c r="P1229" s="229">
        <f>O1229*H1229</f>
        <v>0</v>
      </c>
      <c r="Q1229" s="229">
        <v>0</v>
      </c>
      <c r="R1229" s="229">
        <f>Q1229*H1229</f>
        <v>0</v>
      </c>
      <c r="S1229" s="229">
        <v>0</v>
      </c>
      <c r="T1229" s="230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31" t="s">
        <v>171</v>
      </c>
      <c r="AT1229" s="231" t="s">
        <v>166</v>
      </c>
      <c r="AU1229" s="231" t="s">
        <v>106</v>
      </c>
      <c r="AY1229" s="19" t="s">
        <v>163</v>
      </c>
      <c r="BE1229" s="232">
        <f>IF(N1229="základní",J1229,0)</f>
        <v>0</v>
      </c>
      <c r="BF1229" s="232">
        <f>IF(N1229="snížená",J1229,0)</f>
        <v>0</v>
      </c>
      <c r="BG1229" s="232">
        <f>IF(N1229="zákl. přenesená",J1229,0)</f>
        <v>0</v>
      </c>
      <c r="BH1229" s="232">
        <f>IF(N1229="sníž. přenesená",J1229,0)</f>
        <v>0</v>
      </c>
      <c r="BI1229" s="232">
        <f>IF(N1229="nulová",J1229,0)</f>
        <v>0</v>
      </c>
      <c r="BJ1229" s="19" t="s">
        <v>106</v>
      </c>
      <c r="BK1229" s="232">
        <f>ROUND(I1229*H1229,2)</f>
        <v>0</v>
      </c>
      <c r="BL1229" s="19" t="s">
        <v>171</v>
      </c>
      <c r="BM1229" s="231" t="s">
        <v>2821</v>
      </c>
    </row>
    <row r="1230" spans="1:51" s="13" customFormat="1" ht="12">
      <c r="A1230" s="13"/>
      <c r="B1230" s="233"/>
      <c r="C1230" s="234"/>
      <c r="D1230" s="235" t="s">
        <v>173</v>
      </c>
      <c r="E1230" s="236" t="s">
        <v>19</v>
      </c>
      <c r="F1230" s="237" t="s">
        <v>2822</v>
      </c>
      <c r="G1230" s="234"/>
      <c r="H1230" s="238">
        <v>1</v>
      </c>
      <c r="I1230" s="239"/>
      <c r="J1230" s="234"/>
      <c r="K1230" s="234"/>
      <c r="L1230" s="240"/>
      <c r="M1230" s="241"/>
      <c r="N1230" s="242"/>
      <c r="O1230" s="242"/>
      <c r="P1230" s="242"/>
      <c r="Q1230" s="242"/>
      <c r="R1230" s="242"/>
      <c r="S1230" s="242"/>
      <c r="T1230" s="24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4" t="s">
        <v>173</v>
      </c>
      <c r="AU1230" s="244" t="s">
        <v>106</v>
      </c>
      <c r="AV1230" s="13" t="s">
        <v>106</v>
      </c>
      <c r="AW1230" s="13" t="s">
        <v>33</v>
      </c>
      <c r="AX1230" s="13" t="s">
        <v>80</v>
      </c>
      <c r="AY1230" s="244" t="s">
        <v>163</v>
      </c>
    </row>
    <row r="1231" spans="1:65" s="2" customFormat="1" ht="33" customHeight="1">
      <c r="A1231" s="40"/>
      <c r="B1231" s="41"/>
      <c r="C1231" s="220" t="s">
        <v>2823</v>
      </c>
      <c r="D1231" s="220" t="s">
        <v>166</v>
      </c>
      <c r="E1231" s="221" t="s">
        <v>2824</v>
      </c>
      <c r="F1231" s="222" t="s">
        <v>2664</v>
      </c>
      <c r="G1231" s="223" t="s">
        <v>355</v>
      </c>
      <c r="H1231" s="224">
        <v>1</v>
      </c>
      <c r="I1231" s="225"/>
      <c r="J1231" s="226">
        <f>ROUND(I1231*H1231,2)</f>
        <v>0</v>
      </c>
      <c r="K1231" s="222" t="s">
        <v>19</v>
      </c>
      <c r="L1231" s="46"/>
      <c r="M1231" s="227" t="s">
        <v>19</v>
      </c>
      <c r="N1231" s="228" t="s">
        <v>44</v>
      </c>
      <c r="O1231" s="86"/>
      <c r="P1231" s="229">
        <f>O1231*H1231</f>
        <v>0</v>
      </c>
      <c r="Q1231" s="229">
        <v>0</v>
      </c>
      <c r="R1231" s="229">
        <f>Q1231*H1231</f>
        <v>0</v>
      </c>
      <c r="S1231" s="229">
        <v>0</v>
      </c>
      <c r="T1231" s="230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31" t="s">
        <v>171</v>
      </c>
      <c r="AT1231" s="231" t="s">
        <v>166</v>
      </c>
      <c r="AU1231" s="231" t="s">
        <v>106</v>
      </c>
      <c r="AY1231" s="19" t="s">
        <v>163</v>
      </c>
      <c r="BE1231" s="232">
        <f>IF(N1231="základní",J1231,0)</f>
        <v>0</v>
      </c>
      <c r="BF1231" s="232">
        <f>IF(N1231="snížená",J1231,0)</f>
        <v>0</v>
      </c>
      <c r="BG1231" s="232">
        <f>IF(N1231="zákl. přenesená",J1231,0)</f>
        <v>0</v>
      </c>
      <c r="BH1231" s="232">
        <f>IF(N1231="sníž. přenesená",J1231,0)</f>
        <v>0</v>
      </c>
      <c r="BI1231" s="232">
        <f>IF(N1231="nulová",J1231,0)</f>
        <v>0</v>
      </c>
      <c r="BJ1231" s="19" t="s">
        <v>106</v>
      </c>
      <c r="BK1231" s="232">
        <f>ROUND(I1231*H1231,2)</f>
        <v>0</v>
      </c>
      <c r="BL1231" s="19" t="s">
        <v>171</v>
      </c>
      <c r="BM1231" s="231" t="s">
        <v>2825</v>
      </c>
    </row>
    <row r="1232" spans="1:51" s="13" customFormat="1" ht="12">
      <c r="A1232" s="13"/>
      <c r="B1232" s="233"/>
      <c r="C1232" s="234"/>
      <c r="D1232" s="235" t="s">
        <v>173</v>
      </c>
      <c r="E1232" s="236" t="s">
        <v>19</v>
      </c>
      <c r="F1232" s="237" t="s">
        <v>2826</v>
      </c>
      <c r="G1232" s="234"/>
      <c r="H1232" s="238">
        <v>1</v>
      </c>
      <c r="I1232" s="239"/>
      <c r="J1232" s="234"/>
      <c r="K1232" s="234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4" t="s">
        <v>173</v>
      </c>
      <c r="AU1232" s="244" t="s">
        <v>106</v>
      </c>
      <c r="AV1232" s="13" t="s">
        <v>106</v>
      </c>
      <c r="AW1232" s="13" t="s">
        <v>33</v>
      </c>
      <c r="AX1232" s="13" t="s">
        <v>80</v>
      </c>
      <c r="AY1232" s="244" t="s">
        <v>163</v>
      </c>
    </row>
    <row r="1233" spans="1:65" s="2" customFormat="1" ht="33" customHeight="1">
      <c r="A1233" s="40"/>
      <c r="B1233" s="41"/>
      <c r="C1233" s="220" t="s">
        <v>2827</v>
      </c>
      <c r="D1233" s="220" t="s">
        <v>166</v>
      </c>
      <c r="E1233" s="221" t="s">
        <v>2828</v>
      </c>
      <c r="F1233" s="222" t="s">
        <v>2664</v>
      </c>
      <c r="G1233" s="223" t="s">
        <v>355</v>
      </c>
      <c r="H1233" s="224">
        <v>1</v>
      </c>
      <c r="I1233" s="225"/>
      <c r="J1233" s="226">
        <f>ROUND(I1233*H1233,2)</f>
        <v>0</v>
      </c>
      <c r="K1233" s="222" t="s">
        <v>19</v>
      </c>
      <c r="L1233" s="46"/>
      <c r="M1233" s="227" t="s">
        <v>19</v>
      </c>
      <c r="N1233" s="228" t="s">
        <v>44</v>
      </c>
      <c r="O1233" s="86"/>
      <c r="P1233" s="229">
        <f>O1233*H1233</f>
        <v>0</v>
      </c>
      <c r="Q1233" s="229">
        <v>0</v>
      </c>
      <c r="R1233" s="229">
        <f>Q1233*H1233</f>
        <v>0</v>
      </c>
      <c r="S1233" s="229">
        <v>0</v>
      </c>
      <c r="T1233" s="230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31" t="s">
        <v>171</v>
      </c>
      <c r="AT1233" s="231" t="s">
        <v>166</v>
      </c>
      <c r="AU1233" s="231" t="s">
        <v>106</v>
      </c>
      <c r="AY1233" s="19" t="s">
        <v>163</v>
      </c>
      <c r="BE1233" s="232">
        <f>IF(N1233="základní",J1233,0)</f>
        <v>0</v>
      </c>
      <c r="BF1233" s="232">
        <f>IF(N1233="snížená",J1233,0)</f>
        <v>0</v>
      </c>
      <c r="BG1233" s="232">
        <f>IF(N1233="zákl. přenesená",J1233,0)</f>
        <v>0</v>
      </c>
      <c r="BH1233" s="232">
        <f>IF(N1233="sníž. přenesená",J1233,0)</f>
        <v>0</v>
      </c>
      <c r="BI1233" s="232">
        <f>IF(N1233="nulová",J1233,0)</f>
        <v>0</v>
      </c>
      <c r="BJ1233" s="19" t="s">
        <v>106</v>
      </c>
      <c r="BK1233" s="232">
        <f>ROUND(I1233*H1233,2)</f>
        <v>0</v>
      </c>
      <c r="BL1233" s="19" t="s">
        <v>171</v>
      </c>
      <c r="BM1233" s="231" t="s">
        <v>2829</v>
      </c>
    </row>
    <row r="1234" spans="1:51" s="13" customFormat="1" ht="12">
      <c r="A1234" s="13"/>
      <c r="B1234" s="233"/>
      <c r="C1234" s="234"/>
      <c r="D1234" s="235" t="s">
        <v>173</v>
      </c>
      <c r="E1234" s="236" t="s">
        <v>19</v>
      </c>
      <c r="F1234" s="237" t="s">
        <v>2830</v>
      </c>
      <c r="G1234" s="234"/>
      <c r="H1234" s="238">
        <v>1</v>
      </c>
      <c r="I1234" s="239"/>
      <c r="J1234" s="234"/>
      <c r="K1234" s="234"/>
      <c r="L1234" s="240"/>
      <c r="M1234" s="241"/>
      <c r="N1234" s="242"/>
      <c r="O1234" s="242"/>
      <c r="P1234" s="242"/>
      <c r="Q1234" s="242"/>
      <c r="R1234" s="242"/>
      <c r="S1234" s="242"/>
      <c r="T1234" s="24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4" t="s">
        <v>173</v>
      </c>
      <c r="AU1234" s="244" t="s">
        <v>106</v>
      </c>
      <c r="AV1234" s="13" t="s">
        <v>106</v>
      </c>
      <c r="AW1234" s="13" t="s">
        <v>33</v>
      </c>
      <c r="AX1234" s="13" t="s">
        <v>80</v>
      </c>
      <c r="AY1234" s="244" t="s">
        <v>163</v>
      </c>
    </row>
    <row r="1235" spans="1:65" s="2" customFormat="1" ht="33" customHeight="1">
      <c r="A1235" s="40"/>
      <c r="B1235" s="41"/>
      <c r="C1235" s="220" t="s">
        <v>2831</v>
      </c>
      <c r="D1235" s="220" t="s">
        <v>166</v>
      </c>
      <c r="E1235" s="221" t="s">
        <v>2832</v>
      </c>
      <c r="F1235" s="222" t="s">
        <v>2664</v>
      </c>
      <c r="G1235" s="223" t="s">
        <v>355</v>
      </c>
      <c r="H1235" s="224">
        <v>1</v>
      </c>
      <c r="I1235" s="225"/>
      <c r="J1235" s="226">
        <f>ROUND(I1235*H1235,2)</f>
        <v>0</v>
      </c>
      <c r="K1235" s="222" t="s">
        <v>19</v>
      </c>
      <c r="L1235" s="46"/>
      <c r="M1235" s="227" t="s">
        <v>19</v>
      </c>
      <c r="N1235" s="228" t="s">
        <v>44</v>
      </c>
      <c r="O1235" s="86"/>
      <c r="P1235" s="229">
        <f>O1235*H1235</f>
        <v>0</v>
      </c>
      <c r="Q1235" s="229">
        <v>0</v>
      </c>
      <c r="R1235" s="229">
        <f>Q1235*H1235</f>
        <v>0</v>
      </c>
      <c r="S1235" s="229">
        <v>0</v>
      </c>
      <c r="T1235" s="230">
        <f>S1235*H1235</f>
        <v>0</v>
      </c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R1235" s="231" t="s">
        <v>171</v>
      </c>
      <c r="AT1235" s="231" t="s">
        <v>166</v>
      </c>
      <c r="AU1235" s="231" t="s">
        <v>106</v>
      </c>
      <c r="AY1235" s="19" t="s">
        <v>163</v>
      </c>
      <c r="BE1235" s="232">
        <f>IF(N1235="základní",J1235,0)</f>
        <v>0</v>
      </c>
      <c r="BF1235" s="232">
        <f>IF(N1235="snížená",J1235,0)</f>
        <v>0</v>
      </c>
      <c r="BG1235" s="232">
        <f>IF(N1235="zákl. přenesená",J1235,0)</f>
        <v>0</v>
      </c>
      <c r="BH1235" s="232">
        <f>IF(N1235="sníž. přenesená",J1235,0)</f>
        <v>0</v>
      </c>
      <c r="BI1235" s="232">
        <f>IF(N1235="nulová",J1235,0)</f>
        <v>0</v>
      </c>
      <c r="BJ1235" s="19" t="s">
        <v>106</v>
      </c>
      <c r="BK1235" s="232">
        <f>ROUND(I1235*H1235,2)</f>
        <v>0</v>
      </c>
      <c r="BL1235" s="19" t="s">
        <v>171</v>
      </c>
      <c r="BM1235" s="231" t="s">
        <v>2833</v>
      </c>
    </row>
    <row r="1236" spans="1:51" s="13" customFormat="1" ht="12">
      <c r="A1236" s="13"/>
      <c r="B1236" s="233"/>
      <c r="C1236" s="234"/>
      <c r="D1236" s="235" t="s">
        <v>173</v>
      </c>
      <c r="E1236" s="236" t="s">
        <v>19</v>
      </c>
      <c r="F1236" s="237" t="s">
        <v>2834</v>
      </c>
      <c r="G1236" s="234"/>
      <c r="H1236" s="238">
        <v>1</v>
      </c>
      <c r="I1236" s="239"/>
      <c r="J1236" s="234"/>
      <c r="K1236" s="234"/>
      <c r="L1236" s="240"/>
      <c r="M1236" s="241"/>
      <c r="N1236" s="242"/>
      <c r="O1236" s="242"/>
      <c r="P1236" s="242"/>
      <c r="Q1236" s="242"/>
      <c r="R1236" s="242"/>
      <c r="S1236" s="242"/>
      <c r="T1236" s="24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4" t="s">
        <v>173</v>
      </c>
      <c r="AU1236" s="244" t="s">
        <v>106</v>
      </c>
      <c r="AV1236" s="13" t="s">
        <v>106</v>
      </c>
      <c r="AW1236" s="13" t="s">
        <v>33</v>
      </c>
      <c r="AX1236" s="13" t="s">
        <v>80</v>
      </c>
      <c r="AY1236" s="244" t="s">
        <v>163</v>
      </c>
    </row>
    <row r="1237" spans="1:65" s="2" customFormat="1" ht="21.75" customHeight="1">
      <c r="A1237" s="40"/>
      <c r="B1237" s="41"/>
      <c r="C1237" s="220" t="s">
        <v>2835</v>
      </c>
      <c r="D1237" s="220" t="s">
        <v>166</v>
      </c>
      <c r="E1237" s="221" t="s">
        <v>2836</v>
      </c>
      <c r="F1237" s="222" t="s">
        <v>2567</v>
      </c>
      <c r="G1237" s="223" t="s">
        <v>355</v>
      </c>
      <c r="H1237" s="224">
        <v>1</v>
      </c>
      <c r="I1237" s="225"/>
      <c r="J1237" s="226">
        <f>ROUND(I1237*H1237,2)</f>
        <v>0</v>
      </c>
      <c r="K1237" s="222" t="s">
        <v>19</v>
      </c>
      <c r="L1237" s="46"/>
      <c r="M1237" s="227" t="s">
        <v>19</v>
      </c>
      <c r="N1237" s="228" t="s">
        <v>44</v>
      </c>
      <c r="O1237" s="86"/>
      <c r="P1237" s="229">
        <f>O1237*H1237</f>
        <v>0</v>
      </c>
      <c r="Q1237" s="229">
        <v>0</v>
      </c>
      <c r="R1237" s="229">
        <f>Q1237*H1237</f>
        <v>0</v>
      </c>
      <c r="S1237" s="229">
        <v>0</v>
      </c>
      <c r="T1237" s="230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31" t="s">
        <v>171</v>
      </c>
      <c r="AT1237" s="231" t="s">
        <v>166</v>
      </c>
      <c r="AU1237" s="231" t="s">
        <v>106</v>
      </c>
      <c r="AY1237" s="19" t="s">
        <v>163</v>
      </c>
      <c r="BE1237" s="232">
        <f>IF(N1237="základní",J1237,0)</f>
        <v>0</v>
      </c>
      <c r="BF1237" s="232">
        <f>IF(N1237="snížená",J1237,0)</f>
        <v>0</v>
      </c>
      <c r="BG1237" s="232">
        <f>IF(N1237="zákl. přenesená",J1237,0)</f>
        <v>0</v>
      </c>
      <c r="BH1237" s="232">
        <f>IF(N1237="sníž. přenesená",J1237,0)</f>
        <v>0</v>
      </c>
      <c r="BI1237" s="232">
        <f>IF(N1237="nulová",J1237,0)</f>
        <v>0</v>
      </c>
      <c r="BJ1237" s="19" t="s">
        <v>106</v>
      </c>
      <c r="BK1237" s="232">
        <f>ROUND(I1237*H1237,2)</f>
        <v>0</v>
      </c>
      <c r="BL1237" s="19" t="s">
        <v>171</v>
      </c>
      <c r="BM1237" s="231" t="s">
        <v>2837</v>
      </c>
    </row>
    <row r="1238" spans="1:51" s="13" customFormat="1" ht="12">
      <c r="A1238" s="13"/>
      <c r="B1238" s="233"/>
      <c r="C1238" s="234"/>
      <c r="D1238" s="235" t="s">
        <v>173</v>
      </c>
      <c r="E1238" s="236" t="s">
        <v>19</v>
      </c>
      <c r="F1238" s="237" t="s">
        <v>2838</v>
      </c>
      <c r="G1238" s="234"/>
      <c r="H1238" s="238">
        <v>1</v>
      </c>
      <c r="I1238" s="239"/>
      <c r="J1238" s="234"/>
      <c r="K1238" s="234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4" t="s">
        <v>173</v>
      </c>
      <c r="AU1238" s="244" t="s">
        <v>106</v>
      </c>
      <c r="AV1238" s="13" t="s">
        <v>106</v>
      </c>
      <c r="AW1238" s="13" t="s">
        <v>33</v>
      </c>
      <c r="AX1238" s="13" t="s">
        <v>80</v>
      </c>
      <c r="AY1238" s="244" t="s">
        <v>163</v>
      </c>
    </row>
    <row r="1239" spans="1:65" s="2" customFormat="1" ht="33" customHeight="1">
      <c r="A1239" s="40"/>
      <c r="B1239" s="41"/>
      <c r="C1239" s="220" t="s">
        <v>2839</v>
      </c>
      <c r="D1239" s="220" t="s">
        <v>166</v>
      </c>
      <c r="E1239" s="221" t="s">
        <v>2840</v>
      </c>
      <c r="F1239" s="222" t="s">
        <v>2605</v>
      </c>
      <c r="G1239" s="223" t="s">
        <v>355</v>
      </c>
      <c r="H1239" s="224">
        <v>1</v>
      </c>
      <c r="I1239" s="225"/>
      <c r="J1239" s="226">
        <f>ROUND(I1239*H1239,2)</f>
        <v>0</v>
      </c>
      <c r="K1239" s="222" t="s">
        <v>19</v>
      </c>
      <c r="L1239" s="46"/>
      <c r="M1239" s="227" t="s">
        <v>19</v>
      </c>
      <c r="N1239" s="228" t="s">
        <v>44</v>
      </c>
      <c r="O1239" s="86"/>
      <c r="P1239" s="229">
        <f>O1239*H1239</f>
        <v>0</v>
      </c>
      <c r="Q1239" s="229">
        <v>0</v>
      </c>
      <c r="R1239" s="229">
        <f>Q1239*H1239</f>
        <v>0</v>
      </c>
      <c r="S1239" s="229">
        <v>0</v>
      </c>
      <c r="T1239" s="230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31" t="s">
        <v>171</v>
      </c>
      <c r="AT1239" s="231" t="s">
        <v>166</v>
      </c>
      <c r="AU1239" s="231" t="s">
        <v>106</v>
      </c>
      <c r="AY1239" s="19" t="s">
        <v>163</v>
      </c>
      <c r="BE1239" s="232">
        <f>IF(N1239="základní",J1239,0)</f>
        <v>0</v>
      </c>
      <c r="BF1239" s="232">
        <f>IF(N1239="snížená",J1239,0)</f>
        <v>0</v>
      </c>
      <c r="BG1239" s="232">
        <f>IF(N1239="zákl. přenesená",J1239,0)</f>
        <v>0</v>
      </c>
      <c r="BH1239" s="232">
        <f>IF(N1239="sníž. přenesená",J1239,0)</f>
        <v>0</v>
      </c>
      <c r="BI1239" s="232">
        <f>IF(N1239="nulová",J1239,0)</f>
        <v>0</v>
      </c>
      <c r="BJ1239" s="19" t="s">
        <v>106</v>
      </c>
      <c r="BK1239" s="232">
        <f>ROUND(I1239*H1239,2)</f>
        <v>0</v>
      </c>
      <c r="BL1239" s="19" t="s">
        <v>171</v>
      </c>
      <c r="BM1239" s="231" t="s">
        <v>2841</v>
      </c>
    </row>
    <row r="1240" spans="1:51" s="13" customFormat="1" ht="12">
      <c r="A1240" s="13"/>
      <c r="B1240" s="233"/>
      <c r="C1240" s="234"/>
      <c r="D1240" s="235" t="s">
        <v>173</v>
      </c>
      <c r="E1240" s="236" t="s">
        <v>19</v>
      </c>
      <c r="F1240" s="237" t="s">
        <v>2842</v>
      </c>
      <c r="G1240" s="234"/>
      <c r="H1240" s="238">
        <v>1</v>
      </c>
      <c r="I1240" s="239"/>
      <c r="J1240" s="234"/>
      <c r="K1240" s="234"/>
      <c r="L1240" s="240"/>
      <c r="M1240" s="241"/>
      <c r="N1240" s="242"/>
      <c r="O1240" s="242"/>
      <c r="P1240" s="242"/>
      <c r="Q1240" s="242"/>
      <c r="R1240" s="242"/>
      <c r="S1240" s="242"/>
      <c r="T1240" s="24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4" t="s">
        <v>173</v>
      </c>
      <c r="AU1240" s="244" t="s">
        <v>106</v>
      </c>
      <c r="AV1240" s="13" t="s">
        <v>106</v>
      </c>
      <c r="AW1240" s="13" t="s">
        <v>33</v>
      </c>
      <c r="AX1240" s="13" t="s">
        <v>80</v>
      </c>
      <c r="AY1240" s="244" t="s">
        <v>163</v>
      </c>
    </row>
    <row r="1241" spans="1:65" s="2" customFormat="1" ht="21.75" customHeight="1">
      <c r="A1241" s="40"/>
      <c r="B1241" s="41"/>
      <c r="C1241" s="220" t="s">
        <v>2843</v>
      </c>
      <c r="D1241" s="220" t="s">
        <v>166</v>
      </c>
      <c r="E1241" s="221" t="s">
        <v>2844</v>
      </c>
      <c r="F1241" s="222" t="s">
        <v>2567</v>
      </c>
      <c r="G1241" s="223" t="s">
        <v>355</v>
      </c>
      <c r="H1241" s="224">
        <v>1</v>
      </c>
      <c r="I1241" s="225"/>
      <c r="J1241" s="226">
        <f>ROUND(I1241*H1241,2)</f>
        <v>0</v>
      </c>
      <c r="K1241" s="222" t="s">
        <v>19</v>
      </c>
      <c r="L1241" s="46"/>
      <c r="M1241" s="227" t="s">
        <v>19</v>
      </c>
      <c r="N1241" s="228" t="s">
        <v>44</v>
      </c>
      <c r="O1241" s="86"/>
      <c r="P1241" s="229">
        <f>O1241*H1241</f>
        <v>0</v>
      </c>
      <c r="Q1241" s="229">
        <v>0</v>
      </c>
      <c r="R1241" s="229">
        <f>Q1241*H1241</f>
        <v>0</v>
      </c>
      <c r="S1241" s="229">
        <v>0</v>
      </c>
      <c r="T1241" s="230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31" t="s">
        <v>171</v>
      </c>
      <c r="AT1241" s="231" t="s">
        <v>166</v>
      </c>
      <c r="AU1241" s="231" t="s">
        <v>106</v>
      </c>
      <c r="AY1241" s="19" t="s">
        <v>163</v>
      </c>
      <c r="BE1241" s="232">
        <f>IF(N1241="základní",J1241,0)</f>
        <v>0</v>
      </c>
      <c r="BF1241" s="232">
        <f>IF(N1241="snížená",J1241,0)</f>
        <v>0</v>
      </c>
      <c r="BG1241" s="232">
        <f>IF(N1241="zákl. přenesená",J1241,0)</f>
        <v>0</v>
      </c>
      <c r="BH1241" s="232">
        <f>IF(N1241="sníž. přenesená",J1241,0)</f>
        <v>0</v>
      </c>
      <c r="BI1241" s="232">
        <f>IF(N1241="nulová",J1241,0)</f>
        <v>0</v>
      </c>
      <c r="BJ1241" s="19" t="s">
        <v>106</v>
      </c>
      <c r="BK1241" s="232">
        <f>ROUND(I1241*H1241,2)</f>
        <v>0</v>
      </c>
      <c r="BL1241" s="19" t="s">
        <v>171</v>
      </c>
      <c r="BM1241" s="231" t="s">
        <v>2845</v>
      </c>
    </row>
    <row r="1242" spans="1:51" s="13" customFormat="1" ht="12">
      <c r="A1242" s="13"/>
      <c r="B1242" s="233"/>
      <c r="C1242" s="234"/>
      <c r="D1242" s="235" t="s">
        <v>173</v>
      </c>
      <c r="E1242" s="236" t="s">
        <v>19</v>
      </c>
      <c r="F1242" s="237" t="s">
        <v>2846</v>
      </c>
      <c r="G1242" s="234"/>
      <c r="H1242" s="238">
        <v>1</v>
      </c>
      <c r="I1242" s="239"/>
      <c r="J1242" s="234"/>
      <c r="K1242" s="234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173</v>
      </c>
      <c r="AU1242" s="244" t="s">
        <v>106</v>
      </c>
      <c r="AV1242" s="13" t="s">
        <v>106</v>
      </c>
      <c r="AW1242" s="13" t="s">
        <v>33</v>
      </c>
      <c r="AX1242" s="13" t="s">
        <v>80</v>
      </c>
      <c r="AY1242" s="244" t="s">
        <v>163</v>
      </c>
    </row>
    <row r="1243" spans="1:65" s="2" customFormat="1" ht="21.75" customHeight="1">
      <c r="A1243" s="40"/>
      <c r="B1243" s="41"/>
      <c r="C1243" s="220" t="s">
        <v>2847</v>
      </c>
      <c r="D1243" s="220" t="s">
        <v>166</v>
      </c>
      <c r="E1243" s="221" t="s">
        <v>2848</v>
      </c>
      <c r="F1243" s="222" t="s">
        <v>2567</v>
      </c>
      <c r="G1243" s="223" t="s">
        <v>355</v>
      </c>
      <c r="H1243" s="224">
        <v>1</v>
      </c>
      <c r="I1243" s="225"/>
      <c r="J1243" s="226">
        <f>ROUND(I1243*H1243,2)</f>
        <v>0</v>
      </c>
      <c r="K1243" s="222" t="s">
        <v>19</v>
      </c>
      <c r="L1243" s="46"/>
      <c r="M1243" s="227" t="s">
        <v>19</v>
      </c>
      <c r="N1243" s="228" t="s">
        <v>44</v>
      </c>
      <c r="O1243" s="86"/>
      <c r="P1243" s="229">
        <f>O1243*H1243</f>
        <v>0</v>
      </c>
      <c r="Q1243" s="229">
        <v>0</v>
      </c>
      <c r="R1243" s="229">
        <f>Q1243*H1243</f>
        <v>0</v>
      </c>
      <c r="S1243" s="229">
        <v>0</v>
      </c>
      <c r="T1243" s="230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31" t="s">
        <v>171</v>
      </c>
      <c r="AT1243" s="231" t="s">
        <v>166</v>
      </c>
      <c r="AU1243" s="231" t="s">
        <v>106</v>
      </c>
      <c r="AY1243" s="19" t="s">
        <v>163</v>
      </c>
      <c r="BE1243" s="232">
        <f>IF(N1243="základní",J1243,0)</f>
        <v>0</v>
      </c>
      <c r="BF1243" s="232">
        <f>IF(N1243="snížená",J1243,0)</f>
        <v>0</v>
      </c>
      <c r="BG1243" s="232">
        <f>IF(N1243="zákl. přenesená",J1243,0)</f>
        <v>0</v>
      </c>
      <c r="BH1243" s="232">
        <f>IF(N1243="sníž. přenesená",J1243,0)</f>
        <v>0</v>
      </c>
      <c r="BI1243" s="232">
        <f>IF(N1243="nulová",J1243,0)</f>
        <v>0</v>
      </c>
      <c r="BJ1243" s="19" t="s">
        <v>106</v>
      </c>
      <c r="BK1243" s="232">
        <f>ROUND(I1243*H1243,2)</f>
        <v>0</v>
      </c>
      <c r="BL1243" s="19" t="s">
        <v>171</v>
      </c>
      <c r="BM1243" s="231" t="s">
        <v>2849</v>
      </c>
    </row>
    <row r="1244" spans="1:51" s="13" customFormat="1" ht="12">
      <c r="A1244" s="13"/>
      <c r="B1244" s="233"/>
      <c r="C1244" s="234"/>
      <c r="D1244" s="235" t="s">
        <v>173</v>
      </c>
      <c r="E1244" s="236" t="s">
        <v>19</v>
      </c>
      <c r="F1244" s="237" t="s">
        <v>2850</v>
      </c>
      <c r="G1244" s="234"/>
      <c r="H1244" s="238">
        <v>1</v>
      </c>
      <c r="I1244" s="239"/>
      <c r="J1244" s="234"/>
      <c r="K1244" s="234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4" t="s">
        <v>173</v>
      </c>
      <c r="AU1244" s="244" t="s">
        <v>106</v>
      </c>
      <c r="AV1244" s="13" t="s">
        <v>106</v>
      </c>
      <c r="AW1244" s="13" t="s">
        <v>33</v>
      </c>
      <c r="AX1244" s="13" t="s">
        <v>80</v>
      </c>
      <c r="AY1244" s="244" t="s">
        <v>163</v>
      </c>
    </row>
    <row r="1245" spans="1:65" s="2" customFormat="1" ht="33" customHeight="1">
      <c r="A1245" s="40"/>
      <c r="B1245" s="41"/>
      <c r="C1245" s="220" t="s">
        <v>2851</v>
      </c>
      <c r="D1245" s="220" t="s">
        <v>166</v>
      </c>
      <c r="E1245" s="221" t="s">
        <v>2852</v>
      </c>
      <c r="F1245" s="222" t="s">
        <v>2549</v>
      </c>
      <c r="G1245" s="223" t="s">
        <v>355</v>
      </c>
      <c r="H1245" s="224">
        <v>1</v>
      </c>
      <c r="I1245" s="225"/>
      <c r="J1245" s="226">
        <f>ROUND(I1245*H1245,2)</f>
        <v>0</v>
      </c>
      <c r="K1245" s="222" t="s">
        <v>19</v>
      </c>
      <c r="L1245" s="46"/>
      <c r="M1245" s="227" t="s">
        <v>19</v>
      </c>
      <c r="N1245" s="228" t="s">
        <v>44</v>
      </c>
      <c r="O1245" s="86"/>
      <c r="P1245" s="229">
        <f>O1245*H1245</f>
        <v>0</v>
      </c>
      <c r="Q1245" s="229">
        <v>0</v>
      </c>
      <c r="R1245" s="229">
        <f>Q1245*H1245</f>
        <v>0</v>
      </c>
      <c r="S1245" s="229">
        <v>0</v>
      </c>
      <c r="T1245" s="230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31" t="s">
        <v>171</v>
      </c>
      <c r="AT1245" s="231" t="s">
        <v>166</v>
      </c>
      <c r="AU1245" s="231" t="s">
        <v>106</v>
      </c>
      <c r="AY1245" s="19" t="s">
        <v>163</v>
      </c>
      <c r="BE1245" s="232">
        <f>IF(N1245="základní",J1245,0)</f>
        <v>0</v>
      </c>
      <c r="BF1245" s="232">
        <f>IF(N1245="snížená",J1245,0)</f>
        <v>0</v>
      </c>
      <c r="BG1245" s="232">
        <f>IF(N1245="zákl. přenesená",J1245,0)</f>
        <v>0</v>
      </c>
      <c r="BH1245" s="232">
        <f>IF(N1245="sníž. přenesená",J1245,0)</f>
        <v>0</v>
      </c>
      <c r="BI1245" s="232">
        <f>IF(N1245="nulová",J1245,0)</f>
        <v>0</v>
      </c>
      <c r="BJ1245" s="19" t="s">
        <v>106</v>
      </c>
      <c r="BK1245" s="232">
        <f>ROUND(I1245*H1245,2)</f>
        <v>0</v>
      </c>
      <c r="BL1245" s="19" t="s">
        <v>171</v>
      </c>
      <c r="BM1245" s="231" t="s">
        <v>2853</v>
      </c>
    </row>
    <row r="1246" spans="1:51" s="13" customFormat="1" ht="12">
      <c r="A1246" s="13"/>
      <c r="B1246" s="233"/>
      <c r="C1246" s="234"/>
      <c r="D1246" s="235" t="s">
        <v>173</v>
      </c>
      <c r="E1246" s="236" t="s">
        <v>19</v>
      </c>
      <c r="F1246" s="237" t="s">
        <v>2854</v>
      </c>
      <c r="G1246" s="234"/>
      <c r="H1246" s="238">
        <v>1</v>
      </c>
      <c r="I1246" s="239"/>
      <c r="J1246" s="234"/>
      <c r="K1246" s="234"/>
      <c r="L1246" s="240"/>
      <c r="M1246" s="241"/>
      <c r="N1246" s="242"/>
      <c r="O1246" s="242"/>
      <c r="P1246" s="242"/>
      <c r="Q1246" s="242"/>
      <c r="R1246" s="242"/>
      <c r="S1246" s="242"/>
      <c r="T1246" s="24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4" t="s">
        <v>173</v>
      </c>
      <c r="AU1246" s="244" t="s">
        <v>106</v>
      </c>
      <c r="AV1246" s="13" t="s">
        <v>106</v>
      </c>
      <c r="AW1246" s="13" t="s">
        <v>33</v>
      </c>
      <c r="AX1246" s="13" t="s">
        <v>80</v>
      </c>
      <c r="AY1246" s="244" t="s">
        <v>163</v>
      </c>
    </row>
    <row r="1247" spans="1:65" s="2" customFormat="1" ht="33" customHeight="1">
      <c r="A1247" s="40"/>
      <c r="B1247" s="41"/>
      <c r="C1247" s="220" t="s">
        <v>2855</v>
      </c>
      <c r="D1247" s="220" t="s">
        <v>166</v>
      </c>
      <c r="E1247" s="221" t="s">
        <v>2856</v>
      </c>
      <c r="F1247" s="222" t="s">
        <v>2549</v>
      </c>
      <c r="G1247" s="223" t="s">
        <v>355</v>
      </c>
      <c r="H1247" s="224">
        <v>1</v>
      </c>
      <c r="I1247" s="225"/>
      <c r="J1247" s="226">
        <f>ROUND(I1247*H1247,2)</f>
        <v>0</v>
      </c>
      <c r="K1247" s="222" t="s">
        <v>19</v>
      </c>
      <c r="L1247" s="46"/>
      <c r="M1247" s="227" t="s">
        <v>19</v>
      </c>
      <c r="N1247" s="228" t="s">
        <v>44</v>
      </c>
      <c r="O1247" s="86"/>
      <c r="P1247" s="229">
        <f>O1247*H1247</f>
        <v>0</v>
      </c>
      <c r="Q1247" s="229">
        <v>0</v>
      </c>
      <c r="R1247" s="229">
        <f>Q1247*H1247</f>
        <v>0</v>
      </c>
      <c r="S1247" s="229">
        <v>0</v>
      </c>
      <c r="T1247" s="230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31" t="s">
        <v>171</v>
      </c>
      <c r="AT1247" s="231" t="s">
        <v>166</v>
      </c>
      <c r="AU1247" s="231" t="s">
        <v>106</v>
      </c>
      <c r="AY1247" s="19" t="s">
        <v>163</v>
      </c>
      <c r="BE1247" s="232">
        <f>IF(N1247="základní",J1247,0)</f>
        <v>0</v>
      </c>
      <c r="BF1247" s="232">
        <f>IF(N1247="snížená",J1247,0)</f>
        <v>0</v>
      </c>
      <c r="BG1247" s="232">
        <f>IF(N1247="zákl. přenesená",J1247,0)</f>
        <v>0</v>
      </c>
      <c r="BH1247" s="232">
        <f>IF(N1247="sníž. přenesená",J1247,0)</f>
        <v>0</v>
      </c>
      <c r="BI1247" s="232">
        <f>IF(N1247="nulová",J1247,0)</f>
        <v>0</v>
      </c>
      <c r="BJ1247" s="19" t="s">
        <v>106</v>
      </c>
      <c r="BK1247" s="232">
        <f>ROUND(I1247*H1247,2)</f>
        <v>0</v>
      </c>
      <c r="BL1247" s="19" t="s">
        <v>171</v>
      </c>
      <c r="BM1247" s="231" t="s">
        <v>2857</v>
      </c>
    </row>
    <row r="1248" spans="1:51" s="13" customFormat="1" ht="12">
      <c r="A1248" s="13"/>
      <c r="B1248" s="233"/>
      <c r="C1248" s="234"/>
      <c r="D1248" s="235" t="s">
        <v>173</v>
      </c>
      <c r="E1248" s="236" t="s">
        <v>19</v>
      </c>
      <c r="F1248" s="237" t="s">
        <v>2858</v>
      </c>
      <c r="G1248" s="234"/>
      <c r="H1248" s="238">
        <v>1</v>
      </c>
      <c r="I1248" s="239"/>
      <c r="J1248" s="234"/>
      <c r="K1248" s="234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4" t="s">
        <v>173</v>
      </c>
      <c r="AU1248" s="244" t="s">
        <v>106</v>
      </c>
      <c r="AV1248" s="13" t="s">
        <v>106</v>
      </c>
      <c r="AW1248" s="13" t="s">
        <v>33</v>
      </c>
      <c r="AX1248" s="13" t="s">
        <v>80</v>
      </c>
      <c r="AY1248" s="244" t="s">
        <v>163</v>
      </c>
    </row>
    <row r="1249" spans="1:65" s="2" customFormat="1" ht="21.75" customHeight="1">
      <c r="A1249" s="40"/>
      <c r="B1249" s="41"/>
      <c r="C1249" s="220" t="s">
        <v>2859</v>
      </c>
      <c r="D1249" s="220" t="s">
        <v>166</v>
      </c>
      <c r="E1249" s="221" t="s">
        <v>2860</v>
      </c>
      <c r="F1249" s="222" t="s">
        <v>2567</v>
      </c>
      <c r="G1249" s="223" t="s">
        <v>355</v>
      </c>
      <c r="H1249" s="224">
        <v>1</v>
      </c>
      <c r="I1249" s="225"/>
      <c r="J1249" s="226">
        <f>ROUND(I1249*H1249,2)</f>
        <v>0</v>
      </c>
      <c r="K1249" s="222" t="s">
        <v>19</v>
      </c>
      <c r="L1249" s="46"/>
      <c r="M1249" s="227" t="s">
        <v>19</v>
      </c>
      <c r="N1249" s="228" t="s">
        <v>44</v>
      </c>
      <c r="O1249" s="86"/>
      <c r="P1249" s="229">
        <f>O1249*H1249</f>
        <v>0</v>
      </c>
      <c r="Q1249" s="229">
        <v>0</v>
      </c>
      <c r="R1249" s="229">
        <f>Q1249*H1249</f>
        <v>0</v>
      </c>
      <c r="S1249" s="229">
        <v>0</v>
      </c>
      <c r="T1249" s="230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31" t="s">
        <v>171</v>
      </c>
      <c r="AT1249" s="231" t="s">
        <v>166</v>
      </c>
      <c r="AU1249" s="231" t="s">
        <v>106</v>
      </c>
      <c r="AY1249" s="19" t="s">
        <v>163</v>
      </c>
      <c r="BE1249" s="232">
        <f>IF(N1249="základní",J1249,0)</f>
        <v>0</v>
      </c>
      <c r="BF1249" s="232">
        <f>IF(N1249="snížená",J1249,0)</f>
        <v>0</v>
      </c>
      <c r="BG1249" s="232">
        <f>IF(N1249="zákl. přenesená",J1249,0)</f>
        <v>0</v>
      </c>
      <c r="BH1249" s="232">
        <f>IF(N1249="sníž. přenesená",J1249,0)</f>
        <v>0</v>
      </c>
      <c r="BI1249" s="232">
        <f>IF(N1249="nulová",J1249,0)</f>
        <v>0</v>
      </c>
      <c r="BJ1249" s="19" t="s">
        <v>106</v>
      </c>
      <c r="BK1249" s="232">
        <f>ROUND(I1249*H1249,2)</f>
        <v>0</v>
      </c>
      <c r="BL1249" s="19" t="s">
        <v>171</v>
      </c>
      <c r="BM1249" s="231" t="s">
        <v>2861</v>
      </c>
    </row>
    <row r="1250" spans="1:51" s="13" customFormat="1" ht="12">
      <c r="A1250" s="13"/>
      <c r="B1250" s="233"/>
      <c r="C1250" s="234"/>
      <c r="D1250" s="235" t="s">
        <v>173</v>
      </c>
      <c r="E1250" s="236" t="s">
        <v>19</v>
      </c>
      <c r="F1250" s="237" t="s">
        <v>2862</v>
      </c>
      <c r="G1250" s="234"/>
      <c r="H1250" s="238">
        <v>1</v>
      </c>
      <c r="I1250" s="239"/>
      <c r="J1250" s="234"/>
      <c r="K1250" s="234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4" t="s">
        <v>173</v>
      </c>
      <c r="AU1250" s="244" t="s">
        <v>106</v>
      </c>
      <c r="AV1250" s="13" t="s">
        <v>106</v>
      </c>
      <c r="AW1250" s="13" t="s">
        <v>33</v>
      </c>
      <c r="AX1250" s="13" t="s">
        <v>80</v>
      </c>
      <c r="AY1250" s="244" t="s">
        <v>163</v>
      </c>
    </row>
    <row r="1251" spans="1:65" s="2" customFormat="1" ht="33" customHeight="1">
      <c r="A1251" s="40"/>
      <c r="B1251" s="41"/>
      <c r="C1251" s="220" t="s">
        <v>2863</v>
      </c>
      <c r="D1251" s="220" t="s">
        <v>166</v>
      </c>
      <c r="E1251" s="221" t="s">
        <v>2864</v>
      </c>
      <c r="F1251" s="222" t="s">
        <v>2865</v>
      </c>
      <c r="G1251" s="223" t="s">
        <v>355</v>
      </c>
      <c r="H1251" s="224">
        <v>1</v>
      </c>
      <c r="I1251" s="225"/>
      <c r="J1251" s="226">
        <f>ROUND(I1251*H1251,2)</f>
        <v>0</v>
      </c>
      <c r="K1251" s="222" t="s">
        <v>19</v>
      </c>
      <c r="L1251" s="46"/>
      <c r="M1251" s="227" t="s">
        <v>19</v>
      </c>
      <c r="N1251" s="228" t="s">
        <v>44</v>
      </c>
      <c r="O1251" s="86"/>
      <c r="P1251" s="229">
        <f>O1251*H1251</f>
        <v>0</v>
      </c>
      <c r="Q1251" s="229">
        <v>0</v>
      </c>
      <c r="R1251" s="229">
        <f>Q1251*H1251</f>
        <v>0</v>
      </c>
      <c r="S1251" s="229">
        <v>0</v>
      </c>
      <c r="T1251" s="230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31" t="s">
        <v>171</v>
      </c>
      <c r="AT1251" s="231" t="s">
        <v>166</v>
      </c>
      <c r="AU1251" s="231" t="s">
        <v>106</v>
      </c>
      <c r="AY1251" s="19" t="s">
        <v>163</v>
      </c>
      <c r="BE1251" s="232">
        <f>IF(N1251="základní",J1251,0)</f>
        <v>0</v>
      </c>
      <c r="BF1251" s="232">
        <f>IF(N1251="snížená",J1251,0)</f>
        <v>0</v>
      </c>
      <c r="BG1251" s="232">
        <f>IF(N1251="zákl. přenesená",J1251,0)</f>
        <v>0</v>
      </c>
      <c r="BH1251" s="232">
        <f>IF(N1251="sníž. přenesená",J1251,0)</f>
        <v>0</v>
      </c>
      <c r="BI1251" s="232">
        <f>IF(N1251="nulová",J1251,0)</f>
        <v>0</v>
      </c>
      <c r="BJ1251" s="19" t="s">
        <v>106</v>
      </c>
      <c r="BK1251" s="232">
        <f>ROUND(I1251*H1251,2)</f>
        <v>0</v>
      </c>
      <c r="BL1251" s="19" t="s">
        <v>171</v>
      </c>
      <c r="BM1251" s="231" t="s">
        <v>2866</v>
      </c>
    </row>
    <row r="1252" spans="1:51" s="13" customFormat="1" ht="12">
      <c r="A1252" s="13"/>
      <c r="B1252" s="233"/>
      <c r="C1252" s="234"/>
      <c r="D1252" s="235" t="s">
        <v>173</v>
      </c>
      <c r="E1252" s="236" t="s">
        <v>19</v>
      </c>
      <c r="F1252" s="237" t="s">
        <v>2867</v>
      </c>
      <c r="G1252" s="234"/>
      <c r="H1252" s="238">
        <v>1</v>
      </c>
      <c r="I1252" s="239"/>
      <c r="J1252" s="234"/>
      <c r="K1252" s="234"/>
      <c r="L1252" s="240"/>
      <c r="M1252" s="241"/>
      <c r="N1252" s="242"/>
      <c r="O1252" s="242"/>
      <c r="P1252" s="242"/>
      <c r="Q1252" s="242"/>
      <c r="R1252" s="242"/>
      <c r="S1252" s="242"/>
      <c r="T1252" s="24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4" t="s">
        <v>173</v>
      </c>
      <c r="AU1252" s="244" t="s">
        <v>106</v>
      </c>
      <c r="AV1252" s="13" t="s">
        <v>106</v>
      </c>
      <c r="AW1252" s="13" t="s">
        <v>33</v>
      </c>
      <c r="AX1252" s="13" t="s">
        <v>80</v>
      </c>
      <c r="AY1252" s="244" t="s">
        <v>163</v>
      </c>
    </row>
    <row r="1253" spans="1:65" s="2" customFormat="1" ht="44.25" customHeight="1">
      <c r="A1253" s="40"/>
      <c r="B1253" s="41"/>
      <c r="C1253" s="220" t="s">
        <v>2868</v>
      </c>
      <c r="D1253" s="220" t="s">
        <v>166</v>
      </c>
      <c r="E1253" s="221" t="s">
        <v>2869</v>
      </c>
      <c r="F1253" s="222" t="s">
        <v>2870</v>
      </c>
      <c r="G1253" s="223" t="s">
        <v>355</v>
      </c>
      <c r="H1253" s="224">
        <v>1</v>
      </c>
      <c r="I1253" s="225"/>
      <c r="J1253" s="226">
        <f>ROUND(I1253*H1253,2)</f>
        <v>0</v>
      </c>
      <c r="K1253" s="222" t="s">
        <v>19</v>
      </c>
      <c r="L1253" s="46"/>
      <c r="M1253" s="227" t="s">
        <v>19</v>
      </c>
      <c r="N1253" s="228" t="s">
        <v>44</v>
      </c>
      <c r="O1253" s="86"/>
      <c r="P1253" s="229">
        <f>O1253*H1253</f>
        <v>0</v>
      </c>
      <c r="Q1253" s="229">
        <v>0</v>
      </c>
      <c r="R1253" s="229">
        <f>Q1253*H1253</f>
        <v>0</v>
      </c>
      <c r="S1253" s="229">
        <v>0</v>
      </c>
      <c r="T1253" s="230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31" t="s">
        <v>171</v>
      </c>
      <c r="AT1253" s="231" t="s">
        <v>166</v>
      </c>
      <c r="AU1253" s="231" t="s">
        <v>106</v>
      </c>
      <c r="AY1253" s="19" t="s">
        <v>163</v>
      </c>
      <c r="BE1253" s="232">
        <f>IF(N1253="základní",J1253,0)</f>
        <v>0</v>
      </c>
      <c r="BF1253" s="232">
        <f>IF(N1253="snížená",J1253,0)</f>
        <v>0</v>
      </c>
      <c r="BG1253" s="232">
        <f>IF(N1253="zákl. přenesená",J1253,0)</f>
        <v>0</v>
      </c>
      <c r="BH1253" s="232">
        <f>IF(N1253="sníž. přenesená",J1253,0)</f>
        <v>0</v>
      </c>
      <c r="BI1253" s="232">
        <f>IF(N1253="nulová",J1253,0)</f>
        <v>0</v>
      </c>
      <c r="BJ1253" s="19" t="s">
        <v>106</v>
      </c>
      <c r="BK1253" s="232">
        <f>ROUND(I1253*H1253,2)</f>
        <v>0</v>
      </c>
      <c r="BL1253" s="19" t="s">
        <v>171</v>
      </c>
      <c r="BM1253" s="231" t="s">
        <v>2871</v>
      </c>
    </row>
    <row r="1254" spans="1:51" s="13" customFormat="1" ht="12">
      <c r="A1254" s="13"/>
      <c r="B1254" s="233"/>
      <c r="C1254" s="234"/>
      <c r="D1254" s="235" t="s">
        <v>173</v>
      </c>
      <c r="E1254" s="236" t="s">
        <v>19</v>
      </c>
      <c r="F1254" s="237" t="s">
        <v>2872</v>
      </c>
      <c r="G1254" s="234"/>
      <c r="H1254" s="238">
        <v>1</v>
      </c>
      <c r="I1254" s="239"/>
      <c r="J1254" s="234"/>
      <c r="K1254" s="234"/>
      <c r="L1254" s="240"/>
      <c r="M1254" s="241"/>
      <c r="N1254" s="242"/>
      <c r="O1254" s="242"/>
      <c r="P1254" s="242"/>
      <c r="Q1254" s="242"/>
      <c r="R1254" s="242"/>
      <c r="S1254" s="242"/>
      <c r="T1254" s="24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4" t="s">
        <v>173</v>
      </c>
      <c r="AU1254" s="244" t="s">
        <v>106</v>
      </c>
      <c r="AV1254" s="13" t="s">
        <v>106</v>
      </c>
      <c r="AW1254" s="13" t="s">
        <v>33</v>
      </c>
      <c r="AX1254" s="13" t="s">
        <v>80</v>
      </c>
      <c r="AY1254" s="244" t="s">
        <v>163</v>
      </c>
    </row>
    <row r="1255" spans="1:65" s="2" customFormat="1" ht="21.75" customHeight="1">
      <c r="A1255" s="40"/>
      <c r="B1255" s="41"/>
      <c r="C1255" s="220" t="s">
        <v>2873</v>
      </c>
      <c r="D1255" s="220" t="s">
        <v>166</v>
      </c>
      <c r="E1255" s="221" t="s">
        <v>2874</v>
      </c>
      <c r="F1255" s="222" t="s">
        <v>2567</v>
      </c>
      <c r="G1255" s="223" t="s">
        <v>355</v>
      </c>
      <c r="H1255" s="224">
        <v>1</v>
      </c>
      <c r="I1255" s="225"/>
      <c r="J1255" s="226">
        <f>ROUND(I1255*H1255,2)</f>
        <v>0</v>
      </c>
      <c r="K1255" s="222" t="s">
        <v>19</v>
      </c>
      <c r="L1255" s="46"/>
      <c r="M1255" s="227" t="s">
        <v>19</v>
      </c>
      <c r="N1255" s="228" t="s">
        <v>44</v>
      </c>
      <c r="O1255" s="86"/>
      <c r="P1255" s="229">
        <f>O1255*H1255</f>
        <v>0</v>
      </c>
      <c r="Q1255" s="229">
        <v>0</v>
      </c>
      <c r="R1255" s="229">
        <f>Q1255*H1255</f>
        <v>0</v>
      </c>
      <c r="S1255" s="229">
        <v>0</v>
      </c>
      <c r="T1255" s="230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31" t="s">
        <v>171</v>
      </c>
      <c r="AT1255" s="231" t="s">
        <v>166</v>
      </c>
      <c r="AU1255" s="231" t="s">
        <v>106</v>
      </c>
      <c r="AY1255" s="19" t="s">
        <v>163</v>
      </c>
      <c r="BE1255" s="232">
        <f>IF(N1255="základní",J1255,0)</f>
        <v>0</v>
      </c>
      <c r="BF1255" s="232">
        <f>IF(N1255="snížená",J1255,0)</f>
        <v>0</v>
      </c>
      <c r="BG1255" s="232">
        <f>IF(N1255="zákl. přenesená",J1255,0)</f>
        <v>0</v>
      </c>
      <c r="BH1255" s="232">
        <f>IF(N1255="sníž. přenesená",J1255,0)</f>
        <v>0</v>
      </c>
      <c r="BI1255" s="232">
        <f>IF(N1255="nulová",J1255,0)</f>
        <v>0</v>
      </c>
      <c r="BJ1255" s="19" t="s">
        <v>106</v>
      </c>
      <c r="BK1255" s="232">
        <f>ROUND(I1255*H1255,2)</f>
        <v>0</v>
      </c>
      <c r="BL1255" s="19" t="s">
        <v>171</v>
      </c>
      <c r="BM1255" s="231" t="s">
        <v>2875</v>
      </c>
    </row>
    <row r="1256" spans="1:51" s="13" customFormat="1" ht="12">
      <c r="A1256" s="13"/>
      <c r="B1256" s="233"/>
      <c r="C1256" s="234"/>
      <c r="D1256" s="235" t="s">
        <v>173</v>
      </c>
      <c r="E1256" s="236" t="s">
        <v>19</v>
      </c>
      <c r="F1256" s="237" t="s">
        <v>2876</v>
      </c>
      <c r="G1256" s="234"/>
      <c r="H1256" s="238">
        <v>1</v>
      </c>
      <c r="I1256" s="239"/>
      <c r="J1256" s="234"/>
      <c r="K1256" s="234"/>
      <c r="L1256" s="240"/>
      <c r="M1256" s="241"/>
      <c r="N1256" s="242"/>
      <c r="O1256" s="242"/>
      <c r="P1256" s="242"/>
      <c r="Q1256" s="242"/>
      <c r="R1256" s="242"/>
      <c r="S1256" s="242"/>
      <c r="T1256" s="24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4" t="s">
        <v>173</v>
      </c>
      <c r="AU1256" s="244" t="s">
        <v>106</v>
      </c>
      <c r="AV1256" s="13" t="s">
        <v>106</v>
      </c>
      <c r="AW1256" s="13" t="s">
        <v>33</v>
      </c>
      <c r="AX1256" s="13" t="s">
        <v>80</v>
      </c>
      <c r="AY1256" s="244" t="s">
        <v>163</v>
      </c>
    </row>
    <row r="1257" spans="1:65" s="2" customFormat="1" ht="21.75" customHeight="1">
      <c r="A1257" s="40"/>
      <c r="B1257" s="41"/>
      <c r="C1257" s="220" t="s">
        <v>2877</v>
      </c>
      <c r="D1257" s="220" t="s">
        <v>166</v>
      </c>
      <c r="E1257" s="221" t="s">
        <v>2878</v>
      </c>
      <c r="F1257" s="222" t="s">
        <v>2567</v>
      </c>
      <c r="G1257" s="223" t="s">
        <v>355</v>
      </c>
      <c r="H1257" s="224">
        <v>2</v>
      </c>
      <c r="I1257" s="225"/>
      <c r="J1257" s="226">
        <f>ROUND(I1257*H1257,2)</f>
        <v>0</v>
      </c>
      <c r="K1257" s="222" t="s">
        <v>19</v>
      </c>
      <c r="L1257" s="46"/>
      <c r="M1257" s="227" t="s">
        <v>19</v>
      </c>
      <c r="N1257" s="228" t="s">
        <v>44</v>
      </c>
      <c r="O1257" s="86"/>
      <c r="P1257" s="229">
        <f>O1257*H1257</f>
        <v>0</v>
      </c>
      <c r="Q1257" s="229">
        <v>0</v>
      </c>
      <c r="R1257" s="229">
        <f>Q1257*H1257</f>
        <v>0</v>
      </c>
      <c r="S1257" s="229">
        <v>0</v>
      </c>
      <c r="T1257" s="230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31" t="s">
        <v>171</v>
      </c>
      <c r="AT1257" s="231" t="s">
        <v>166</v>
      </c>
      <c r="AU1257" s="231" t="s">
        <v>106</v>
      </c>
      <c r="AY1257" s="19" t="s">
        <v>163</v>
      </c>
      <c r="BE1257" s="232">
        <f>IF(N1257="základní",J1257,0)</f>
        <v>0</v>
      </c>
      <c r="BF1257" s="232">
        <f>IF(N1257="snížená",J1257,0)</f>
        <v>0</v>
      </c>
      <c r="BG1257" s="232">
        <f>IF(N1257="zákl. přenesená",J1257,0)</f>
        <v>0</v>
      </c>
      <c r="BH1257" s="232">
        <f>IF(N1257="sníž. přenesená",J1257,0)</f>
        <v>0</v>
      </c>
      <c r="BI1257" s="232">
        <f>IF(N1257="nulová",J1257,0)</f>
        <v>0</v>
      </c>
      <c r="BJ1257" s="19" t="s">
        <v>106</v>
      </c>
      <c r="BK1257" s="232">
        <f>ROUND(I1257*H1257,2)</f>
        <v>0</v>
      </c>
      <c r="BL1257" s="19" t="s">
        <v>171</v>
      </c>
      <c r="BM1257" s="231" t="s">
        <v>2879</v>
      </c>
    </row>
    <row r="1258" spans="1:51" s="13" customFormat="1" ht="12">
      <c r="A1258" s="13"/>
      <c r="B1258" s="233"/>
      <c r="C1258" s="234"/>
      <c r="D1258" s="235" t="s">
        <v>173</v>
      </c>
      <c r="E1258" s="236" t="s">
        <v>19</v>
      </c>
      <c r="F1258" s="237" t="s">
        <v>2880</v>
      </c>
      <c r="G1258" s="234"/>
      <c r="H1258" s="238">
        <v>2</v>
      </c>
      <c r="I1258" s="239"/>
      <c r="J1258" s="234"/>
      <c r="K1258" s="234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4" t="s">
        <v>173</v>
      </c>
      <c r="AU1258" s="244" t="s">
        <v>106</v>
      </c>
      <c r="AV1258" s="13" t="s">
        <v>106</v>
      </c>
      <c r="AW1258" s="13" t="s">
        <v>33</v>
      </c>
      <c r="AX1258" s="13" t="s">
        <v>80</v>
      </c>
      <c r="AY1258" s="244" t="s">
        <v>163</v>
      </c>
    </row>
    <row r="1259" spans="1:65" s="2" customFormat="1" ht="21.75" customHeight="1">
      <c r="A1259" s="40"/>
      <c r="B1259" s="41"/>
      <c r="C1259" s="220" t="s">
        <v>2881</v>
      </c>
      <c r="D1259" s="220" t="s">
        <v>166</v>
      </c>
      <c r="E1259" s="221" t="s">
        <v>2882</v>
      </c>
      <c r="F1259" s="222" t="s">
        <v>2567</v>
      </c>
      <c r="G1259" s="223" t="s">
        <v>355</v>
      </c>
      <c r="H1259" s="224">
        <v>1</v>
      </c>
      <c r="I1259" s="225"/>
      <c r="J1259" s="226">
        <f>ROUND(I1259*H1259,2)</f>
        <v>0</v>
      </c>
      <c r="K1259" s="222" t="s">
        <v>19</v>
      </c>
      <c r="L1259" s="46"/>
      <c r="M1259" s="227" t="s">
        <v>19</v>
      </c>
      <c r="N1259" s="228" t="s">
        <v>44</v>
      </c>
      <c r="O1259" s="86"/>
      <c r="P1259" s="229">
        <f>O1259*H1259</f>
        <v>0</v>
      </c>
      <c r="Q1259" s="229">
        <v>0</v>
      </c>
      <c r="R1259" s="229">
        <f>Q1259*H1259</f>
        <v>0</v>
      </c>
      <c r="S1259" s="229">
        <v>0</v>
      </c>
      <c r="T1259" s="230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31" t="s">
        <v>171</v>
      </c>
      <c r="AT1259" s="231" t="s">
        <v>166</v>
      </c>
      <c r="AU1259" s="231" t="s">
        <v>106</v>
      </c>
      <c r="AY1259" s="19" t="s">
        <v>163</v>
      </c>
      <c r="BE1259" s="232">
        <f>IF(N1259="základní",J1259,0)</f>
        <v>0</v>
      </c>
      <c r="BF1259" s="232">
        <f>IF(N1259="snížená",J1259,0)</f>
        <v>0</v>
      </c>
      <c r="BG1259" s="232">
        <f>IF(N1259="zákl. přenesená",J1259,0)</f>
        <v>0</v>
      </c>
      <c r="BH1259" s="232">
        <f>IF(N1259="sníž. přenesená",J1259,0)</f>
        <v>0</v>
      </c>
      <c r="BI1259" s="232">
        <f>IF(N1259="nulová",J1259,0)</f>
        <v>0</v>
      </c>
      <c r="BJ1259" s="19" t="s">
        <v>106</v>
      </c>
      <c r="BK1259" s="232">
        <f>ROUND(I1259*H1259,2)</f>
        <v>0</v>
      </c>
      <c r="BL1259" s="19" t="s">
        <v>171</v>
      </c>
      <c r="BM1259" s="231" t="s">
        <v>2883</v>
      </c>
    </row>
    <row r="1260" spans="1:51" s="13" customFormat="1" ht="12">
      <c r="A1260" s="13"/>
      <c r="B1260" s="233"/>
      <c r="C1260" s="234"/>
      <c r="D1260" s="235" t="s">
        <v>173</v>
      </c>
      <c r="E1260" s="236" t="s">
        <v>19</v>
      </c>
      <c r="F1260" s="237" t="s">
        <v>2884</v>
      </c>
      <c r="G1260" s="234"/>
      <c r="H1260" s="238">
        <v>1</v>
      </c>
      <c r="I1260" s="239"/>
      <c r="J1260" s="234"/>
      <c r="K1260" s="234"/>
      <c r="L1260" s="240"/>
      <c r="M1260" s="241"/>
      <c r="N1260" s="242"/>
      <c r="O1260" s="242"/>
      <c r="P1260" s="242"/>
      <c r="Q1260" s="242"/>
      <c r="R1260" s="242"/>
      <c r="S1260" s="242"/>
      <c r="T1260" s="24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4" t="s">
        <v>173</v>
      </c>
      <c r="AU1260" s="244" t="s">
        <v>106</v>
      </c>
      <c r="AV1260" s="13" t="s">
        <v>106</v>
      </c>
      <c r="AW1260" s="13" t="s">
        <v>33</v>
      </c>
      <c r="AX1260" s="13" t="s">
        <v>80</v>
      </c>
      <c r="AY1260" s="244" t="s">
        <v>163</v>
      </c>
    </row>
    <row r="1261" spans="1:65" s="2" customFormat="1" ht="21.75" customHeight="1">
      <c r="A1261" s="40"/>
      <c r="B1261" s="41"/>
      <c r="C1261" s="220" t="s">
        <v>2885</v>
      </c>
      <c r="D1261" s="220" t="s">
        <v>166</v>
      </c>
      <c r="E1261" s="221" t="s">
        <v>2886</v>
      </c>
      <c r="F1261" s="222" t="s">
        <v>2567</v>
      </c>
      <c r="G1261" s="223" t="s">
        <v>355</v>
      </c>
      <c r="H1261" s="224">
        <v>1</v>
      </c>
      <c r="I1261" s="225"/>
      <c r="J1261" s="226">
        <f>ROUND(I1261*H1261,2)</f>
        <v>0</v>
      </c>
      <c r="K1261" s="222" t="s">
        <v>19</v>
      </c>
      <c r="L1261" s="46"/>
      <c r="M1261" s="227" t="s">
        <v>19</v>
      </c>
      <c r="N1261" s="228" t="s">
        <v>44</v>
      </c>
      <c r="O1261" s="86"/>
      <c r="P1261" s="229">
        <f>O1261*H1261</f>
        <v>0</v>
      </c>
      <c r="Q1261" s="229">
        <v>0</v>
      </c>
      <c r="R1261" s="229">
        <f>Q1261*H1261</f>
        <v>0</v>
      </c>
      <c r="S1261" s="229">
        <v>0</v>
      </c>
      <c r="T1261" s="230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31" t="s">
        <v>171</v>
      </c>
      <c r="AT1261" s="231" t="s">
        <v>166</v>
      </c>
      <c r="AU1261" s="231" t="s">
        <v>106</v>
      </c>
      <c r="AY1261" s="19" t="s">
        <v>163</v>
      </c>
      <c r="BE1261" s="232">
        <f>IF(N1261="základní",J1261,0)</f>
        <v>0</v>
      </c>
      <c r="BF1261" s="232">
        <f>IF(N1261="snížená",J1261,0)</f>
        <v>0</v>
      </c>
      <c r="BG1261" s="232">
        <f>IF(N1261="zákl. přenesená",J1261,0)</f>
        <v>0</v>
      </c>
      <c r="BH1261" s="232">
        <f>IF(N1261="sníž. přenesená",J1261,0)</f>
        <v>0</v>
      </c>
      <c r="BI1261" s="232">
        <f>IF(N1261="nulová",J1261,0)</f>
        <v>0</v>
      </c>
      <c r="BJ1261" s="19" t="s">
        <v>106</v>
      </c>
      <c r="BK1261" s="232">
        <f>ROUND(I1261*H1261,2)</f>
        <v>0</v>
      </c>
      <c r="BL1261" s="19" t="s">
        <v>171</v>
      </c>
      <c r="BM1261" s="231" t="s">
        <v>2887</v>
      </c>
    </row>
    <row r="1262" spans="1:51" s="13" customFormat="1" ht="12">
      <c r="A1262" s="13"/>
      <c r="B1262" s="233"/>
      <c r="C1262" s="234"/>
      <c r="D1262" s="235" t="s">
        <v>173</v>
      </c>
      <c r="E1262" s="236" t="s">
        <v>19</v>
      </c>
      <c r="F1262" s="237" t="s">
        <v>2888</v>
      </c>
      <c r="G1262" s="234"/>
      <c r="H1262" s="238">
        <v>1</v>
      </c>
      <c r="I1262" s="239"/>
      <c r="J1262" s="234"/>
      <c r="K1262" s="234"/>
      <c r="L1262" s="240"/>
      <c r="M1262" s="241"/>
      <c r="N1262" s="242"/>
      <c r="O1262" s="242"/>
      <c r="P1262" s="242"/>
      <c r="Q1262" s="242"/>
      <c r="R1262" s="242"/>
      <c r="S1262" s="242"/>
      <c r="T1262" s="24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4" t="s">
        <v>173</v>
      </c>
      <c r="AU1262" s="244" t="s">
        <v>106</v>
      </c>
      <c r="AV1262" s="13" t="s">
        <v>106</v>
      </c>
      <c r="AW1262" s="13" t="s">
        <v>33</v>
      </c>
      <c r="AX1262" s="13" t="s">
        <v>80</v>
      </c>
      <c r="AY1262" s="244" t="s">
        <v>163</v>
      </c>
    </row>
    <row r="1263" spans="1:65" s="2" customFormat="1" ht="33" customHeight="1">
      <c r="A1263" s="40"/>
      <c r="B1263" s="41"/>
      <c r="C1263" s="220" t="s">
        <v>2889</v>
      </c>
      <c r="D1263" s="220" t="s">
        <v>166</v>
      </c>
      <c r="E1263" s="221" t="s">
        <v>2890</v>
      </c>
      <c r="F1263" s="222" t="s">
        <v>2891</v>
      </c>
      <c r="G1263" s="223" t="s">
        <v>355</v>
      </c>
      <c r="H1263" s="224">
        <v>1</v>
      </c>
      <c r="I1263" s="225"/>
      <c r="J1263" s="226">
        <f>ROUND(I1263*H1263,2)</f>
        <v>0</v>
      </c>
      <c r="K1263" s="222" t="s">
        <v>19</v>
      </c>
      <c r="L1263" s="46"/>
      <c r="M1263" s="227" t="s">
        <v>19</v>
      </c>
      <c r="N1263" s="228" t="s">
        <v>44</v>
      </c>
      <c r="O1263" s="86"/>
      <c r="P1263" s="229">
        <f>O1263*H1263</f>
        <v>0</v>
      </c>
      <c r="Q1263" s="229">
        <v>0</v>
      </c>
      <c r="R1263" s="229">
        <f>Q1263*H1263</f>
        <v>0</v>
      </c>
      <c r="S1263" s="229">
        <v>0</v>
      </c>
      <c r="T1263" s="230">
        <f>S1263*H1263</f>
        <v>0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31" t="s">
        <v>171</v>
      </c>
      <c r="AT1263" s="231" t="s">
        <v>166</v>
      </c>
      <c r="AU1263" s="231" t="s">
        <v>106</v>
      </c>
      <c r="AY1263" s="19" t="s">
        <v>163</v>
      </c>
      <c r="BE1263" s="232">
        <f>IF(N1263="základní",J1263,0)</f>
        <v>0</v>
      </c>
      <c r="BF1263" s="232">
        <f>IF(N1263="snížená",J1263,0)</f>
        <v>0</v>
      </c>
      <c r="BG1263" s="232">
        <f>IF(N1263="zákl. přenesená",J1263,0)</f>
        <v>0</v>
      </c>
      <c r="BH1263" s="232">
        <f>IF(N1263="sníž. přenesená",J1263,0)</f>
        <v>0</v>
      </c>
      <c r="BI1263" s="232">
        <f>IF(N1263="nulová",J1263,0)</f>
        <v>0</v>
      </c>
      <c r="BJ1263" s="19" t="s">
        <v>106</v>
      </c>
      <c r="BK1263" s="232">
        <f>ROUND(I1263*H1263,2)</f>
        <v>0</v>
      </c>
      <c r="BL1263" s="19" t="s">
        <v>171</v>
      </c>
      <c r="BM1263" s="231" t="s">
        <v>2892</v>
      </c>
    </row>
    <row r="1264" spans="1:51" s="13" customFormat="1" ht="12">
      <c r="A1264" s="13"/>
      <c r="B1264" s="233"/>
      <c r="C1264" s="234"/>
      <c r="D1264" s="235" t="s">
        <v>173</v>
      </c>
      <c r="E1264" s="236" t="s">
        <v>19</v>
      </c>
      <c r="F1264" s="237" t="s">
        <v>2893</v>
      </c>
      <c r="G1264" s="234"/>
      <c r="H1264" s="238">
        <v>1</v>
      </c>
      <c r="I1264" s="239"/>
      <c r="J1264" s="234"/>
      <c r="K1264" s="234"/>
      <c r="L1264" s="240"/>
      <c r="M1264" s="241"/>
      <c r="N1264" s="242"/>
      <c r="O1264" s="242"/>
      <c r="P1264" s="242"/>
      <c r="Q1264" s="242"/>
      <c r="R1264" s="242"/>
      <c r="S1264" s="242"/>
      <c r="T1264" s="24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4" t="s">
        <v>173</v>
      </c>
      <c r="AU1264" s="244" t="s">
        <v>106</v>
      </c>
      <c r="AV1264" s="13" t="s">
        <v>106</v>
      </c>
      <c r="AW1264" s="13" t="s">
        <v>33</v>
      </c>
      <c r="AX1264" s="13" t="s">
        <v>80</v>
      </c>
      <c r="AY1264" s="244" t="s">
        <v>163</v>
      </c>
    </row>
    <row r="1265" spans="1:65" s="2" customFormat="1" ht="33" customHeight="1">
      <c r="A1265" s="40"/>
      <c r="B1265" s="41"/>
      <c r="C1265" s="220" t="s">
        <v>2894</v>
      </c>
      <c r="D1265" s="220" t="s">
        <v>166</v>
      </c>
      <c r="E1265" s="221" t="s">
        <v>2895</v>
      </c>
      <c r="F1265" s="222" t="s">
        <v>2664</v>
      </c>
      <c r="G1265" s="223" t="s">
        <v>355</v>
      </c>
      <c r="H1265" s="224">
        <v>1</v>
      </c>
      <c r="I1265" s="225"/>
      <c r="J1265" s="226">
        <f>ROUND(I1265*H1265,2)</f>
        <v>0</v>
      </c>
      <c r="K1265" s="222" t="s">
        <v>19</v>
      </c>
      <c r="L1265" s="46"/>
      <c r="M1265" s="227" t="s">
        <v>19</v>
      </c>
      <c r="N1265" s="228" t="s">
        <v>44</v>
      </c>
      <c r="O1265" s="86"/>
      <c r="P1265" s="229">
        <f>O1265*H1265</f>
        <v>0</v>
      </c>
      <c r="Q1265" s="229">
        <v>0</v>
      </c>
      <c r="R1265" s="229">
        <f>Q1265*H1265</f>
        <v>0</v>
      </c>
      <c r="S1265" s="229">
        <v>0</v>
      </c>
      <c r="T1265" s="230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31" t="s">
        <v>171</v>
      </c>
      <c r="AT1265" s="231" t="s">
        <v>166</v>
      </c>
      <c r="AU1265" s="231" t="s">
        <v>106</v>
      </c>
      <c r="AY1265" s="19" t="s">
        <v>163</v>
      </c>
      <c r="BE1265" s="232">
        <f>IF(N1265="základní",J1265,0)</f>
        <v>0</v>
      </c>
      <c r="BF1265" s="232">
        <f>IF(N1265="snížená",J1265,0)</f>
        <v>0</v>
      </c>
      <c r="BG1265" s="232">
        <f>IF(N1265="zákl. přenesená",J1265,0)</f>
        <v>0</v>
      </c>
      <c r="BH1265" s="232">
        <f>IF(N1265="sníž. přenesená",J1265,0)</f>
        <v>0</v>
      </c>
      <c r="BI1265" s="232">
        <f>IF(N1265="nulová",J1265,0)</f>
        <v>0</v>
      </c>
      <c r="BJ1265" s="19" t="s">
        <v>106</v>
      </c>
      <c r="BK1265" s="232">
        <f>ROUND(I1265*H1265,2)</f>
        <v>0</v>
      </c>
      <c r="BL1265" s="19" t="s">
        <v>171</v>
      </c>
      <c r="BM1265" s="231" t="s">
        <v>2896</v>
      </c>
    </row>
    <row r="1266" spans="1:51" s="13" customFormat="1" ht="12">
      <c r="A1266" s="13"/>
      <c r="B1266" s="233"/>
      <c r="C1266" s="234"/>
      <c r="D1266" s="235" t="s">
        <v>173</v>
      </c>
      <c r="E1266" s="236" t="s">
        <v>19</v>
      </c>
      <c r="F1266" s="237" t="s">
        <v>2897</v>
      </c>
      <c r="G1266" s="234"/>
      <c r="H1266" s="238">
        <v>1</v>
      </c>
      <c r="I1266" s="239"/>
      <c r="J1266" s="234"/>
      <c r="K1266" s="234"/>
      <c r="L1266" s="240"/>
      <c r="M1266" s="241"/>
      <c r="N1266" s="242"/>
      <c r="O1266" s="242"/>
      <c r="P1266" s="242"/>
      <c r="Q1266" s="242"/>
      <c r="R1266" s="242"/>
      <c r="S1266" s="242"/>
      <c r="T1266" s="24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4" t="s">
        <v>173</v>
      </c>
      <c r="AU1266" s="244" t="s">
        <v>106</v>
      </c>
      <c r="AV1266" s="13" t="s">
        <v>106</v>
      </c>
      <c r="AW1266" s="13" t="s">
        <v>33</v>
      </c>
      <c r="AX1266" s="13" t="s">
        <v>80</v>
      </c>
      <c r="AY1266" s="244" t="s">
        <v>163</v>
      </c>
    </row>
    <row r="1267" spans="1:65" s="2" customFormat="1" ht="33" customHeight="1">
      <c r="A1267" s="40"/>
      <c r="B1267" s="41"/>
      <c r="C1267" s="220" t="s">
        <v>2898</v>
      </c>
      <c r="D1267" s="220" t="s">
        <v>166</v>
      </c>
      <c r="E1267" s="221" t="s">
        <v>2899</v>
      </c>
      <c r="F1267" s="222" t="s">
        <v>2664</v>
      </c>
      <c r="G1267" s="223" t="s">
        <v>355</v>
      </c>
      <c r="H1267" s="224">
        <v>1</v>
      </c>
      <c r="I1267" s="225"/>
      <c r="J1267" s="226">
        <f>ROUND(I1267*H1267,2)</f>
        <v>0</v>
      </c>
      <c r="K1267" s="222" t="s">
        <v>19</v>
      </c>
      <c r="L1267" s="46"/>
      <c r="M1267" s="227" t="s">
        <v>19</v>
      </c>
      <c r="N1267" s="228" t="s">
        <v>44</v>
      </c>
      <c r="O1267" s="86"/>
      <c r="P1267" s="229">
        <f>O1267*H1267</f>
        <v>0</v>
      </c>
      <c r="Q1267" s="229">
        <v>0</v>
      </c>
      <c r="R1267" s="229">
        <f>Q1267*H1267</f>
        <v>0</v>
      </c>
      <c r="S1267" s="229">
        <v>0</v>
      </c>
      <c r="T1267" s="230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31" t="s">
        <v>171</v>
      </c>
      <c r="AT1267" s="231" t="s">
        <v>166</v>
      </c>
      <c r="AU1267" s="231" t="s">
        <v>106</v>
      </c>
      <c r="AY1267" s="19" t="s">
        <v>163</v>
      </c>
      <c r="BE1267" s="232">
        <f>IF(N1267="základní",J1267,0)</f>
        <v>0</v>
      </c>
      <c r="BF1267" s="232">
        <f>IF(N1267="snížená",J1267,0)</f>
        <v>0</v>
      </c>
      <c r="BG1267" s="232">
        <f>IF(N1267="zákl. přenesená",J1267,0)</f>
        <v>0</v>
      </c>
      <c r="BH1267" s="232">
        <f>IF(N1267="sníž. přenesená",J1267,0)</f>
        <v>0</v>
      </c>
      <c r="BI1267" s="232">
        <f>IF(N1267="nulová",J1267,0)</f>
        <v>0</v>
      </c>
      <c r="BJ1267" s="19" t="s">
        <v>106</v>
      </c>
      <c r="BK1267" s="232">
        <f>ROUND(I1267*H1267,2)</f>
        <v>0</v>
      </c>
      <c r="BL1267" s="19" t="s">
        <v>171</v>
      </c>
      <c r="BM1267" s="231" t="s">
        <v>2900</v>
      </c>
    </row>
    <row r="1268" spans="1:51" s="13" customFormat="1" ht="12">
      <c r="A1268" s="13"/>
      <c r="B1268" s="233"/>
      <c r="C1268" s="234"/>
      <c r="D1268" s="235" t="s">
        <v>173</v>
      </c>
      <c r="E1268" s="236" t="s">
        <v>19</v>
      </c>
      <c r="F1268" s="237" t="s">
        <v>2901</v>
      </c>
      <c r="G1268" s="234"/>
      <c r="H1268" s="238">
        <v>1</v>
      </c>
      <c r="I1268" s="239"/>
      <c r="J1268" s="234"/>
      <c r="K1268" s="234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4" t="s">
        <v>173</v>
      </c>
      <c r="AU1268" s="244" t="s">
        <v>106</v>
      </c>
      <c r="AV1268" s="13" t="s">
        <v>106</v>
      </c>
      <c r="AW1268" s="13" t="s">
        <v>33</v>
      </c>
      <c r="AX1268" s="13" t="s">
        <v>80</v>
      </c>
      <c r="AY1268" s="244" t="s">
        <v>163</v>
      </c>
    </row>
    <row r="1269" spans="1:65" s="2" customFormat="1" ht="33" customHeight="1">
      <c r="A1269" s="40"/>
      <c r="B1269" s="41"/>
      <c r="C1269" s="220" t="s">
        <v>2902</v>
      </c>
      <c r="D1269" s="220" t="s">
        <v>166</v>
      </c>
      <c r="E1269" s="221" t="s">
        <v>2903</v>
      </c>
      <c r="F1269" s="222" t="s">
        <v>2664</v>
      </c>
      <c r="G1269" s="223" t="s">
        <v>355</v>
      </c>
      <c r="H1269" s="224">
        <v>1</v>
      </c>
      <c r="I1269" s="225"/>
      <c r="J1269" s="226">
        <f>ROUND(I1269*H1269,2)</f>
        <v>0</v>
      </c>
      <c r="K1269" s="222" t="s">
        <v>19</v>
      </c>
      <c r="L1269" s="46"/>
      <c r="M1269" s="227" t="s">
        <v>19</v>
      </c>
      <c r="N1269" s="228" t="s">
        <v>44</v>
      </c>
      <c r="O1269" s="86"/>
      <c r="P1269" s="229">
        <f>O1269*H1269</f>
        <v>0</v>
      </c>
      <c r="Q1269" s="229">
        <v>0</v>
      </c>
      <c r="R1269" s="229">
        <f>Q1269*H1269</f>
        <v>0</v>
      </c>
      <c r="S1269" s="229">
        <v>0</v>
      </c>
      <c r="T1269" s="230">
        <f>S1269*H1269</f>
        <v>0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31" t="s">
        <v>171</v>
      </c>
      <c r="AT1269" s="231" t="s">
        <v>166</v>
      </c>
      <c r="AU1269" s="231" t="s">
        <v>106</v>
      </c>
      <c r="AY1269" s="19" t="s">
        <v>163</v>
      </c>
      <c r="BE1269" s="232">
        <f>IF(N1269="základní",J1269,0)</f>
        <v>0</v>
      </c>
      <c r="BF1269" s="232">
        <f>IF(N1269="snížená",J1269,0)</f>
        <v>0</v>
      </c>
      <c r="BG1269" s="232">
        <f>IF(N1269="zákl. přenesená",J1269,0)</f>
        <v>0</v>
      </c>
      <c r="BH1269" s="232">
        <f>IF(N1269="sníž. přenesená",J1269,0)</f>
        <v>0</v>
      </c>
      <c r="BI1269" s="232">
        <f>IF(N1269="nulová",J1269,0)</f>
        <v>0</v>
      </c>
      <c r="BJ1269" s="19" t="s">
        <v>106</v>
      </c>
      <c r="BK1269" s="232">
        <f>ROUND(I1269*H1269,2)</f>
        <v>0</v>
      </c>
      <c r="BL1269" s="19" t="s">
        <v>171</v>
      </c>
      <c r="BM1269" s="231" t="s">
        <v>2904</v>
      </c>
    </row>
    <row r="1270" spans="1:51" s="13" customFormat="1" ht="12">
      <c r="A1270" s="13"/>
      <c r="B1270" s="233"/>
      <c r="C1270" s="234"/>
      <c r="D1270" s="235" t="s">
        <v>173</v>
      </c>
      <c r="E1270" s="236" t="s">
        <v>19</v>
      </c>
      <c r="F1270" s="237" t="s">
        <v>2905</v>
      </c>
      <c r="G1270" s="234"/>
      <c r="H1270" s="238">
        <v>1</v>
      </c>
      <c r="I1270" s="239"/>
      <c r="J1270" s="234"/>
      <c r="K1270" s="234"/>
      <c r="L1270" s="240"/>
      <c r="M1270" s="241"/>
      <c r="N1270" s="242"/>
      <c r="O1270" s="242"/>
      <c r="P1270" s="242"/>
      <c r="Q1270" s="242"/>
      <c r="R1270" s="242"/>
      <c r="S1270" s="242"/>
      <c r="T1270" s="24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4" t="s">
        <v>173</v>
      </c>
      <c r="AU1270" s="244" t="s">
        <v>106</v>
      </c>
      <c r="AV1270" s="13" t="s">
        <v>106</v>
      </c>
      <c r="AW1270" s="13" t="s">
        <v>33</v>
      </c>
      <c r="AX1270" s="13" t="s">
        <v>80</v>
      </c>
      <c r="AY1270" s="244" t="s">
        <v>163</v>
      </c>
    </row>
    <row r="1271" spans="1:65" s="2" customFormat="1" ht="33" customHeight="1">
      <c r="A1271" s="40"/>
      <c r="B1271" s="41"/>
      <c r="C1271" s="220" t="s">
        <v>2906</v>
      </c>
      <c r="D1271" s="220" t="s">
        <v>166</v>
      </c>
      <c r="E1271" s="221" t="s">
        <v>2907</v>
      </c>
      <c r="F1271" s="222" t="s">
        <v>2664</v>
      </c>
      <c r="G1271" s="223" t="s">
        <v>355</v>
      </c>
      <c r="H1271" s="224">
        <v>1</v>
      </c>
      <c r="I1271" s="225"/>
      <c r="J1271" s="226">
        <f>ROUND(I1271*H1271,2)</f>
        <v>0</v>
      </c>
      <c r="K1271" s="222" t="s">
        <v>19</v>
      </c>
      <c r="L1271" s="46"/>
      <c r="M1271" s="227" t="s">
        <v>19</v>
      </c>
      <c r="N1271" s="228" t="s">
        <v>44</v>
      </c>
      <c r="O1271" s="86"/>
      <c r="P1271" s="229">
        <f>O1271*H1271</f>
        <v>0</v>
      </c>
      <c r="Q1271" s="229">
        <v>0</v>
      </c>
      <c r="R1271" s="229">
        <f>Q1271*H1271</f>
        <v>0</v>
      </c>
      <c r="S1271" s="229">
        <v>0</v>
      </c>
      <c r="T1271" s="230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31" t="s">
        <v>171</v>
      </c>
      <c r="AT1271" s="231" t="s">
        <v>166</v>
      </c>
      <c r="AU1271" s="231" t="s">
        <v>106</v>
      </c>
      <c r="AY1271" s="19" t="s">
        <v>163</v>
      </c>
      <c r="BE1271" s="232">
        <f>IF(N1271="základní",J1271,0)</f>
        <v>0</v>
      </c>
      <c r="BF1271" s="232">
        <f>IF(N1271="snížená",J1271,0)</f>
        <v>0</v>
      </c>
      <c r="BG1271" s="232">
        <f>IF(N1271="zákl. přenesená",J1271,0)</f>
        <v>0</v>
      </c>
      <c r="BH1271" s="232">
        <f>IF(N1271="sníž. přenesená",J1271,0)</f>
        <v>0</v>
      </c>
      <c r="BI1271" s="232">
        <f>IF(N1271="nulová",J1271,0)</f>
        <v>0</v>
      </c>
      <c r="BJ1271" s="19" t="s">
        <v>106</v>
      </c>
      <c r="BK1271" s="232">
        <f>ROUND(I1271*H1271,2)</f>
        <v>0</v>
      </c>
      <c r="BL1271" s="19" t="s">
        <v>171</v>
      </c>
      <c r="BM1271" s="231" t="s">
        <v>2908</v>
      </c>
    </row>
    <row r="1272" spans="1:51" s="13" customFormat="1" ht="12">
      <c r="A1272" s="13"/>
      <c r="B1272" s="233"/>
      <c r="C1272" s="234"/>
      <c r="D1272" s="235" t="s">
        <v>173</v>
      </c>
      <c r="E1272" s="236" t="s">
        <v>19</v>
      </c>
      <c r="F1272" s="237" t="s">
        <v>2909</v>
      </c>
      <c r="G1272" s="234"/>
      <c r="H1272" s="238">
        <v>1</v>
      </c>
      <c r="I1272" s="239"/>
      <c r="J1272" s="234"/>
      <c r="K1272" s="234"/>
      <c r="L1272" s="240"/>
      <c r="M1272" s="241"/>
      <c r="N1272" s="242"/>
      <c r="O1272" s="242"/>
      <c r="P1272" s="242"/>
      <c r="Q1272" s="242"/>
      <c r="R1272" s="242"/>
      <c r="S1272" s="242"/>
      <c r="T1272" s="24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4" t="s">
        <v>173</v>
      </c>
      <c r="AU1272" s="244" t="s">
        <v>106</v>
      </c>
      <c r="AV1272" s="13" t="s">
        <v>106</v>
      </c>
      <c r="AW1272" s="13" t="s">
        <v>33</v>
      </c>
      <c r="AX1272" s="13" t="s">
        <v>80</v>
      </c>
      <c r="AY1272" s="244" t="s">
        <v>163</v>
      </c>
    </row>
    <row r="1273" spans="1:65" s="2" customFormat="1" ht="33" customHeight="1">
      <c r="A1273" s="40"/>
      <c r="B1273" s="41"/>
      <c r="C1273" s="220" t="s">
        <v>2910</v>
      </c>
      <c r="D1273" s="220" t="s">
        <v>166</v>
      </c>
      <c r="E1273" s="221" t="s">
        <v>2911</v>
      </c>
      <c r="F1273" s="222" t="s">
        <v>2664</v>
      </c>
      <c r="G1273" s="223" t="s">
        <v>355</v>
      </c>
      <c r="H1273" s="224">
        <v>1</v>
      </c>
      <c r="I1273" s="225"/>
      <c r="J1273" s="226">
        <f>ROUND(I1273*H1273,2)</f>
        <v>0</v>
      </c>
      <c r="K1273" s="222" t="s">
        <v>19</v>
      </c>
      <c r="L1273" s="46"/>
      <c r="M1273" s="227" t="s">
        <v>19</v>
      </c>
      <c r="N1273" s="228" t="s">
        <v>44</v>
      </c>
      <c r="O1273" s="86"/>
      <c r="P1273" s="229">
        <f>O1273*H1273</f>
        <v>0</v>
      </c>
      <c r="Q1273" s="229">
        <v>0</v>
      </c>
      <c r="R1273" s="229">
        <f>Q1273*H1273</f>
        <v>0</v>
      </c>
      <c r="S1273" s="229">
        <v>0</v>
      </c>
      <c r="T1273" s="230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31" t="s">
        <v>171</v>
      </c>
      <c r="AT1273" s="231" t="s">
        <v>166</v>
      </c>
      <c r="AU1273" s="231" t="s">
        <v>106</v>
      </c>
      <c r="AY1273" s="19" t="s">
        <v>163</v>
      </c>
      <c r="BE1273" s="232">
        <f>IF(N1273="základní",J1273,0)</f>
        <v>0</v>
      </c>
      <c r="BF1273" s="232">
        <f>IF(N1273="snížená",J1273,0)</f>
        <v>0</v>
      </c>
      <c r="BG1273" s="232">
        <f>IF(N1273="zákl. přenesená",J1273,0)</f>
        <v>0</v>
      </c>
      <c r="BH1273" s="232">
        <f>IF(N1273="sníž. přenesená",J1273,0)</f>
        <v>0</v>
      </c>
      <c r="BI1273" s="232">
        <f>IF(N1273="nulová",J1273,0)</f>
        <v>0</v>
      </c>
      <c r="BJ1273" s="19" t="s">
        <v>106</v>
      </c>
      <c r="BK1273" s="232">
        <f>ROUND(I1273*H1273,2)</f>
        <v>0</v>
      </c>
      <c r="BL1273" s="19" t="s">
        <v>171</v>
      </c>
      <c r="BM1273" s="231" t="s">
        <v>2912</v>
      </c>
    </row>
    <row r="1274" spans="1:51" s="13" customFormat="1" ht="12">
      <c r="A1274" s="13"/>
      <c r="B1274" s="233"/>
      <c r="C1274" s="234"/>
      <c r="D1274" s="235" t="s">
        <v>173</v>
      </c>
      <c r="E1274" s="236" t="s">
        <v>19</v>
      </c>
      <c r="F1274" s="237" t="s">
        <v>2913</v>
      </c>
      <c r="G1274" s="234"/>
      <c r="H1274" s="238">
        <v>1</v>
      </c>
      <c r="I1274" s="239"/>
      <c r="J1274" s="234"/>
      <c r="K1274" s="234"/>
      <c r="L1274" s="240"/>
      <c r="M1274" s="241"/>
      <c r="N1274" s="242"/>
      <c r="O1274" s="242"/>
      <c r="P1274" s="242"/>
      <c r="Q1274" s="242"/>
      <c r="R1274" s="242"/>
      <c r="S1274" s="242"/>
      <c r="T1274" s="24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4" t="s">
        <v>173</v>
      </c>
      <c r="AU1274" s="244" t="s">
        <v>106</v>
      </c>
      <c r="AV1274" s="13" t="s">
        <v>106</v>
      </c>
      <c r="AW1274" s="13" t="s">
        <v>33</v>
      </c>
      <c r="AX1274" s="13" t="s">
        <v>80</v>
      </c>
      <c r="AY1274" s="244" t="s">
        <v>163</v>
      </c>
    </row>
    <row r="1275" spans="1:65" s="2" customFormat="1" ht="33" customHeight="1">
      <c r="A1275" s="40"/>
      <c r="B1275" s="41"/>
      <c r="C1275" s="220" t="s">
        <v>2914</v>
      </c>
      <c r="D1275" s="220" t="s">
        <v>166</v>
      </c>
      <c r="E1275" s="221" t="s">
        <v>2915</v>
      </c>
      <c r="F1275" s="222" t="s">
        <v>2664</v>
      </c>
      <c r="G1275" s="223" t="s">
        <v>355</v>
      </c>
      <c r="H1275" s="224">
        <v>1</v>
      </c>
      <c r="I1275" s="225"/>
      <c r="J1275" s="226">
        <f>ROUND(I1275*H1275,2)</f>
        <v>0</v>
      </c>
      <c r="K1275" s="222" t="s">
        <v>19</v>
      </c>
      <c r="L1275" s="46"/>
      <c r="M1275" s="227" t="s">
        <v>19</v>
      </c>
      <c r="N1275" s="228" t="s">
        <v>44</v>
      </c>
      <c r="O1275" s="86"/>
      <c r="P1275" s="229">
        <f>O1275*H1275</f>
        <v>0</v>
      </c>
      <c r="Q1275" s="229">
        <v>0</v>
      </c>
      <c r="R1275" s="229">
        <f>Q1275*H1275</f>
        <v>0</v>
      </c>
      <c r="S1275" s="229">
        <v>0</v>
      </c>
      <c r="T1275" s="230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31" t="s">
        <v>171</v>
      </c>
      <c r="AT1275" s="231" t="s">
        <v>166</v>
      </c>
      <c r="AU1275" s="231" t="s">
        <v>106</v>
      </c>
      <c r="AY1275" s="19" t="s">
        <v>163</v>
      </c>
      <c r="BE1275" s="232">
        <f>IF(N1275="základní",J1275,0)</f>
        <v>0</v>
      </c>
      <c r="BF1275" s="232">
        <f>IF(N1275="snížená",J1275,0)</f>
        <v>0</v>
      </c>
      <c r="BG1275" s="232">
        <f>IF(N1275="zákl. přenesená",J1275,0)</f>
        <v>0</v>
      </c>
      <c r="BH1275" s="232">
        <f>IF(N1275="sníž. přenesená",J1275,0)</f>
        <v>0</v>
      </c>
      <c r="BI1275" s="232">
        <f>IF(N1275="nulová",J1275,0)</f>
        <v>0</v>
      </c>
      <c r="BJ1275" s="19" t="s">
        <v>106</v>
      </c>
      <c r="BK1275" s="232">
        <f>ROUND(I1275*H1275,2)</f>
        <v>0</v>
      </c>
      <c r="BL1275" s="19" t="s">
        <v>171</v>
      </c>
      <c r="BM1275" s="231" t="s">
        <v>2916</v>
      </c>
    </row>
    <row r="1276" spans="1:51" s="13" customFormat="1" ht="12">
      <c r="A1276" s="13"/>
      <c r="B1276" s="233"/>
      <c r="C1276" s="234"/>
      <c r="D1276" s="235" t="s">
        <v>173</v>
      </c>
      <c r="E1276" s="236" t="s">
        <v>19</v>
      </c>
      <c r="F1276" s="237" t="s">
        <v>2917</v>
      </c>
      <c r="G1276" s="234"/>
      <c r="H1276" s="238">
        <v>1</v>
      </c>
      <c r="I1276" s="239"/>
      <c r="J1276" s="234"/>
      <c r="K1276" s="234"/>
      <c r="L1276" s="240"/>
      <c r="M1276" s="241"/>
      <c r="N1276" s="242"/>
      <c r="O1276" s="242"/>
      <c r="P1276" s="242"/>
      <c r="Q1276" s="242"/>
      <c r="R1276" s="242"/>
      <c r="S1276" s="242"/>
      <c r="T1276" s="24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4" t="s">
        <v>173</v>
      </c>
      <c r="AU1276" s="244" t="s">
        <v>106</v>
      </c>
      <c r="AV1276" s="13" t="s">
        <v>106</v>
      </c>
      <c r="AW1276" s="13" t="s">
        <v>33</v>
      </c>
      <c r="AX1276" s="13" t="s">
        <v>80</v>
      </c>
      <c r="AY1276" s="244" t="s">
        <v>163</v>
      </c>
    </row>
    <row r="1277" spans="1:65" s="2" customFormat="1" ht="21.75" customHeight="1">
      <c r="A1277" s="40"/>
      <c r="B1277" s="41"/>
      <c r="C1277" s="220" t="s">
        <v>2918</v>
      </c>
      <c r="D1277" s="220" t="s">
        <v>166</v>
      </c>
      <c r="E1277" s="221" t="s">
        <v>2919</v>
      </c>
      <c r="F1277" s="222" t="s">
        <v>2567</v>
      </c>
      <c r="G1277" s="223" t="s">
        <v>355</v>
      </c>
      <c r="H1277" s="224">
        <v>1</v>
      </c>
      <c r="I1277" s="225"/>
      <c r="J1277" s="226">
        <f>ROUND(I1277*H1277,2)</f>
        <v>0</v>
      </c>
      <c r="K1277" s="222" t="s">
        <v>19</v>
      </c>
      <c r="L1277" s="46"/>
      <c r="M1277" s="227" t="s">
        <v>19</v>
      </c>
      <c r="N1277" s="228" t="s">
        <v>44</v>
      </c>
      <c r="O1277" s="86"/>
      <c r="P1277" s="229">
        <f>O1277*H1277</f>
        <v>0</v>
      </c>
      <c r="Q1277" s="229">
        <v>0</v>
      </c>
      <c r="R1277" s="229">
        <f>Q1277*H1277</f>
        <v>0</v>
      </c>
      <c r="S1277" s="229">
        <v>0</v>
      </c>
      <c r="T1277" s="230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31" t="s">
        <v>171</v>
      </c>
      <c r="AT1277" s="231" t="s">
        <v>166</v>
      </c>
      <c r="AU1277" s="231" t="s">
        <v>106</v>
      </c>
      <c r="AY1277" s="19" t="s">
        <v>163</v>
      </c>
      <c r="BE1277" s="232">
        <f>IF(N1277="základní",J1277,0)</f>
        <v>0</v>
      </c>
      <c r="BF1277" s="232">
        <f>IF(N1277="snížená",J1277,0)</f>
        <v>0</v>
      </c>
      <c r="BG1277" s="232">
        <f>IF(N1277="zákl. přenesená",J1277,0)</f>
        <v>0</v>
      </c>
      <c r="BH1277" s="232">
        <f>IF(N1277="sníž. přenesená",J1277,0)</f>
        <v>0</v>
      </c>
      <c r="BI1277" s="232">
        <f>IF(N1277="nulová",J1277,0)</f>
        <v>0</v>
      </c>
      <c r="BJ1277" s="19" t="s">
        <v>106</v>
      </c>
      <c r="BK1277" s="232">
        <f>ROUND(I1277*H1277,2)</f>
        <v>0</v>
      </c>
      <c r="BL1277" s="19" t="s">
        <v>171</v>
      </c>
      <c r="BM1277" s="231" t="s">
        <v>2920</v>
      </c>
    </row>
    <row r="1278" spans="1:51" s="13" customFormat="1" ht="12">
      <c r="A1278" s="13"/>
      <c r="B1278" s="233"/>
      <c r="C1278" s="234"/>
      <c r="D1278" s="235" t="s">
        <v>173</v>
      </c>
      <c r="E1278" s="236" t="s">
        <v>19</v>
      </c>
      <c r="F1278" s="237" t="s">
        <v>2921</v>
      </c>
      <c r="G1278" s="234"/>
      <c r="H1278" s="238">
        <v>1</v>
      </c>
      <c r="I1278" s="239"/>
      <c r="J1278" s="234"/>
      <c r="K1278" s="234"/>
      <c r="L1278" s="240"/>
      <c r="M1278" s="241"/>
      <c r="N1278" s="242"/>
      <c r="O1278" s="242"/>
      <c r="P1278" s="242"/>
      <c r="Q1278" s="242"/>
      <c r="R1278" s="242"/>
      <c r="S1278" s="242"/>
      <c r="T1278" s="24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4" t="s">
        <v>173</v>
      </c>
      <c r="AU1278" s="244" t="s">
        <v>106</v>
      </c>
      <c r="AV1278" s="13" t="s">
        <v>106</v>
      </c>
      <c r="AW1278" s="13" t="s">
        <v>33</v>
      </c>
      <c r="AX1278" s="13" t="s">
        <v>80</v>
      </c>
      <c r="AY1278" s="244" t="s">
        <v>163</v>
      </c>
    </row>
    <row r="1279" spans="1:65" s="2" customFormat="1" ht="21.75" customHeight="1">
      <c r="A1279" s="40"/>
      <c r="B1279" s="41"/>
      <c r="C1279" s="220" t="s">
        <v>2922</v>
      </c>
      <c r="D1279" s="220" t="s">
        <v>166</v>
      </c>
      <c r="E1279" s="221" t="s">
        <v>2923</v>
      </c>
      <c r="F1279" s="222" t="s">
        <v>2572</v>
      </c>
      <c r="G1279" s="223" t="s">
        <v>355</v>
      </c>
      <c r="H1279" s="224">
        <v>1</v>
      </c>
      <c r="I1279" s="225"/>
      <c r="J1279" s="226">
        <f>ROUND(I1279*H1279,2)</f>
        <v>0</v>
      </c>
      <c r="K1279" s="222" t="s">
        <v>19</v>
      </c>
      <c r="L1279" s="46"/>
      <c r="M1279" s="227" t="s">
        <v>19</v>
      </c>
      <c r="N1279" s="228" t="s">
        <v>44</v>
      </c>
      <c r="O1279" s="86"/>
      <c r="P1279" s="229">
        <f>O1279*H1279</f>
        <v>0</v>
      </c>
      <c r="Q1279" s="229">
        <v>0</v>
      </c>
      <c r="R1279" s="229">
        <f>Q1279*H1279</f>
        <v>0</v>
      </c>
      <c r="S1279" s="229">
        <v>0</v>
      </c>
      <c r="T1279" s="230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31" t="s">
        <v>171</v>
      </c>
      <c r="AT1279" s="231" t="s">
        <v>166</v>
      </c>
      <c r="AU1279" s="231" t="s">
        <v>106</v>
      </c>
      <c r="AY1279" s="19" t="s">
        <v>163</v>
      </c>
      <c r="BE1279" s="232">
        <f>IF(N1279="základní",J1279,0)</f>
        <v>0</v>
      </c>
      <c r="BF1279" s="232">
        <f>IF(N1279="snížená",J1279,0)</f>
        <v>0</v>
      </c>
      <c r="BG1279" s="232">
        <f>IF(N1279="zákl. přenesená",J1279,0)</f>
        <v>0</v>
      </c>
      <c r="BH1279" s="232">
        <f>IF(N1279="sníž. přenesená",J1279,0)</f>
        <v>0</v>
      </c>
      <c r="BI1279" s="232">
        <f>IF(N1279="nulová",J1279,0)</f>
        <v>0</v>
      </c>
      <c r="BJ1279" s="19" t="s">
        <v>106</v>
      </c>
      <c r="BK1279" s="232">
        <f>ROUND(I1279*H1279,2)</f>
        <v>0</v>
      </c>
      <c r="BL1279" s="19" t="s">
        <v>171</v>
      </c>
      <c r="BM1279" s="231" t="s">
        <v>2924</v>
      </c>
    </row>
    <row r="1280" spans="1:51" s="13" customFormat="1" ht="12">
      <c r="A1280" s="13"/>
      <c r="B1280" s="233"/>
      <c r="C1280" s="234"/>
      <c r="D1280" s="235" t="s">
        <v>173</v>
      </c>
      <c r="E1280" s="236" t="s">
        <v>19</v>
      </c>
      <c r="F1280" s="237" t="s">
        <v>2925</v>
      </c>
      <c r="G1280" s="234"/>
      <c r="H1280" s="238">
        <v>1</v>
      </c>
      <c r="I1280" s="239"/>
      <c r="J1280" s="234"/>
      <c r="K1280" s="234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4" t="s">
        <v>173</v>
      </c>
      <c r="AU1280" s="244" t="s">
        <v>106</v>
      </c>
      <c r="AV1280" s="13" t="s">
        <v>106</v>
      </c>
      <c r="AW1280" s="13" t="s">
        <v>33</v>
      </c>
      <c r="AX1280" s="13" t="s">
        <v>80</v>
      </c>
      <c r="AY1280" s="244" t="s">
        <v>163</v>
      </c>
    </row>
    <row r="1281" spans="1:65" s="2" customFormat="1" ht="33" customHeight="1">
      <c r="A1281" s="40"/>
      <c r="B1281" s="41"/>
      <c r="C1281" s="220" t="s">
        <v>2926</v>
      </c>
      <c r="D1281" s="220" t="s">
        <v>166</v>
      </c>
      <c r="E1281" s="221" t="s">
        <v>2927</v>
      </c>
      <c r="F1281" s="222" t="s">
        <v>2928</v>
      </c>
      <c r="G1281" s="223" t="s">
        <v>420</v>
      </c>
      <c r="H1281" s="224">
        <v>1</v>
      </c>
      <c r="I1281" s="225"/>
      <c r="J1281" s="226">
        <f>ROUND(I1281*H1281,2)</f>
        <v>0</v>
      </c>
      <c r="K1281" s="222" t="s">
        <v>19</v>
      </c>
      <c r="L1281" s="46"/>
      <c r="M1281" s="227" t="s">
        <v>19</v>
      </c>
      <c r="N1281" s="228" t="s">
        <v>44</v>
      </c>
      <c r="O1281" s="86"/>
      <c r="P1281" s="229">
        <f>O1281*H1281</f>
        <v>0</v>
      </c>
      <c r="Q1281" s="229">
        <v>0</v>
      </c>
      <c r="R1281" s="229">
        <f>Q1281*H1281</f>
        <v>0</v>
      </c>
      <c r="S1281" s="229">
        <v>0</v>
      </c>
      <c r="T1281" s="230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31" t="s">
        <v>255</v>
      </c>
      <c r="AT1281" s="231" t="s">
        <v>166</v>
      </c>
      <c r="AU1281" s="231" t="s">
        <v>106</v>
      </c>
      <c r="AY1281" s="19" t="s">
        <v>163</v>
      </c>
      <c r="BE1281" s="232">
        <f>IF(N1281="základní",J1281,0)</f>
        <v>0</v>
      </c>
      <c r="BF1281" s="232">
        <f>IF(N1281="snížená",J1281,0)</f>
        <v>0</v>
      </c>
      <c r="BG1281" s="232">
        <f>IF(N1281="zákl. přenesená",J1281,0)</f>
        <v>0</v>
      </c>
      <c r="BH1281" s="232">
        <f>IF(N1281="sníž. přenesená",J1281,0)</f>
        <v>0</v>
      </c>
      <c r="BI1281" s="232">
        <f>IF(N1281="nulová",J1281,0)</f>
        <v>0</v>
      </c>
      <c r="BJ1281" s="19" t="s">
        <v>106</v>
      </c>
      <c r="BK1281" s="232">
        <f>ROUND(I1281*H1281,2)</f>
        <v>0</v>
      </c>
      <c r="BL1281" s="19" t="s">
        <v>255</v>
      </c>
      <c r="BM1281" s="231" t="s">
        <v>2929</v>
      </c>
    </row>
    <row r="1282" spans="1:51" s="13" customFormat="1" ht="12">
      <c r="A1282" s="13"/>
      <c r="B1282" s="233"/>
      <c r="C1282" s="234"/>
      <c r="D1282" s="235" t="s">
        <v>173</v>
      </c>
      <c r="E1282" s="236" t="s">
        <v>19</v>
      </c>
      <c r="F1282" s="237" t="s">
        <v>2930</v>
      </c>
      <c r="G1282" s="234"/>
      <c r="H1282" s="238">
        <v>1</v>
      </c>
      <c r="I1282" s="239"/>
      <c r="J1282" s="234"/>
      <c r="K1282" s="234"/>
      <c r="L1282" s="240"/>
      <c r="M1282" s="241"/>
      <c r="N1282" s="242"/>
      <c r="O1282" s="242"/>
      <c r="P1282" s="242"/>
      <c r="Q1282" s="242"/>
      <c r="R1282" s="242"/>
      <c r="S1282" s="242"/>
      <c r="T1282" s="24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4" t="s">
        <v>173</v>
      </c>
      <c r="AU1282" s="244" t="s">
        <v>106</v>
      </c>
      <c r="AV1282" s="13" t="s">
        <v>106</v>
      </c>
      <c r="AW1282" s="13" t="s">
        <v>33</v>
      </c>
      <c r="AX1282" s="13" t="s">
        <v>72</v>
      </c>
      <c r="AY1282" s="244" t="s">
        <v>163</v>
      </c>
    </row>
    <row r="1283" spans="1:51" s="14" customFormat="1" ht="12">
      <c r="A1283" s="14"/>
      <c r="B1283" s="245"/>
      <c r="C1283" s="246"/>
      <c r="D1283" s="235" t="s">
        <v>173</v>
      </c>
      <c r="E1283" s="247" t="s">
        <v>19</v>
      </c>
      <c r="F1283" s="248" t="s">
        <v>175</v>
      </c>
      <c r="G1283" s="246"/>
      <c r="H1283" s="249">
        <v>1</v>
      </c>
      <c r="I1283" s="250"/>
      <c r="J1283" s="246"/>
      <c r="K1283" s="246"/>
      <c r="L1283" s="251"/>
      <c r="M1283" s="252"/>
      <c r="N1283" s="253"/>
      <c r="O1283" s="253"/>
      <c r="P1283" s="253"/>
      <c r="Q1283" s="253"/>
      <c r="R1283" s="253"/>
      <c r="S1283" s="253"/>
      <c r="T1283" s="25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5" t="s">
        <v>173</v>
      </c>
      <c r="AU1283" s="255" t="s">
        <v>106</v>
      </c>
      <c r="AV1283" s="14" t="s">
        <v>171</v>
      </c>
      <c r="AW1283" s="14" t="s">
        <v>33</v>
      </c>
      <c r="AX1283" s="14" t="s">
        <v>80</v>
      </c>
      <c r="AY1283" s="255" t="s">
        <v>163</v>
      </c>
    </row>
    <row r="1284" spans="1:65" s="2" customFormat="1" ht="33" customHeight="1">
      <c r="A1284" s="40"/>
      <c r="B1284" s="41"/>
      <c r="C1284" s="220" t="s">
        <v>2931</v>
      </c>
      <c r="D1284" s="220" t="s">
        <v>166</v>
      </c>
      <c r="E1284" s="221" t="s">
        <v>2932</v>
      </c>
      <c r="F1284" s="222" t="s">
        <v>2933</v>
      </c>
      <c r="G1284" s="223" t="s">
        <v>420</v>
      </c>
      <c r="H1284" s="224">
        <v>7</v>
      </c>
      <c r="I1284" s="225"/>
      <c r="J1284" s="226">
        <f>ROUND(I1284*H1284,2)</f>
        <v>0</v>
      </c>
      <c r="K1284" s="222" t="s">
        <v>19</v>
      </c>
      <c r="L1284" s="46"/>
      <c r="M1284" s="227" t="s">
        <v>19</v>
      </c>
      <c r="N1284" s="228" t="s">
        <v>44</v>
      </c>
      <c r="O1284" s="86"/>
      <c r="P1284" s="229">
        <f>O1284*H1284</f>
        <v>0</v>
      </c>
      <c r="Q1284" s="229">
        <v>0</v>
      </c>
      <c r="R1284" s="229">
        <f>Q1284*H1284</f>
        <v>0</v>
      </c>
      <c r="S1284" s="229">
        <v>0</v>
      </c>
      <c r="T1284" s="230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31" t="s">
        <v>255</v>
      </c>
      <c r="AT1284" s="231" t="s">
        <v>166</v>
      </c>
      <c r="AU1284" s="231" t="s">
        <v>106</v>
      </c>
      <c r="AY1284" s="19" t="s">
        <v>163</v>
      </c>
      <c r="BE1284" s="232">
        <f>IF(N1284="základní",J1284,0)</f>
        <v>0</v>
      </c>
      <c r="BF1284" s="232">
        <f>IF(N1284="snížená",J1284,0)</f>
        <v>0</v>
      </c>
      <c r="BG1284" s="232">
        <f>IF(N1284="zákl. přenesená",J1284,0)</f>
        <v>0</v>
      </c>
      <c r="BH1284" s="232">
        <f>IF(N1284="sníž. přenesená",J1284,0)</f>
        <v>0</v>
      </c>
      <c r="BI1284" s="232">
        <f>IF(N1284="nulová",J1284,0)</f>
        <v>0</v>
      </c>
      <c r="BJ1284" s="19" t="s">
        <v>106</v>
      </c>
      <c r="BK1284" s="232">
        <f>ROUND(I1284*H1284,2)</f>
        <v>0</v>
      </c>
      <c r="BL1284" s="19" t="s">
        <v>255</v>
      </c>
      <c r="BM1284" s="231" t="s">
        <v>2934</v>
      </c>
    </row>
    <row r="1285" spans="1:51" s="13" customFormat="1" ht="12">
      <c r="A1285" s="13"/>
      <c r="B1285" s="233"/>
      <c r="C1285" s="234"/>
      <c r="D1285" s="235" t="s">
        <v>173</v>
      </c>
      <c r="E1285" s="236" t="s">
        <v>19</v>
      </c>
      <c r="F1285" s="237" t="s">
        <v>2935</v>
      </c>
      <c r="G1285" s="234"/>
      <c r="H1285" s="238">
        <v>7</v>
      </c>
      <c r="I1285" s="239"/>
      <c r="J1285" s="234"/>
      <c r="K1285" s="234"/>
      <c r="L1285" s="240"/>
      <c r="M1285" s="241"/>
      <c r="N1285" s="242"/>
      <c r="O1285" s="242"/>
      <c r="P1285" s="242"/>
      <c r="Q1285" s="242"/>
      <c r="R1285" s="242"/>
      <c r="S1285" s="242"/>
      <c r="T1285" s="24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4" t="s">
        <v>173</v>
      </c>
      <c r="AU1285" s="244" t="s">
        <v>106</v>
      </c>
      <c r="AV1285" s="13" t="s">
        <v>106</v>
      </c>
      <c r="AW1285" s="13" t="s">
        <v>33</v>
      </c>
      <c r="AX1285" s="13" t="s">
        <v>72</v>
      </c>
      <c r="AY1285" s="244" t="s">
        <v>163</v>
      </c>
    </row>
    <row r="1286" spans="1:51" s="14" customFormat="1" ht="12">
      <c r="A1286" s="14"/>
      <c r="B1286" s="245"/>
      <c r="C1286" s="246"/>
      <c r="D1286" s="235" t="s">
        <v>173</v>
      </c>
      <c r="E1286" s="247" t="s">
        <v>19</v>
      </c>
      <c r="F1286" s="248" t="s">
        <v>175</v>
      </c>
      <c r="G1286" s="246"/>
      <c r="H1286" s="249">
        <v>7</v>
      </c>
      <c r="I1286" s="250"/>
      <c r="J1286" s="246"/>
      <c r="K1286" s="246"/>
      <c r="L1286" s="251"/>
      <c r="M1286" s="252"/>
      <c r="N1286" s="253"/>
      <c r="O1286" s="253"/>
      <c r="P1286" s="253"/>
      <c r="Q1286" s="253"/>
      <c r="R1286" s="253"/>
      <c r="S1286" s="253"/>
      <c r="T1286" s="25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55" t="s">
        <v>173</v>
      </c>
      <c r="AU1286" s="255" t="s">
        <v>106</v>
      </c>
      <c r="AV1286" s="14" t="s">
        <v>171</v>
      </c>
      <c r="AW1286" s="14" t="s">
        <v>33</v>
      </c>
      <c r="AX1286" s="14" t="s">
        <v>80</v>
      </c>
      <c r="AY1286" s="255" t="s">
        <v>163</v>
      </c>
    </row>
    <row r="1287" spans="1:65" s="2" customFormat="1" ht="33" customHeight="1">
      <c r="A1287" s="40"/>
      <c r="B1287" s="41"/>
      <c r="C1287" s="220" t="s">
        <v>2936</v>
      </c>
      <c r="D1287" s="220" t="s">
        <v>166</v>
      </c>
      <c r="E1287" s="221" t="s">
        <v>2937</v>
      </c>
      <c r="F1287" s="222" t="s">
        <v>2928</v>
      </c>
      <c r="G1287" s="223" t="s">
        <v>420</v>
      </c>
      <c r="H1287" s="224">
        <v>1</v>
      </c>
      <c r="I1287" s="225"/>
      <c r="J1287" s="226">
        <f>ROUND(I1287*H1287,2)</f>
        <v>0</v>
      </c>
      <c r="K1287" s="222" t="s">
        <v>19</v>
      </c>
      <c r="L1287" s="46"/>
      <c r="M1287" s="227" t="s">
        <v>19</v>
      </c>
      <c r="N1287" s="228" t="s">
        <v>44</v>
      </c>
      <c r="O1287" s="86"/>
      <c r="P1287" s="229">
        <f>O1287*H1287</f>
        <v>0</v>
      </c>
      <c r="Q1287" s="229">
        <v>0</v>
      </c>
      <c r="R1287" s="229">
        <f>Q1287*H1287</f>
        <v>0</v>
      </c>
      <c r="S1287" s="229">
        <v>0</v>
      </c>
      <c r="T1287" s="230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31" t="s">
        <v>255</v>
      </c>
      <c r="AT1287" s="231" t="s">
        <v>166</v>
      </c>
      <c r="AU1287" s="231" t="s">
        <v>106</v>
      </c>
      <c r="AY1287" s="19" t="s">
        <v>163</v>
      </c>
      <c r="BE1287" s="232">
        <f>IF(N1287="základní",J1287,0)</f>
        <v>0</v>
      </c>
      <c r="BF1287" s="232">
        <f>IF(N1287="snížená",J1287,0)</f>
        <v>0</v>
      </c>
      <c r="BG1287" s="232">
        <f>IF(N1287="zákl. přenesená",J1287,0)</f>
        <v>0</v>
      </c>
      <c r="BH1287" s="232">
        <f>IF(N1287="sníž. přenesená",J1287,0)</f>
        <v>0</v>
      </c>
      <c r="BI1287" s="232">
        <f>IF(N1287="nulová",J1287,0)</f>
        <v>0</v>
      </c>
      <c r="BJ1287" s="19" t="s">
        <v>106</v>
      </c>
      <c r="BK1287" s="232">
        <f>ROUND(I1287*H1287,2)</f>
        <v>0</v>
      </c>
      <c r="BL1287" s="19" t="s">
        <v>255</v>
      </c>
      <c r="BM1287" s="231" t="s">
        <v>2938</v>
      </c>
    </row>
    <row r="1288" spans="1:51" s="13" customFormat="1" ht="12">
      <c r="A1288" s="13"/>
      <c r="B1288" s="233"/>
      <c r="C1288" s="234"/>
      <c r="D1288" s="235" t="s">
        <v>173</v>
      </c>
      <c r="E1288" s="236" t="s">
        <v>19</v>
      </c>
      <c r="F1288" s="237" t="s">
        <v>2939</v>
      </c>
      <c r="G1288" s="234"/>
      <c r="H1288" s="238">
        <v>1</v>
      </c>
      <c r="I1288" s="239"/>
      <c r="J1288" s="234"/>
      <c r="K1288" s="234"/>
      <c r="L1288" s="240"/>
      <c r="M1288" s="241"/>
      <c r="N1288" s="242"/>
      <c r="O1288" s="242"/>
      <c r="P1288" s="242"/>
      <c r="Q1288" s="242"/>
      <c r="R1288" s="242"/>
      <c r="S1288" s="242"/>
      <c r="T1288" s="24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4" t="s">
        <v>173</v>
      </c>
      <c r="AU1288" s="244" t="s">
        <v>106</v>
      </c>
      <c r="AV1288" s="13" t="s">
        <v>106</v>
      </c>
      <c r="AW1288" s="13" t="s">
        <v>33</v>
      </c>
      <c r="AX1288" s="13" t="s">
        <v>72</v>
      </c>
      <c r="AY1288" s="244" t="s">
        <v>163</v>
      </c>
    </row>
    <row r="1289" spans="1:51" s="14" customFormat="1" ht="12">
      <c r="A1289" s="14"/>
      <c r="B1289" s="245"/>
      <c r="C1289" s="246"/>
      <c r="D1289" s="235" t="s">
        <v>173</v>
      </c>
      <c r="E1289" s="247" t="s">
        <v>19</v>
      </c>
      <c r="F1289" s="248" t="s">
        <v>175</v>
      </c>
      <c r="G1289" s="246"/>
      <c r="H1289" s="249">
        <v>1</v>
      </c>
      <c r="I1289" s="250"/>
      <c r="J1289" s="246"/>
      <c r="K1289" s="246"/>
      <c r="L1289" s="251"/>
      <c r="M1289" s="252"/>
      <c r="N1289" s="253"/>
      <c r="O1289" s="253"/>
      <c r="P1289" s="253"/>
      <c r="Q1289" s="253"/>
      <c r="R1289" s="253"/>
      <c r="S1289" s="253"/>
      <c r="T1289" s="25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5" t="s">
        <v>173</v>
      </c>
      <c r="AU1289" s="255" t="s">
        <v>106</v>
      </c>
      <c r="AV1289" s="14" t="s">
        <v>171</v>
      </c>
      <c r="AW1289" s="14" t="s">
        <v>33</v>
      </c>
      <c r="AX1289" s="14" t="s">
        <v>80</v>
      </c>
      <c r="AY1289" s="255" t="s">
        <v>163</v>
      </c>
    </row>
    <row r="1290" spans="1:65" s="2" customFormat="1" ht="33" customHeight="1">
      <c r="A1290" s="40"/>
      <c r="B1290" s="41"/>
      <c r="C1290" s="220" t="s">
        <v>2940</v>
      </c>
      <c r="D1290" s="220" t="s">
        <v>166</v>
      </c>
      <c r="E1290" s="221" t="s">
        <v>2941</v>
      </c>
      <c r="F1290" s="222" t="s">
        <v>2933</v>
      </c>
      <c r="G1290" s="223" t="s">
        <v>420</v>
      </c>
      <c r="H1290" s="224">
        <v>7</v>
      </c>
      <c r="I1290" s="225"/>
      <c r="J1290" s="226">
        <f>ROUND(I1290*H1290,2)</f>
        <v>0</v>
      </c>
      <c r="K1290" s="222" t="s">
        <v>19</v>
      </c>
      <c r="L1290" s="46"/>
      <c r="M1290" s="227" t="s">
        <v>19</v>
      </c>
      <c r="N1290" s="228" t="s">
        <v>44</v>
      </c>
      <c r="O1290" s="86"/>
      <c r="P1290" s="229">
        <f>O1290*H1290</f>
        <v>0</v>
      </c>
      <c r="Q1290" s="229">
        <v>0</v>
      </c>
      <c r="R1290" s="229">
        <f>Q1290*H1290</f>
        <v>0</v>
      </c>
      <c r="S1290" s="229">
        <v>0</v>
      </c>
      <c r="T1290" s="230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31" t="s">
        <v>255</v>
      </c>
      <c r="AT1290" s="231" t="s">
        <v>166</v>
      </c>
      <c r="AU1290" s="231" t="s">
        <v>106</v>
      </c>
      <c r="AY1290" s="19" t="s">
        <v>163</v>
      </c>
      <c r="BE1290" s="232">
        <f>IF(N1290="základní",J1290,0)</f>
        <v>0</v>
      </c>
      <c r="BF1290" s="232">
        <f>IF(N1290="snížená",J1290,0)</f>
        <v>0</v>
      </c>
      <c r="BG1290" s="232">
        <f>IF(N1290="zákl. přenesená",J1290,0)</f>
        <v>0</v>
      </c>
      <c r="BH1290" s="232">
        <f>IF(N1290="sníž. přenesená",J1290,0)</f>
        <v>0</v>
      </c>
      <c r="BI1290" s="232">
        <f>IF(N1290="nulová",J1290,0)</f>
        <v>0</v>
      </c>
      <c r="BJ1290" s="19" t="s">
        <v>106</v>
      </c>
      <c r="BK1290" s="232">
        <f>ROUND(I1290*H1290,2)</f>
        <v>0</v>
      </c>
      <c r="BL1290" s="19" t="s">
        <v>255</v>
      </c>
      <c r="BM1290" s="231" t="s">
        <v>2942</v>
      </c>
    </row>
    <row r="1291" spans="1:51" s="13" customFormat="1" ht="12">
      <c r="A1291" s="13"/>
      <c r="B1291" s="233"/>
      <c r="C1291" s="234"/>
      <c r="D1291" s="235" t="s">
        <v>173</v>
      </c>
      <c r="E1291" s="236" t="s">
        <v>19</v>
      </c>
      <c r="F1291" s="237" t="s">
        <v>2943</v>
      </c>
      <c r="G1291" s="234"/>
      <c r="H1291" s="238">
        <v>7</v>
      </c>
      <c r="I1291" s="239"/>
      <c r="J1291" s="234"/>
      <c r="K1291" s="234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4" t="s">
        <v>173</v>
      </c>
      <c r="AU1291" s="244" t="s">
        <v>106</v>
      </c>
      <c r="AV1291" s="13" t="s">
        <v>106</v>
      </c>
      <c r="AW1291" s="13" t="s">
        <v>33</v>
      </c>
      <c r="AX1291" s="13" t="s">
        <v>72</v>
      </c>
      <c r="AY1291" s="244" t="s">
        <v>163</v>
      </c>
    </row>
    <row r="1292" spans="1:51" s="14" customFormat="1" ht="12">
      <c r="A1292" s="14"/>
      <c r="B1292" s="245"/>
      <c r="C1292" s="246"/>
      <c r="D1292" s="235" t="s">
        <v>173</v>
      </c>
      <c r="E1292" s="247" t="s">
        <v>19</v>
      </c>
      <c r="F1292" s="248" t="s">
        <v>175</v>
      </c>
      <c r="G1292" s="246"/>
      <c r="H1292" s="249">
        <v>7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5" t="s">
        <v>173</v>
      </c>
      <c r="AU1292" s="255" t="s">
        <v>106</v>
      </c>
      <c r="AV1292" s="14" t="s">
        <v>171</v>
      </c>
      <c r="AW1292" s="14" t="s">
        <v>33</v>
      </c>
      <c r="AX1292" s="14" t="s">
        <v>80</v>
      </c>
      <c r="AY1292" s="255" t="s">
        <v>163</v>
      </c>
    </row>
    <row r="1293" spans="1:65" s="2" customFormat="1" ht="33" customHeight="1">
      <c r="A1293" s="40"/>
      <c r="B1293" s="41"/>
      <c r="C1293" s="220" t="s">
        <v>2944</v>
      </c>
      <c r="D1293" s="220" t="s">
        <v>166</v>
      </c>
      <c r="E1293" s="221" t="s">
        <v>2945</v>
      </c>
      <c r="F1293" s="222" t="s">
        <v>2946</v>
      </c>
      <c r="G1293" s="223" t="s">
        <v>420</v>
      </c>
      <c r="H1293" s="224">
        <v>1</v>
      </c>
      <c r="I1293" s="225"/>
      <c r="J1293" s="226">
        <f>ROUND(I1293*H1293,2)</f>
        <v>0</v>
      </c>
      <c r="K1293" s="222" t="s">
        <v>19</v>
      </c>
      <c r="L1293" s="46"/>
      <c r="M1293" s="227" t="s">
        <v>19</v>
      </c>
      <c r="N1293" s="228" t="s">
        <v>44</v>
      </c>
      <c r="O1293" s="86"/>
      <c r="P1293" s="229">
        <f>O1293*H1293</f>
        <v>0</v>
      </c>
      <c r="Q1293" s="229">
        <v>0</v>
      </c>
      <c r="R1293" s="229">
        <f>Q1293*H1293</f>
        <v>0</v>
      </c>
      <c r="S1293" s="229">
        <v>0</v>
      </c>
      <c r="T1293" s="230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31" t="s">
        <v>255</v>
      </c>
      <c r="AT1293" s="231" t="s">
        <v>166</v>
      </c>
      <c r="AU1293" s="231" t="s">
        <v>106</v>
      </c>
      <c r="AY1293" s="19" t="s">
        <v>163</v>
      </c>
      <c r="BE1293" s="232">
        <f>IF(N1293="základní",J1293,0)</f>
        <v>0</v>
      </c>
      <c r="BF1293" s="232">
        <f>IF(N1293="snížená",J1293,0)</f>
        <v>0</v>
      </c>
      <c r="BG1293" s="232">
        <f>IF(N1293="zákl. přenesená",J1293,0)</f>
        <v>0</v>
      </c>
      <c r="BH1293" s="232">
        <f>IF(N1293="sníž. přenesená",J1293,0)</f>
        <v>0</v>
      </c>
      <c r="BI1293" s="232">
        <f>IF(N1293="nulová",J1293,0)</f>
        <v>0</v>
      </c>
      <c r="BJ1293" s="19" t="s">
        <v>106</v>
      </c>
      <c r="BK1293" s="232">
        <f>ROUND(I1293*H1293,2)</f>
        <v>0</v>
      </c>
      <c r="BL1293" s="19" t="s">
        <v>255</v>
      </c>
      <c r="BM1293" s="231" t="s">
        <v>2947</v>
      </c>
    </row>
    <row r="1294" spans="1:51" s="13" customFormat="1" ht="12">
      <c r="A1294" s="13"/>
      <c r="B1294" s="233"/>
      <c r="C1294" s="234"/>
      <c r="D1294" s="235" t="s">
        <v>173</v>
      </c>
      <c r="E1294" s="236" t="s">
        <v>19</v>
      </c>
      <c r="F1294" s="237" t="s">
        <v>2948</v>
      </c>
      <c r="G1294" s="234"/>
      <c r="H1294" s="238">
        <v>1</v>
      </c>
      <c r="I1294" s="239"/>
      <c r="J1294" s="234"/>
      <c r="K1294" s="234"/>
      <c r="L1294" s="240"/>
      <c r="M1294" s="241"/>
      <c r="N1294" s="242"/>
      <c r="O1294" s="242"/>
      <c r="P1294" s="242"/>
      <c r="Q1294" s="242"/>
      <c r="R1294" s="242"/>
      <c r="S1294" s="242"/>
      <c r="T1294" s="24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4" t="s">
        <v>173</v>
      </c>
      <c r="AU1294" s="244" t="s">
        <v>106</v>
      </c>
      <c r="AV1294" s="13" t="s">
        <v>106</v>
      </c>
      <c r="AW1294" s="13" t="s">
        <v>33</v>
      </c>
      <c r="AX1294" s="13" t="s">
        <v>72</v>
      </c>
      <c r="AY1294" s="244" t="s">
        <v>163</v>
      </c>
    </row>
    <row r="1295" spans="1:51" s="14" customFormat="1" ht="12">
      <c r="A1295" s="14"/>
      <c r="B1295" s="245"/>
      <c r="C1295" s="246"/>
      <c r="D1295" s="235" t="s">
        <v>173</v>
      </c>
      <c r="E1295" s="247" t="s">
        <v>19</v>
      </c>
      <c r="F1295" s="248" t="s">
        <v>175</v>
      </c>
      <c r="G1295" s="246"/>
      <c r="H1295" s="249">
        <v>1</v>
      </c>
      <c r="I1295" s="250"/>
      <c r="J1295" s="246"/>
      <c r="K1295" s="246"/>
      <c r="L1295" s="251"/>
      <c r="M1295" s="252"/>
      <c r="N1295" s="253"/>
      <c r="O1295" s="253"/>
      <c r="P1295" s="253"/>
      <c r="Q1295" s="253"/>
      <c r="R1295" s="253"/>
      <c r="S1295" s="253"/>
      <c r="T1295" s="25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5" t="s">
        <v>173</v>
      </c>
      <c r="AU1295" s="255" t="s">
        <v>106</v>
      </c>
      <c r="AV1295" s="14" t="s">
        <v>171</v>
      </c>
      <c r="AW1295" s="14" t="s">
        <v>33</v>
      </c>
      <c r="AX1295" s="14" t="s">
        <v>80</v>
      </c>
      <c r="AY1295" s="255" t="s">
        <v>163</v>
      </c>
    </row>
    <row r="1296" spans="1:65" s="2" customFormat="1" ht="33" customHeight="1">
      <c r="A1296" s="40"/>
      <c r="B1296" s="41"/>
      <c r="C1296" s="220" t="s">
        <v>2949</v>
      </c>
      <c r="D1296" s="220" t="s">
        <v>166</v>
      </c>
      <c r="E1296" s="221" t="s">
        <v>2950</v>
      </c>
      <c r="F1296" s="222" t="s">
        <v>2951</v>
      </c>
      <c r="G1296" s="223" t="s">
        <v>420</v>
      </c>
      <c r="H1296" s="224">
        <v>4</v>
      </c>
      <c r="I1296" s="225"/>
      <c r="J1296" s="226">
        <f>ROUND(I1296*H1296,2)</f>
        <v>0</v>
      </c>
      <c r="K1296" s="222" t="s">
        <v>19</v>
      </c>
      <c r="L1296" s="46"/>
      <c r="M1296" s="227" t="s">
        <v>19</v>
      </c>
      <c r="N1296" s="228" t="s">
        <v>44</v>
      </c>
      <c r="O1296" s="86"/>
      <c r="P1296" s="229">
        <f>O1296*H1296</f>
        <v>0</v>
      </c>
      <c r="Q1296" s="229">
        <v>0</v>
      </c>
      <c r="R1296" s="229">
        <f>Q1296*H1296</f>
        <v>0</v>
      </c>
      <c r="S1296" s="229">
        <v>0</v>
      </c>
      <c r="T1296" s="230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31" t="s">
        <v>255</v>
      </c>
      <c r="AT1296" s="231" t="s">
        <v>166</v>
      </c>
      <c r="AU1296" s="231" t="s">
        <v>106</v>
      </c>
      <c r="AY1296" s="19" t="s">
        <v>163</v>
      </c>
      <c r="BE1296" s="232">
        <f>IF(N1296="základní",J1296,0)</f>
        <v>0</v>
      </c>
      <c r="BF1296" s="232">
        <f>IF(N1296="snížená",J1296,0)</f>
        <v>0</v>
      </c>
      <c r="BG1296" s="232">
        <f>IF(N1296="zákl. přenesená",J1296,0)</f>
        <v>0</v>
      </c>
      <c r="BH1296" s="232">
        <f>IF(N1296="sníž. přenesená",J1296,0)</f>
        <v>0</v>
      </c>
      <c r="BI1296" s="232">
        <f>IF(N1296="nulová",J1296,0)</f>
        <v>0</v>
      </c>
      <c r="BJ1296" s="19" t="s">
        <v>106</v>
      </c>
      <c r="BK1296" s="232">
        <f>ROUND(I1296*H1296,2)</f>
        <v>0</v>
      </c>
      <c r="BL1296" s="19" t="s">
        <v>255</v>
      </c>
      <c r="BM1296" s="231" t="s">
        <v>2952</v>
      </c>
    </row>
    <row r="1297" spans="1:51" s="13" customFormat="1" ht="12">
      <c r="A1297" s="13"/>
      <c r="B1297" s="233"/>
      <c r="C1297" s="234"/>
      <c r="D1297" s="235" t="s">
        <v>173</v>
      </c>
      <c r="E1297" s="236" t="s">
        <v>19</v>
      </c>
      <c r="F1297" s="237" t="s">
        <v>2953</v>
      </c>
      <c r="G1297" s="234"/>
      <c r="H1297" s="238">
        <v>4</v>
      </c>
      <c r="I1297" s="239"/>
      <c r="J1297" s="234"/>
      <c r="K1297" s="234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4" t="s">
        <v>173</v>
      </c>
      <c r="AU1297" s="244" t="s">
        <v>106</v>
      </c>
      <c r="AV1297" s="13" t="s">
        <v>106</v>
      </c>
      <c r="AW1297" s="13" t="s">
        <v>33</v>
      </c>
      <c r="AX1297" s="13" t="s">
        <v>72</v>
      </c>
      <c r="AY1297" s="244" t="s">
        <v>163</v>
      </c>
    </row>
    <row r="1298" spans="1:51" s="14" customFormat="1" ht="12">
      <c r="A1298" s="14"/>
      <c r="B1298" s="245"/>
      <c r="C1298" s="246"/>
      <c r="D1298" s="235" t="s">
        <v>173</v>
      </c>
      <c r="E1298" s="247" t="s">
        <v>19</v>
      </c>
      <c r="F1298" s="248" t="s">
        <v>175</v>
      </c>
      <c r="G1298" s="246"/>
      <c r="H1298" s="249">
        <v>4</v>
      </c>
      <c r="I1298" s="250"/>
      <c r="J1298" s="246"/>
      <c r="K1298" s="246"/>
      <c r="L1298" s="251"/>
      <c r="M1298" s="252"/>
      <c r="N1298" s="253"/>
      <c r="O1298" s="253"/>
      <c r="P1298" s="253"/>
      <c r="Q1298" s="253"/>
      <c r="R1298" s="253"/>
      <c r="S1298" s="253"/>
      <c r="T1298" s="25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55" t="s">
        <v>173</v>
      </c>
      <c r="AU1298" s="255" t="s">
        <v>106</v>
      </c>
      <c r="AV1298" s="14" t="s">
        <v>171</v>
      </c>
      <c r="AW1298" s="14" t="s">
        <v>33</v>
      </c>
      <c r="AX1298" s="14" t="s">
        <v>80</v>
      </c>
      <c r="AY1298" s="255" t="s">
        <v>163</v>
      </c>
    </row>
    <row r="1299" spans="1:65" s="2" customFormat="1" ht="33" customHeight="1">
      <c r="A1299" s="40"/>
      <c r="B1299" s="41"/>
      <c r="C1299" s="220" t="s">
        <v>2954</v>
      </c>
      <c r="D1299" s="220" t="s">
        <v>166</v>
      </c>
      <c r="E1299" s="221" t="s">
        <v>2955</v>
      </c>
      <c r="F1299" s="222" t="s">
        <v>2933</v>
      </c>
      <c r="G1299" s="223" t="s">
        <v>420</v>
      </c>
      <c r="H1299" s="224">
        <v>5</v>
      </c>
      <c r="I1299" s="225"/>
      <c r="J1299" s="226">
        <f>ROUND(I1299*H1299,2)</f>
        <v>0</v>
      </c>
      <c r="K1299" s="222" t="s">
        <v>19</v>
      </c>
      <c r="L1299" s="46"/>
      <c r="M1299" s="227" t="s">
        <v>19</v>
      </c>
      <c r="N1299" s="228" t="s">
        <v>44</v>
      </c>
      <c r="O1299" s="86"/>
      <c r="P1299" s="229">
        <f>O1299*H1299</f>
        <v>0</v>
      </c>
      <c r="Q1299" s="229">
        <v>0</v>
      </c>
      <c r="R1299" s="229">
        <f>Q1299*H1299</f>
        <v>0</v>
      </c>
      <c r="S1299" s="229">
        <v>0</v>
      </c>
      <c r="T1299" s="230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31" t="s">
        <v>255</v>
      </c>
      <c r="AT1299" s="231" t="s">
        <v>166</v>
      </c>
      <c r="AU1299" s="231" t="s">
        <v>106</v>
      </c>
      <c r="AY1299" s="19" t="s">
        <v>163</v>
      </c>
      <c r="BE1299" s="232">
        <f>IF(N1299="základní",J1299,0)</f>
        <v>0</v>
      </c>
      <c r="BF1299" s="232">
        <f>IF(N1299="snížená",J1299,0)</f>
        <v>0</v>
      </c>
      <c r="BG1299" s="232">
        <f>IF(N1299="zákl. přenesená",J1299,0)</f>
        <v>0</v>
      </c>
      <c r="BH1299" s="232">
        <f>IF(N1299="sníž. přenesená",J1299,0)</f>
        <v>0</v>
      </c>
      <c r="BI1299" s="232">
        <f>IF(N1299="nulová",J1299,0)</f>
        <v>0</v>
      </c>
      <c r="BJ1299" s="19" t="s">
        <v>106</v>
      </c>
      <c r="BK1299" s="232">
        <f>ROUND(I1299*H1299,2)</f>
        <v>0</v>
      </c>
      <c r="BL1299" s="19" t="s">
        <v>255</v>
      </c>
      <c r="BM1299" s="231" t="s">
        <v>2956</v>
      </c>
    </row>
    <row r="1300" spans="1:51" s="13" customFormat="1" ht="12">
      <c r="A1300" s="13"/>
      <c r="B1300" s="233"/>
      <c r="C1300" s="234"/>
      <c r="D1300" s="235" t="s">
        <v>173</v>
      </c>
      <c r="E1300" s="236" t="s">
        <v>19</v>
      </c>
      <c r="F1300" s="237" t="s">
        <v>2957</v>
      </c>
      <c r="G1300" s="234"/>
      <c r="H1300" s="238">
        <v>5</v>
      </c>
      <c r="I1300" s="239"/>
      <c r="J1300" s="234"/>
      <c r="K1300" s="234"/>
      <c r="L1300" s="240"/>
      <c r="M1300" s="241"/>
      <c r="N1300" s="242"/>
      <c r="O1300" s="242"/>
      <c r="P1300" s="242"/>
      <c r="Q1300" s="242"/>
      <c r="R1300" s="242"/>
      <c r="S1300" s="242"/>
      <c r="T1300" s="24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4" t="s">
        <v>173</v>
      </c>
      <c r="AU1300" s="244" t="s">
        <v>106</v>
      </c>
      <c r="AV1300" s="13" t="s">
        <v>106</v>
      </c>
      <c r="AW1300" s="13" t="s">
        <v>33</v>
      </c>
      <c r="AX1300" s="13" t="s">
        <v>72</v>
      </c>
      <c r="AY1300" s="244" t="s">
        <v>163</v>
      </c>
    </row>
    <row r="1301" spans="1:51" s="14" customFormat="1" ht="12">
      <c r="A1301" s="14"/>
      <c r="B1301" s="245"/>
      <c r="C1301" s="246"/>
      <c r="D1301" s="235" t="s">
        <v>173</v>
      </c>
      <c r="E1301" s="247" t="s">
        <v>19</v>
      </c>
      <c r="F1301" s="248" t="s">
        <v>175</v>
      </c>
      <c r="G1301" s="246"/>
      <c r="H1301" s="249">
        <v>5</v>
      </c>
      <c r="I1301" s="250"/>
      <c r="J1301" s="246"/>
      <c r="K1301" s="246"/>
      <c r="L1301" s="251"/>
      <c r="M1301" s="252"/>
      <c r="N1301" s="253"/>
      <c r="O1301" s="253"/>
      <c r="P1301" s="253"/>
      <c r="Q1301" s="253"/>
      <c r="R1301" s="253"/>
      <c r="S1301" s="253"/>
      <c r="T1301" s="25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5" t="s">
        <v>173</v>
      </c>
      <c r="AU1301" s="255" t="s">
        <v>106</v>
      </c>
      <c r="AV1301" s="14" t="s">
        <v>171</v>
      </c>
      <c r="AW1301" s="14" t="s">
        <v>33</v>
      </c>
      <c r="AX1301" s="14" t="s">
        <v>80</v>
      </c>
      <c r="AY1301" s="255" t="s">
        <v>163</v>
      </c>
    </row>
    <row r="1302" spans="1:65" s="2" customFormat="1" ht="44.25" customHeight="1">
      <c r="A1302" s="40"/>
      <c r="B1302" s="41"/>
      <c r="C1302" s="220" t="s">
        <v>2958</v>
      </c>
      <c r="D1302" s="220" t="s">
        <v>166</v>
      </c>
      <c r="E1302" s="221" t="s">
        <v>2959</v>
      </c>
      <c r="F1302" s="222" t="s">
        <v>2960</v>
      </c>
      <c r="G1302" s="223" t="s">
        <v>262</v>
      </c>
      <c r="H1302" s="224">
        <v>1.151</v>
      </c>
      <c r="I1302" s="225"/>
      <c r="J1302" s="226">
        <f>ROUND(I1302*H1302,2)</f>
        <v>0</v>
      </c>
      <c r="K1302" s="222" t="s">
        <v>170</v>
      </c>
      <c r="L1302" s="46"/>
      <c r="M1302" s="227" t="s">
        <v>19</v>
      </c>
      <c r="N1302" s="228" t="s">
        <v>44</v>
      </c>
      <c r="O1302" s="86"/>
      <c r="P1302" s="229">
        <f>O1302*H1302</f>
        <v>0</v>
      </c>
      <c r="Q1302" s="229">
        <v>0</v>
      </c>
      <c r="R1302" s="229">
        <f>Q1302*H1302</f>
        <v>0</v>
      </c>
      <c r="S1302" s="229">
        <v>0</v>
      </c>
      <c r="T1302" s="230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31" t="s">
        <v>255</v>
      </c>
      <c r="AT1302" s="231" t="s">
        <v>166</v>
      </c>
      <c r="AU1302" s="231" t="s">
        <v>106</v>
      </c>
      <c r="AY1302" s="19" t="s">
        <v>163</v>
      </c>
      <c r="BE1302" s="232">
        <f>IF(N1302="základní",J1302,0)</f>
        <v>0</v>
      </c>
      <c r="BF1302" s="232">
        <f>IF(N1302="snížená",J1302,0)</f>
        <v>0</v>
      </c>
      <c r="BG1302" s="232">
        <f>IF(N1302="zákl. přenesená",J1302,0)</f>
        <v>0</v>
      </c>
      <c r="BH1302" s="232">
        <f>IF(N1302="sníž. přenesená",J1302,0)</f>
        <v>0</v>
      </c>
      <c r="BI1302" s="232">
        <f>IF(N1302="nulová",J1302,0)</f>
        <v>0</v>
      </c>
      <c r="BJ1302" s="19" t="s">
        <v>106</v>
      </c>
      <c r="BK1302" s="232">
        <f>ROUND(I1302*H1302,2)</f>
        <v>0</v>
      </c>
      <c r="BL1302" s="19" t="s">
        <v>255</v>
      </c>
      <c r="BM1302" s="231" t="s">
        <v>2961</v>
      </c>
    </row>
    <row r="1303" spans="1:63" s="12" customFormat="1" ht="22.8" customHeight="1">
      <c r="A1303" s="12"/>
      <c r="B1303" s="204"/>
      <c r="C1303" s="205"/>
      <c r="D1303" s="206" t="s">
        <v>71</v>
      </c>
      <c r="E1303" s="218" t="s">
        <v>2962</v>
      </c>
      <c r="F1303" s="218" t="s">
        <v>2963</v>
      </c>
      <c r="G1303" s="205"/>
      <c r="H1303" s="205"/>
      <c r="I1303" s="208"/>
      <c r="J1303" s="219">
        <f>BK1303</f>
        <v>0</v>
      </c>
      <c r="K1303" s="205"/>
      <c r="L1303" s="210"/>
      <c r="M1303" s="211"/>
      <c r="N1303" s="212"/>
      <c r="O1303" s="212"/>
      <c r="P1303" s="213">
        <f>SUM(P1304:P1345)</f>
        <v>0</v>
      </c>
      <c r="Q1303" s="212"/>
      <c r="R1303" s="213">
        <f>SUM(R1304:R1345)</f>
        <v>0</v>
      </c>
      <c r="S1303" s="212"/>
      <c r="T1303" s="214">
        <f>SUM(T1304:T1345)</f>
        <v>0</v>
      </c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R1303" s="215" t="s">
        <v>106</v>
      </c>
      <c r="AT1303" s="216" t="s">
        <v>71</v>
      </c>
      <c r="AU1303" s="216" t="s">
        <v>80</v>
      </c>
      <c r="AY1303" s="215" t="s">
        <v>163</v>
      </c>
      <c r="BK1303" s="217">
        <f>SUM(BK1304:BK1345)</f>
        <v>0</v>
      </c>
    </row>
    <row r="1304" spans="1:65" s="2" customFormat="1" ht="44.25" customHeight="1">
      <c r="A1304" s="40"/>
      <c r="B1304" s="41"/>
      <c r="C1304" s="220" t="s">
        <v>2964</v>
      </c>
      <c r="D1304" s="220" t="s">
        <v>166</v>
      </c>
      <c r="E1304" s="221" t="s">
        <v>2965</v>
      </c>
      <c r="F1304" s="222" t="s">
        <v>2966</v>
      </c>
      <c r="G1304" s="223" t="s">
        <v>420</v>
      </c>
      <c r="H1304" s="224">
        <v>10</v>
      </c>
      <c r="I1304" s="225"/>
      <c r="J1304" s="226">
        <f>ROUND(I1304*H1304,2)</f>
        <v>0</v>
      </c>
      <c r="K1304" s="222" t="s">
        <v>19</v>
      </c>
      <c r="L1304" s="46"/>
      <c r="M1304" s="227" t="s">
        <v>19</v>
      </c>
      <c r="N1304" s="228" t="s">
        <v>44</v>
      </c>
      <c r="O1304" s="86"/>
      <c r="P1304" s="229">
        <f>O1304*H1304</f>
        <v>0</v>
      </c>
      <c r="Q1304" s="229">
        <v>0</v>
      </c>
      <c r="R1304" s="229">
        <f>Q1304*H1304</f>
        <v>0</v>
      </c>
      <c r="S1304" s="229">
        <v>0</v>
      </c>
      <c r="T1304" s="230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31" t="s">
        <v>255</v>
      </c>
      <c r="AT1304" s="231" t="s">
        <v>166</v>
      </c>
      <c r="AU1304" s="231" t="s">
        <v>106</v>
      </c>
      <c r="AY1304" s="19" t="s">
        <v>163</v>
      </c>
      <c r="BE1304" s="232">
        <f>IF(N1304="základní",J1304,0)</f>
        <v>0</v>
      </c>
      <c r="BF1304" s="232">
        <f>IF(N1304="snížená",J1304,0)</f>
        <v>0</v>
      </c>
      <c r="BG1304" s="232">
        <f>IF(N1304="zákl. přenesená",J1304,0)</f>
        <v>0</v>
      </c>
      <c r="BH1304" s="232">
        <f>IF(N1304="sníž. přenesená",J1304,0)</f>
        <v>0</v>
      </c>
      <c r="BI1304" s="232">
        <f>IF(N1304="nulová",J1304,0)</f>
        <v>0</v>
      </c>
      <c r="BJ1304" s="19" t="s">
        <v>106</v>
      </c>
      <c r="BK1304" s="232">
        <f>ROUND(I1304*H1304,2)</f>
        <v>0</v>
      </c>
      <c r="BL1304" s="19" t="s">
        <v>255</v>
      </c>
      <c r="BM1304" s="231" t="s">
        <v>2967</v>
      </c>
    </row>
    <row r="1305" spans="1:51" s="13" customFormat="1" ht="12">
      <c r="A1305" s="13"/>
      <c r="B1305" s="233"/>
      <c r="C1305" s="234"/>
      <c r="D1305" s="235" t="s">
        <v>173</v>
      </c>
      <c r="E1305" s="236" t="s">
        <v>19</v>
      </c>
      <c r="F1305" s="237" t="s">
        <v>2968</v>
      </c>
      <c r="G1305" s="234"/>
      <c r="H1305" s="238">
        <v>10</v>
      </c>
      <c r="I1305" s="239"/>
      <c r="J1305" s="234"/>
      <c r="K1305" s="234"/>
      <c r="L1305" s="240"/>
      <c r="M1305" s="241"/>
      <c r="N1305" s="242"/>
      <c r="O1305" s="242"/>
      <c r="P1305" s="242"/>
      <c r="Q1305" s="242"/>
      <c r="R1305" s="242"/>
      <c r="S1305" s="242"/>
      <c r="T1305" s="24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4" t="s">
        <v>173</v>
      </c>
      <c r="AU1305" s="244" t="s">
        <v>106</v>
      </c>
      <c r="AV1305" s="13" t="s">
        <v>106</v>
      </c>
      <c r="AW1305" s="13" t="s">
        <v>33</v>
      </c>
      <c r="AX1305" s="13" t="s">
        <v>80</v>
      </c>
      <c r="AY1305" s="244" t="s">
        <v>163</v>
      </c>
    </row>
    <row r="1306" spans="1:65" s="2" customFormat="1" ht="33" customHeight="1">
      <c r="A1306" s="40"/>
      <c r="B1306" s="41"/>
      <c r="C1306" s="220" t="s">
        <v>2969</v>
      </c>
      <c r="D1306" s="220" t="s">
        <v>166</v>
      </c>
      <c r="E1306" s="221" t="s">
        <v>2970</v>
      </c>
      <c r="F1306" s="222" t="s">
        <v>2971</v>
      </c>
      <c r="G1306" s="223" t="s">
        <v>420</v>
      </c>
      <c r="H1306" s="224">
        <v>6</v>
      </c>
      <c r="I1306" s="225"/>
      <c r="J1306" s="226">
        <f>ROUND(I1306*H1306,2)</f>
        <v>0</v>
      </c>
      <c r="K1306" s="222" t="s">
        <v>19</v>
      </c>
      <c r="L1306" s="46"/>
      <c r="M1306" s="227" t="s">
        <v>19</v>
      </c>
      <c r="N1306" s="228" t="s">
        <v>44</v>
      </c>
      <c r="O1306" s="86"/>
      <c r="P1306" s="229">
        <f>O1306*H1306</f>
        <v>0</v>
      </c>
      <c r="Q1306" s="229">
        <v>0</v>
      </c>
      <c r="R1306" s="229">
        <f>Q1306*H1306</f>
        <v>0</v>
      </c>
      <c r="S1306" s="229">
        <v>0</v>
      </c>
      <c r="T1306" s="230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31" t="s">
        <v>255</v>
      </c>
      <c r="AT1306" s="231" t="s">
        <v>166</v>
      </c>
      <c r="AU1306" s="231" t="s">
        <v>106</v>
      </c>
      <c r="AY1306" s="19" t="s">
        <v>163</v>
      </c>
      <c r="BE1306" s="232">
        <f>IF(N1306="základní",J1306,0)</f>
        <v>0</v>
      </c>
      <c r="BF1306" s="232">
        <f>IF(N1306="snížená",J1306,0)</f>
        <v>0</v>
      </c>
      <c r="BG1306" s="232">
        <f>IF(N1306="zákl. přenesená",J1306,0)</f>
        <v>0</v>
      </c>
      <c r="BH1306" s="232">
        <f>IF(N1306="sníž. přenesená",J1306,0)</f>
        <v>0</v>
      </c>
      <c r="BI1306" s="232">
        <f>IF(N1306="nulová",J1306,0)</f>
        <v>0</v>
      </c>
      <c r="BJ1306" s="19" t="s">
        <v>106</v>
      </c>
      <c r="BK1306" s="232">
        <f>ROUND(I1306*H1306,2)</f>
        <v>0</v>
      </c>
      <c r="BL1306" s="19" t="s">
        <v>255</v>
      </c>
      <c r="BM1306" s="231" t="s">
        <v>2972</v>
      </c>
    </row>
    <row r="1307" spans="1:51" s="13" customFormat="1" ht="12">
      <c r="A1307" s="13"/>
      <c r="B1307" s="233"/>
      <c r="C1307" s="234"/>
      <c r="D1307" s="235" t="s">
        <v>173</v>
      </c>
      <c r="E1307" s="236" t="s">
        <v>19</v>
      </c>
      <c r="F1307" s="237" t="s">
        <v>2973</v>
      </c>
      <c r="G1307" s="234"/>
      <c r="H1307" s="238">
        <v>6</v>
      </c>
      <c r="I1307" s="239"/>
      <c r="J1307" s="234"/>
      <c r="K1307" s="234"/>
      <c r="L1307" s="240"/>
      <c r="M1307" s="241"/>
      <c r="N1307" s="242"/>
      <c r="O1307" s="242"/>
      <c r="P1307" s="242"/>
      <c r="Q1307" s="242"/>
      <c r="R1307" s="242"/>
      <c r="S1307" s="242"/>
      <c r="T1307" s="24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4" t="s">
        <v>173</v>
      </c>
      <c r="AU1307" s="244" t="s">
        <v>106</v>
      </c>
      <c r="AV1307" s="13" t="s">
        <v>106</v>
      </c>
      <c r="AW1307" s="13" t="s">
        <v>33</v>
      </c>
      <c r="AX1307" s="13" t="s">
        <v>80</v>
      </c>
      <c r="AY1307" s="244" t="s">
        <v>163</v>
      </c>
    </row>
    <row r="1308" spans="1:65" s="2" customFormat="1" ht="33" customHeight="1">
      <c r="A1308" s="40"/>
      <c r="B1308" s="41"/>
      <c r="C1308" s="220" t="s">
        <v>2974</v>
      </c>
      <c r="D1308" s="220" t="s">
        <v>166</v>
      </c>
      <c r="E1308" s="221" t="s">
        <v>2975</v>
      </c>
      <c r="F1308" s="222" t="s">
        <v>2976</v>
      </c>
      <c r="G1308" s="223" t="s">
        <v>420</v>
      </c>
      <c r="H1308" s="224">
        <v>3</v>
      </c>
      <c r="I1308" s="225"/>
      <c r="J1308" s="226">
        <f>ROUND(I1308*H1308,2)</f>
        <v>0</v>
      </c>
      <c r="K1308" s="222" t="s">
        <v>19</v>
      </c>
      <c r="L1308" s="46"/>
      <c r="M1308" s="227" t="s">
        <v>19</v>
      </c>
      <c r="N1308" s="228" t="s">
        <v>44</v>
      </c>
      <c r="O1308" s="86"/>
      <c r="P1308" s="229">
        <f>O1308*H1308</f>
        <v>0</v>
      </c>
      <c r="Q1308" s="229">
        <v>0</v>
      </c>
      <c r="R1308" s="229">
        <f>Q1308*H1308</f>
        <v>0</v>
      </c>
      <c r="S1308" s="229">
        <v>0</v>
      </c>
      <c r="T1308" s="230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31" t="s">
        <v>255</v>
      </c>
      <c r="AT1308" s="231" t="s">
        <v>166</v>
      </c>
      <c r="AU1308" s="231" t="s">
        <v>106</v>
      </c>
      <c r="AY1308" s="19" t="s">
        <v>163</v>
      </c>
      <c r="BE1308" s="232">
        <f>IF(N1308="základní",J1308,0)</f>
        <v>0</v>
      </c>
      <c r="BF1308" s="232">
        <f>IF(N1308="snížená",J1308,0)</f>
        <v>0</v>
      </c>
      <c r="BG1308" s="232">
        <f>IF(N1308="zákl. přenesená",J1308,0)</f>
        <v>0</v>
      </c>
      <c r="BH1308" s="232">
        <f>IF(N1308="sníž. přenesená",J1308,0)</f>
        <v>0</v>
      </c>
      <c r="BI1308" s="232">
        <f>IF(N1308="nulová",J1308,0)</f>
        <v>0</v>
      </c>
      <c r="BJ1308" s="19" t="s">
        <v>106</v>
      </c>
      <c r="BK1308" s="232">
        <f>ROUND(I1308*H1308,2)</f>
        <v>0</v>
      </c>
      <c r="BL1308" s="19" t="s">
        <v>255</v>
      </c>
      <c r="BM1308" s="231" t="s">
        <v>2977</v>
      </c>
    </row>
    <row r="1309" spans="1:51" s="13" customFormat="1" ht="12">
      <c r="A1309" s="13"/>
      <c r="B1309" s="233"/>
      <c r="C1309" s="234"/>
      <c r="D1309" s="235" t="s">
        <v>173</v>
      </c>
      <c r="E1309" s="236" t="s">
        <v>19</v>
      </c>
      <c r="F1309" s="237" t="s">
        <v>2978</v>
      </c>
      <c r="G1309" s="234"/>
      <c r="H1309" s="238">
        <v>3</v>
      </c>
      <c r="I1309" s="239"/>
      <c r="J1309" s="234"/>
      <c r="K1309" s="234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4" t="s">
        <v>173</v>
      </c>
      <c r="AU1309" s="244" t="s">
        <v>106</v>
      </c>
      <c r="AV1309" s="13" t="s">
        <v>106</v>
      </c>
      <c r="AW1309" s="13" t="s">
        <v>33</v>
      </c>
      <c r="AX1309" s="13" t="s">
        <v>80</v>
      </c>
      <c r="AY1309" s="244" t="s">
        <v>163</v>
      </c>
    </row>
    <row r="1310" spans="1:65" s="2" customFormat="1" ht="33" customHeight="1">
      <c r="A1310" s="40"/>
      <c r="B1310" s="41"/>
      <c r="C1310" s="220" t="s">
        <v>2979</v>
      </c>
      <c r="D1310" s="220" t="s">
        <v>166</v>
      </c>
      <c r="E1310" s="221" t="s">
        <v>2980</v>
      </c>
      <c r="F1310" s="222" t="s">
        <v>2981</v>
      </c>
      <c r="G1310" s="223" t="s">
        <v>420</v>
      </c>
      <c r="H1310" s="224">
        <v>5</v>
      </c>
      <c r="I1310" s="225"/>
      <c r="J1310" s="226">
        <f>ROUND(I1310*H1310,2)</f>
        <v>0</v>
      </c>
      <c r="K1310" s="222" t="s">
        <v>19</v>
      </c>
      <c r="L1310" s="46"/>
      <c r="M1310" s="227" t="s">
        <v>19</v>
      </c>
      <c r="N1310" s="228" t="s">
        <v>44</v>
      </c>
      <c r="O1310" s="86"/>
      <c r="P1310" s="229">
        <f>O1310*H1310</f>
        <v>0</v>
      </c>
      <c r="Q1310" s="229">
        <v>0</v>
      </c>
      <c r="R1310" s="229">
        <f>Q1310*H1310</f>
        <v>0</v>
      </c>
      <c r="S1310" s="229">
        <v>0</v>
      </c>
      <c r="T1310" s="230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31" t="s">
        <v>255</v>
      </c>
      <c r="AT1310" s="231" t="s">
        <v>166</v>
      </c>
      <c r="AU1310" s="231" t="s">
        <v>106</v>
      </c>
      <c r="AY1310" s="19" t="s">
        <v>163</v>
      </c>
      <c r="BE1310" s="232">
        <f>IF(N1310="základní",J1310,0)</f>
        <v>0</v>
      </c>
      <c r="BF1310" s="232">
        <f>IF(N1310="snížená",J1310,0)</f>
        <v>0</v>
      </c>
      <c r="BG1310" s="232">
        <f>IF(N1310="zákl. přenesená",J1310,0)</f>
        <v>0</v>
      </c>
      <c r="BH1310" s="232">
        <f>IF(N1310="sníž. přenesená",J1310,0)</f>
        <v>0</v>
      </c>
      <c r="BI1310" s="232">
        <f>IF(N1310="nulová",J1310,0)</f>
        <v>0</v>
      </c>
      <c r="BJ1310" s="19" t="s">
        <v>106</v>
      </c>
      <c r="BK1310" s="232">
        <f>ROUND(I1310*H1310,2)</f>
        <v>0</v>
      </c>
      <c r="BL1310" s="19" t="s">
        <v>255</v>
      </c>
      <c r="BM1310" s="231" t="s">
        <v>2982</v>
      </c>
    </row>
    <row r="1311" spans="1:51" s="13" customFormat="1" ht="12">
      <c r="A1311" s="13"/>
      <c r="B1311" s="233"/>
      <c r="C1311" s="234"/>
      <c r="D1311" s="235" t="s">
        <v>173</v>
      </c>
      <c r="E1311" s="236" t="s">
        <v>19</v>
      </c>
      <c r="F1311" s="237" t="s">
        <v>2983</v>
      </c>
      <c r="G1311" s="234"/>
      <c r="H1311" s="238">
        <v>5</v>
      </c>
      <c r="I1311" s="239"/>
      <c r="J1311" s="234"/>
      <c r="K1311" s="234"/>
      <c r="L1311" s="240"/>
      <c r="M1311" s="241"/>
      <c r="N1311" s="242"/>
      <c r="O1311" s="242"/>
      <c r="P1311" s="242"/>
      <c r="Q1311" s="242"/>
      <c r="R1311" s="242"/>
      <c r="S1311" s="242"/>
      <c r="T1311" s="24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4" t="s">
        <v>173</v>
      </c>
      <c r="AU1311" s="244" t="s">
        <v>106</v>
      </c>
      <c r="AV1311" s="13" t="s">
        <v>106</v>
      </c>
      <c r="AW1311" s="13" t="s">
        <v>33</v>
      </c>
      <c r="AX1311" s="13" t="s">
        <v>80</v>
      </c>
      <c r="AY1311" s="244" t="s">
        <v>163</v>
      </c>
    </row>
    <row r="1312" spans="1:65" s="2" customFormat="1" ht="44.25" customHeight="1">
      <c r="A1312" s="40"/>
      <c r="B1312" s="41"/>
      <c r="C1312" s="220" t="s">
        <v>2984</v>
      </c>
      <c r="D1312" s="220" t="s">
        <v>166</v>
      </c>
      <c r="E1312" s="221" t="s">
        <v>2985</v>
      </c>
      <c r="F1312" s="222" t="s">
        <v>2986</v>
      </c>
      <c r="G1312" s="223" t="s">
        <v>420</v>
      </c>
      <c r="H1312" s="224">
        <v>2</v>
      </c>
      <c r="I1312" s="225"/>
      <c r="J1312" s="226">
        <f>ROUND(I1312*H1312,2)</f>
        <v>0</v>
      </c>
      <c r="K1312" s="222" t="s">
        <v>19</v>
      </c>
      <c r="L1312" s="46"/>
      <c r="M1312" s="227" t="s">
        <v>19</v>
      </c>
      <c r="N1312" s="228" t="s">
        <v>44</v>
      </c>
      <c r="O1312" s="86"/>
      <c r="P1312" s="229">
        <f>O1312*H1312</f>
        <v>0</v>
      </c>
      <c r="Q1312" s="229">
        <v>0</v>
      </c>
      <c r="R1312" s="229">
        <f>Q1312*H1312</f>
        <v>0</v>
      </c>
      <c r="S1312" s="229">
        <v>0</v>
      </c>
      <c r="T1312" s="230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31" t="s">
        <v>255</v>
      </c>
      <c r="AT1312" s="231" t="s">
        <v>166</v>
      </c>
      <c r="AU1312" s="231" t="s">
        <v>106</v>
      </c>
      <c r="AY1312" s="19" t="s">
        <v>163</v>
      </c>
      <c r="BE1312" s="232">
        <f>IF(N1312="základní",J1312,0)</f>
        <v>0</v>
      </c>
      <c r="BF1312" s="232">
        <f>IF(N1312="snížená",J1312,0)</f>
        <v>0</v>
      </c>
      <c r="BG1312" s="232">
        <f>IF(N1312="zákl. přenesená",J1312,0)</f>
        <v>0</v>
      </c>
      <c r="BH1312" s="232">
        <f>IF(N1312="sníž. přenesená",J1312,0)</f>
        <v>0</v>
      </c>
      <c r="BI1312" s="232">
        <f>IF(N1312="nulová",J1312,0)</f>
        <v>0</v>
      </c>
      <c r="BJ1312" s="19" t="s">
        <v>106</v>
      </c>
      <c r="BK1312" s="232">
        <f>ROUND(I1312*H1312,2)</f>
        <v>0</v>
      </c>
      <c r="BL1312" s="19" t="s">
        <v>255</v>
      </c>
      <c r="BM1312" s="231" t="s">
        <v>2987</v>
      </c>
    </row>
    <row r="1313" spans="1:51" s="13" customFormat="1" ht="12">
      <c r="A1313" s="13"/>
      <c r="B1313" s="233"/>
      <c r="C1313" s="234"/>
      <c r="D1313" s="235" t="s">
        <v>173</v>
      </c>
      <c r="E1313" s="236" t="s">
        <v>19</v>
      </c>
      <c r="F1313" s="237" t="s">
        <v>2988</v>
      </c>
      <c r="G1313" s="234"/>
      <c r="H1313" s="238">
        <v>2</v>
      </c>
      <c r="I1313" s="239"/>
      <c r="J1313" s="234"/>
      <c r="K1313" s="234"/>
      <c r="L1313" s="240"/>
      <c r="M1313" s="241"/>
      <c r="N1313" s="242"/>
      <c r="O1313" s="242"/>
      <c r="P1313" s="242"/>
      <c r="Q1313" s="242"/>
      <c r="R1313" s="242"/>
      <c r="S1313" s="242"/>
      <c r="T1313" s="24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4" t="s">
        <v>173</v>
      </c>
      <c r="AU1313" s="244" t="s">
        <v>106</v>
      </c>
      <c r="AV1313" s="13" t="s">
        <v>106</v>
      </c>
      <c r="AW1313" s="13" t="s">
        <v>33</v>
      </c>
      <c r="AX1313" s="13" t="s">
        <v>80</v>
      </c>
      <c r="AY1313" s="244" t="s">
        <v>163</v>
      </c>
    </row>
    <row r="1314" spans="1:65" s="2" customFormat="1" ht="33" customHeight="1">
      <c r="A1314" s="40"/>
      <c r="B1314" s="41"/>
      <c r="C1314" s="220" t="s">
        <v>2989</v>
      </c>
      <c r="D1314" s="220" t="s">
        <v>166</v>
      </c>
      <c r="E1314" s="221" t="s">
        <v>2990</v>
      </c>
      <c r="F1314" s="222" t="s">
        <v>2991</v>
      </c>
      <c r="G1314" s="223" t="s">
        <v>420</v>
      </c>
      <c r="H1314" s="224">
        <v>1</v>
      </c>
      <c r="I1314" s="225"/>
      <c r="J1314" s="226">
        <f>ROUND(I1314*H1314,2)</f>
        <v>0</v>
      </c>
      <c r="K1314" s="222" t="s">
        <v>19</v>
      </c>
      <c r="L1314" s="46"/>
      <c r="M1314" s="227" t="s">
        <v>19</v>
      </c>
      <c r="N1314" s="228" t="s">
        <v>44</v>
      </c>
      <c r="O1314" s="86"/>
      <c r="P1314" s="229">
        <f>O1314*H1314</f>
        <v>0</v>
      </c>
      <c r="Q1314" s="229">
        <v>0</v>
      </c>
      <c r="R1314" s="229">
        <f>Q1314*H1314</f>
        <v>0</v>
      </c>
      <c r="S1314" s="229">
        <v>0</v>
      </c>
      <c r="T1314" s="230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31" t="s">
        <v>255</v>
      </c>
      <c r="AT1314" s="231" t="s">
        <v>166</v>
      </c>
      <c r="AU1314" s="231" t="s">
        <v>106</v>
      </c>
      <c r="AY1314" s="19" t="s">
        <v>163</v>
      </c>
      <c r="BE1314" s="232">
        <f>IF(N1314="základní",J1314,0)</f>
        <v>0</v>
      </c>
      <c r="BF1314" s="232">
        <f>IF(N1314="snížená",J1314,0)</f>
        <v>0</v>
      </c>
      <c r="BG1314" s="232">
        <f>IF(N1314="zákl. přenesená",J1314,0)</f>
        <v>0</v>
      </c>
      <c r="BH1314" s="232">
        <f>IF(N1314="sníž. přenesená",J1314,0)</f>
        <v>0</v>
      </c>
      <c r="BI1314" s="232">
        <f>IF(N1314="nulová",J1314,0)</f>
        <v>0</v>
      </c>
      <c r="BJ1314" s="19" t="s">
        <v>106</v>
      </c>
      <c r="BK1314" s="232">
        <f>ROUND(I1314*H1314,2)</f>
        <v>0</v>
      </c>
      <c r="BL1314" s="19" t="s">
        <v>255</v>
      </c>
      <c r="BM1314" s="231" t="s">
        <v>2992</v>
      </c>
    </row>
    <row r="1315" spans="1:51" s="13" customFormat="1" ht="12">
      <c r="A1315" s="13"/>
      <c r="B1315" s="233"/>
      <c r="C1315" s="234"/>
      <c r="D1315" s="235" t="s">
        <v>173</v>
      </c>
      <c r="E1315" s="236" t="s">
        <v>19</v>
      </c>
      <c r="F1315" s="237" t="s">
        <v>2993</v>
      </c>
      <c r="G1315" s="234"/>
      <c r="H1315" s="238">
        <v>1</v>
      </c>
      <c r="I1315" s="239"/>
      <c r="J1315" s="234"/>
      <c r="K1315" s="234"/>
      <c r="L1315" s="240"/>
      <c r="M1315" s="241"/>
      <c r="N1315" s="242"/>
      <c r="O1315" s="242"/>
      <c r="P1315" s="242"/>
      <c r="Q1315" s="242"/>
      <c r="R1315" s="242"/>
      <c r="S1315" s="242"/>
      <c r="T1315" s="24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44" t="s">
        <v>173</v>
      </c>
      <c r="AU1315" s="244" t="s">
        <v>106</v>
      </c>
      <c r="AV1315" s="13" t="s">
        <v>106</v>
      </c>
      <c r="AW1315" s="13" t="s">
        <v>33</v>
      </c>
      <c r="AX1315" s="13" t="s">
        <v>80</v>
      </c>
      <c r="AY1315" s="244" t="s">
        <v>163</v>
      </c>
    </row>
    <row r="1316" spans="1:65" s="2" customFormat="1" ht="21.75" customHeight="1">
      <c r="A1316" s="40"/>
      <c r="B1316" s="41"/>
      <c r="C1316" s="220" t="s">
        <v>2994</v>
      </c>
      <c r="D1316" s="220" t="s">
        <v>166</v>
      </c>
      <c r="E1316" s="221" t="s">
        <v>2995</v>
      </c>
      <c r="F1316" s="222" t="s">
        <v>2996</v>
      </c>
      <c r="G1316" s="223" t="s">
        <v>420</v>
      </c>
      <c r="H1316" s="224">
        <v>1</v>
      </c>
      <c r="I1316" s="225"/>
      <c r="J1316" s="226">
        <f>ROUND(I1316*H1316,2)</f>
        <v>0</v>
      </c>
      <c r="K1316" s="222" t="s">
        <v>19</v>
      </c>
      <c r="L1316" s="46"/>
      <c r="M1316" s="227" t="s">
        <v>19</v>
      </c>
      <c r="N1316" s="228" t="s">
        <v>44</v>
      </c>
      <c r="O1316" s="86"/>
      <c r="P1316" s="229">
        <f>O1316*H1316</f>
        <v>0</v>
      </c>
      <c r="Q1316" s="229">
        <v>0</v>
      </c>
      <c r="R1316" s="229">
        <f>Q1316*H1316</f>
        <v>0</v>
      </c>
      <c r="S1316" s="229">
        <v>0</v>
      </c>
      <c r="T1316" s="230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31" t="s">
        <v>255</v>
      </c>
      <c r="AT1316" s="231" t="s">
        <v>166</v>
      </c>
      <c r="AU1316" s="231" t="s">
        <v>106</v>
      </c>
      <c r="AY1316" s="19" t="s">
        <v>163</v>
      </c>
      <c r="BE1316" s="232">
        <f>IF(N1316="základní",J1316,0)</f>
        <v>0</v>
      </c>
      <c r="BF1316" s="232">
        <f>IF(N1316="snížená",J1316,0)</f>
        <v>0</v>
      </c>
      <c r="BG1316" s="232">
        <f>IF(N1316="zákl. přenesená",J1316,0)</f>
        <v>0</v>
      </c>
      <c r="BH1316" s="232">
        <f>IF(N1316="sníž. přenesená",J1316,0)</f>
        <v>0</v>
      </c>
      <c r="BI1316" s="232">
        <f>IF(N1316="nulová",J1316,0)</f>
        <v>0</v>
      </c>
      <c r="BJ1316" s="19" t="s">
        <v>106</v>
      </c>
      <c r="BK1316" s="232">
        <f>ROUND(I1316*H1316,2)</f>
        <v>0</v>
      </c>
      <c r="BL1316" s="19" t="s">
        <v>255</v>
      </c>
      <c r="BM1316" s="231" t="s">
        <v>2997</v>
      </c>
    </row>
    <row r="1317" spans="1:51" s="13" customFormat="1" ht="12">
      <c r="A1317" s="13"/>
      <c r="B1317" s="233"/>
      <c r="C1317" s="234"/>
      <c r="D1317" s="235" t="s">
        <v>173</v>
      </c>
      <c r="E1317" s="236" t="s">
        <v>19</v>
      </c>
      <c r="F1317" s="237" t="s">
        <v>2998</v>
      </c>
      <c r="G1317" s="234"/>
      <c r="H1317" s="238">
        <v>1</v>
      </c>
      <c r="I1317" s="239"/>
      <c r="J1317" s="234"/>
      <c r="K1317" s="234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4" t="s">
        <v>173</v>
      </c>
      <c r="AU1317" s="244" t="s">
        <v>106</v>
      </c>
      <c r="AV1317" s="13" t="s">
        <v>106</v>
      </c>
      <c r="AW1317" s="13" t="s">
        <v>33</v>
      </c>
      <c r="AX1317" s="13" t="s">
        <v>80</v>
      </c>
      <c r="AY1317" s="244" t="s">
        <v>163</v>
      </c>
    </row>
    <row r="1318" spans="1:65" s="2" customFormat="1" ht="44.25" customHeight="1">
      <c r="A1318" s="40"/>
      <c r="B1318" s="41"/>
      <c r="C1318" s="220" t="s">
        <v>2999</v>
      </c>
      <c r="D1318" s="220" t="s">
        <v>166</v>
      </c>
      <c r="E1318" s="221" t="s">
        <v>3000</v>
      </c>
      <c r="F1318" s="222" t="s">
        <v>3001</v>
      </c>
      <c r="G1318" s="223" t="s">
        <v>420</v>
      </c>
      <c r="H1318" s="224">
        <v>31</v>
      </c>
      <c r="I1318" s="225"/>
      <c r="J1318" s="226">
        <f>ROUND(I1318*H1318,2)</f>
        <v>0</v>
      </c>
      <c r="K1318" s="222" t="s">
        <v>19</v>
      </c>
      <c r="L1318" s="46"/>
      <c r="M1318" s="227" t="s">
        <v>19</v>
      </c>
      <c r="N1318" s="228" t="s">
        <v>44</v>
      </c>
      <c r="O1318" s="86"/>
      <c r="P1318" s="229">
        <f>O1318*H1318</f>
        <v>0</v>
      </c>
      <c r="Q1318" s="229">
        <v>0</v>
      </c>
      <c r="R1318" s="229">
        <f>Q1318*H1318</f>
        <v>0</v>
      </c>
      <c r="S1318" s="229">
        <v>0</v>
      </c>
      <c r="T1318" s="230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31" t="s">
        <v>255</v>
      </c>
      <c r="AT1318" s="231" t="s">
        <v>166</v>
      </c>
      <c r="AU1318" s="231" t="s">
        <v>106</v>
      </c>
      <c r="AY1318" s="19" t="s">
        <v>163</v>
      </c>
      <c r="BE1318" s="232">
        <f>IF(N1318="základní",J1318,0)</f>
        <v>0</v>
      </c>
      <c r="BF1318" s="232">
        <f>IF(N1318="snížená",J1318,0)</f>
        <v>0</v>
      </c>
      <c r="BG1318" s="232">
        <f>IF(N1318="zákl. přenesená",J1318,0)</f>
        <v>0</v>
      </c>
      <c r="BH1318" s="232">
        <f>IF(N1318="sníž. přenesená",J1318,0)</f>
        <v>0</v>
      </c>
      <c r="BI1318" s="232">
        <f>IF(N1318="nulová",J1318,0)</f>
        <v>0</v>
      </c>
      <c r="BJ1318" s="19" t="s">
        <v>106</v>
      </c>
      <c r="BK1318" s="232">
        <f>ROUND(I1318*H1318,2)</f>
        <v>0</v>
      </c>
      <c r="BL1318" s="19" t="s">
        <v>255</v>
      </c>
      <c r="BM1318" s="231" t="s">
        <v>3002</v>
      </c>
    </row>
    <row r="1319" spans="1:51" s="13" customFormat="1" ht="12">
      <c r="A1319" s="13"/>
      <c r="B1319" s="233"/>
      <c r="C1319" s="234"/>
      <c r="D1319" s="235" t="s">
        <v>173</v>
      </c>
      <c r="E1319" s="236" t="s">
        <v>19</v>
      </c>
      <c r="F1319" s="237" t="s">
        <v>3003</v>
      </c>
      <c r="G1319" s="234"/>
      <c r="H1319" s="238">
        <v>31</v>
      </c>
      <c r="I1319" s="239"/>
      <c r="J1319" s="234"/>
      <c r="K1319" s="234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4" t="s">
        <v>173</v>
      </c>
      <c r="AU1319" s="244" t="s">
        <v>106</v>
      </c>
      <c r="AV1319" s="13" t="s">
        <v>106</v>
      </c>
      <c r="AW1319" s="13" t="s">
        <v>33</v>
      </c>
      <c r="AX1319" s="13" t="s">
        <v>80</v>
      </c>
      <c r="AY1319" s="244" t="s">
        <v>163</v>
      </c>
    </row>
    <row r="1320" spans="1:65" s="2" customFormat="1" ht="44.25" customHeight="1">
      <c r="A1320" s="40"/>
      <c r="B1320" s="41"/>
      <c r="C1320" s="220" t="s">
        <v>3004</v>
      </c>
      <c r="D1320" s="220" t="s">
        <v>166</v>
      </c>
      <c r="E1320" s="221" t="s">
        <v>3005</v>
      </c>
      <c r="F1320" s="222" t="s">
        <v>3006</v>
      </c>
      <c r="G1320" s="223" t="s">
        <v>420</v>
      </c>
      <c r="H1320" s="224">
        <v>2</v>
      </c>
      <c r="I1320" s="225"/>
      <c r="J1320" s="226">
        <f>ROUND(I1320*H1320,2)</f>
        <v>0</v>
      </c>
      <c r="K1320" s="222" t="s">
        <v>19</v>
      </c>
      <c r="L1320" s="46"/>
      <c r="M1320" s="227" t="s">
        <v>19</v>
      </c>
      <c r="N1320" s="228" t="s">
        <v>44</v>
      </c>
      <c r="O1320" s="86"/>
      <c r="P1320" s="229">
        <f>O1320*H1320</f>
        <v>0</v>
      </c>
      <c r="Q1320" s="229">
        <v>0</v>
      </c>
      <c r="R1320" s="229">
        <f>Q1320*H1320</f>
        <v>0</v>
      </c>
      <c r="S1320" s="229">
        <v>0</v>
      </c>
      <c r="T1320" s="230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31" t="s">
        <v>255</v>
      </c>
      <c r="AT1320" s="231" t="s">
        <v>166</v>
      </c>
      <c r="AU1320" s="231" t="s">
        <v>106</v>
      </c>
      <c r="AY1320" s="19" t="s">
        <v>163</v>
      </c>
      <c r="BE1320" s="232">
        <f>IF(N1320="základní",J1320,0)</f>
        <v>0</v>
      </c>
      <c r="BF1320" s="232">
        <f>IF(N1320="snížená",J1320,0)</f>
        <v>0</v>
      </c>
      <c r="BG1320" s="232">
        <f>IF(N1320="zákl. přenesená",J1320,0)</f>
        <v>0</v>
      </c>
      <c r="BH1320" s="232">
        <f>IF(N1320="sníž. přenesená",J1320,0)</f>
        <v>0</v>
      </c>
      <c r="BI1320" s="232">
        <f>IF(N1320="nulová",J1320,0)</f>
        <v>0</v>
      </c>
      <c r="BJ1320" s="19" t="s">
        <v>106</v>
      </c>
      <c r="BK1320" s="232">
        <f>ROUND(I1320*H1320,2)</f>
        <v>0</v>
      </c>
      <c r="BL1320" s="19" t="s">
        <v>255</v>
      </c>
      <c r="BM1320" s="231" t="s">
        <v>3007</v>
      </c>
    </row>
    <row r="1321" spans="1:51" s="13" customFormat="1" ht="12">
      <c r="A1321" s="13"/>
      <c r="B1321" s="233"/>
      <c r="C1321" s="234"/>
      <c r="D1321" s="235" t="s">
        <v>173</v>
      </c>
      <c r="E1321" s="236" t="s">
        <v>19</v>
      </c>
      <c r="F1321" s="237" t="s">
        <v>3008</v>
      </c>
      <c r="G1321" s="234"/>
      <c r="H1321" s="238">
        <v>2</v>
      </c>
      <c r="I1321" s="239"/>
      <c r="J1321" s="234"/>
      <c r="K1321" s="234"/>
      <c r="L1321" s="240"/>
      <c r="M1321" s="241"/>
      <c r="N1321" s="242"/>
      <c r="O1321" s="242"/>
      <c r="P1321" s="242"/>
      <c r="Q1321" s="242"/>
      <c r="R1321" s="242"/>
      <c r="S1321" s="242"/>
      <c r="T1321" s="24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4" t="s">
        <v>173</v>
      </c>
      <c r="AU1321" s="244" t="s">
        <v>106</v>
      </c>
      <c r="AV1321" s="13" t="s">
        <v>106</v>
      </c>
      <c r="AW1321" s="13" t="s">
        <v>33</v>
      </c>
      <c r="AX1321" s="13" t="s">
        <v>80</v>
      </c>
      <c r="AY1321" s="244" t="s">
        <v>163</v>
      </c>
    </row>
    <row r="1322" spans="1:65" s="2" customFormat="1" ht="21.75" customHeight="1">
      <c r="A1322" s="40"/>
      <c r="B1322" s="41"/>
      <c r="C1322" s="220" t="s">
        <v>3009</v>
      </c>
      <c r="D1322" s="220" t="s">
        <v>166</v>
      </c>
      <c r="E1322" s="221" t="s">
        <v>3010</v>
      </c>
      <c r="F1322" s="222" t="s">
        <v>3011</v>
      </c>
      <c r="G1322" s="223" t="s">
        <v>420</v>
      </c>
      <c r="H1322" s="224">
        <v>1</v>
      </c>
      <c r="I1322" s="225"/>
      <c r="J1322" s="226">
        <f>ROUND(I1322*H1322,2)</f>
        <v>0</v>
      </c>
      <c r="K1322" s="222" t="s">
        <v>19</v>
      </c>
      <c r="L1322" s="46"/>
      <c r="M1322" s="227" t="s">
        <v>19</v>
      </c>
      <c r="N1322" s="228" t="s">
        <v>44</v>
      </c>
      <c r="O1322" s="86"/>
      <c r="P1322" s="229">
        <f>O1322*H1322</f>
        <v>0</v>
      </c>
      <c r="Q1322" s="229">
        <v>0</v>
      </c>
      <c r="R1322" s="229">
        <f>Q1322*H1322</f>
        <v>0</v>
      </c>
      <c r="S1322" s="229">
        <v>0</v>
      </c>
      <c r="T1322" s="230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31" t="s">
        <v>255</v>
      </c>
      <c r="AT1322" s="231" t="s">
        <v>166</v>
      </c>
      <c r="AU1322" s="231" t="s">
        <v>106</v>
      </c>
      <c r="AY1322" s="19" t="s">
        <v>163</v>
      </c>
      <c r="BE1322" s="232">
        <f>IF(N1322="základní",J1322,0)</f>
        <v>0</v>
      </c>
      <c r="BF1322" s="232">
        <f>IF(N1322="snížená",J1322,0)</f>
        <v>0</v>
      </c>
      <c r="BG1322" s="232">
        <f>IF(N1322="zákl. přenesená",J1322,0)</f>
        <v>0</v>
      </c>
      <c r="BH1322" s="232">
        <f>IF(N1322="sníž. přenesená",J1322,0)</f>
        <v>0</v>
      </c>
      <c r="BI1322" s="232">
        <f>IF(N1322="nulová",J1322,0)</f>
        <v>0</v>
      </c>
      <c r="BJ1322" s="19" t="s">
        <v>106</v>
      </c>
      <c r="BK1322" s="232">
        <f>ROUND(I1322*H1322,2)</f>
        <v>0</v>
      </c>
      <c r="BL1322" s="19" t="s">
        <v>255</v>
      </c>
      <c r="BM1322" s="231" t="s">
        <v>3012</v>
      </c>
    </row>
    <row r="1323" spans="1:51" s="13" customFormat="1" ht="12">
      <c r="A1323" s="13"/>
      <c r="B1323" s="233"/>
      <c r="C1323" s="234"/>
      <c r="D1323" s="235" t="s">
        <v>173</v>
      </c>
      <c r="E1323" s="236" t="s">
        <v>19</v>
      </c>
      <c r="F1323" s="237" t="s">
        <v>3013</v>
      </c>
      <c r="G1323" s="234"/>
      <c r="H1323" s="238">
        <v>1</v>
      </c>
      <c r="I1323" s="239"/>
      <c r="J1323" s="234"/>
      <c r="K1323" s="234"/>
      <c r="L1323" s="240"/>
      <c r="M1323" s="241"/>
      <c r="N1323" s="242"/>
      <c r="O1323" s="242"/>
      <c r="P1323" s="242"/>
      <c r="Q1323" s="242"/>
      <c r="R1323" s="242"/>
      <c r="S1323" s="242"/>
      <c r="T1323" s="24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4" t="s">
        <v>173</v>
      </c>
      <c r="AU1323" s="244" t="s">
        <v>106</v>
      </c>
      <c r="AV1323" s="13" t="s">
        <v>106</v>
      </c>
      <c r="AW1323" s="13" t="s">
        <v>33</v>
      </c>
      <c r="AX1323" s="13" t="s">
        <v>80</v>
      </c>
      <c r="AY1323" s="244" t="s">
        <v>163</v>
      </c>
    </row>
    <row r="1324" spans="1:65" s="2" customFormat="1" ht="44.25" customHeight="1">
      <c r="A1324" s="40"/>
      <c r="B1324" s="41"/>
      <c r="C1324" s="220" t="s">
        <v>3014</v>
      </c>
      <c r="D1324" s="220" t="s">
        <v>166</v>
      </c>
      <c r="E1324" s="221" t="s">
        <v>3015</v>
      </c>
      <c r="F1324" s="222" t="s">
        <v>3016</v>
      </c>
      <c r="G1324" s="223" t="s">
        <v>420</v>
      </c>
      <c r="H1324" s="224">
        <v>5</v>
      </c>
      <c r="I1324" s="225"/>
      <c r="J1324" s="226">
        <f>ROUND(I1324*H1324,2)</f>
        <v>0</v>
      </c>
      <c r="K1324" s="222" t="s">
        <v>19</v>
      </c>
      <c r="L1324" s="46"/>
      <c r="M1324" s="227" t="s">
        <v>19</v>
      </c>
      <c r="N1324" s="228" t="s">
        <v>44</v>
      </c>
      <c r="O1324" s="86"/>
      <c r="P1324" s="229">
        <f>O1324*H1324</f>
        <v>0</v>
      </c>
      <c r="Q1324" s="229">
        <v>0</v>
      </c>
      <c r="R1324" s="229">
        <f>Q1324*H1324</f>
        <v>0</v>
      </c>
      <c r="S1324" s="229">
        <v>0</v>
      </c>
      <c r="T1324" s="230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31" t="s">
        <v>255</v>
      </c>
      <c r="AT1324" s="231" t="s">
        <v>166</v>
      </c>
      <c r="AU1324" s="231" t="s">
        <v>106</v>
      </c>
      <c r="AY1324" s="19" t="s">
        <v>163</v>
      </c>
      <c r="BE1324" s="232">
        <f>IF(N1324="základní",J1324,0)</f>
        <v>0</v>
      </c>
      <c r="BF1324" s="232">
        <f>IF(N1324="snížená",J1324,0)</f>
        <v>0</v>
      </c>
      <c r="BG1324" s="232">
        <f>IF(N1324="zákl. přenesená",J1324,0)</f>
        <v>0</v>
      </c>
      <c r="BH1324" s="232">
        <f>IF(N1324="sníž. přenesená",J1324,0)</f>
        <v>0</v>
      </c>
      <c r="BI1324" s="232">
        <f>IF(N1324="nulová",J1324,0)</f>
        <v>0</v>
      </c>
      <c r="BJ1324" s="19" t="s">
        <v>106</v>
      </c>
      <c r="BK1324" s="232">
        <f>ROUND(I1324*H1324,2)</f>
        <v>0</v>
      </c>
      <c r="BL1324" s="19" t="s">
        <v>255</v>
      </c>
      <c r="BM1324" s="231" t="s">
        <v>3017</v>
      </c>
    </row>
    <row r="1325" spans="1:51" s="13" customFormat="1" ht="12">
      <c r="A1325" s="13"/>
      <c r="B1325" s="233"/>
      <c r="C1325" s="234"/>
      <c r="D1325" s="235" t="s">
        <v>173</v>
      </c>
      <c r="E1325" s="236" t="s">
        <v>19</v>
      </c>
      <c r="F1325" s="237" t="s">
        <v>3018</v>
      </c>
      <c r="G1325" s="234"/>
      <c r="H1325" s="238">
        <v>5</v>
      </c>
      <c r="I1325" s="239"/>
      <c r="J1325" s="234"/>
      <c r="K1325" s="234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4" t="s">
        <v>173</v>
      </c>
      <c r="AU1325" s="244" t="s">
        <v>106</v>
      </c>
      <c r="AV1325" s="13" t="s">
        <v>106</v>
      </c>
      <c r="AW1325" s="13" t="s">
        <v>33</v>
      </c>
      <c r="AX1325" s="13" t="s">
        <v>80</v>
      </c>
      <c r="AY1325" s="244" t="s">
        <v>163</v>
      </c>
    </row>
    <row r="1326" spans="1:65" s="2" customFormat="1" ht="44.25" customHeight="1">
      <c r="A1326" s="40"/>
      <c r="B1326" s="41"/>
      <c r="C1326" s="220" t="s">
        <v>3019</v>
      </c>
      <c r="D1326" s="220" t="s">
        <v>166</v>
      </c>
      <c r="E1326" s="221" t="s">
        <v>3020</v>
      </c>
      <c r="F1326" s="222" t="s">
        <v>3001</v>
      </c>
      <c r="G1326" s="223" t="s">
        <v>420</v>
      </c>
      <c r="H1326" s="224">
        <v>31</v>
      </c>
      <c r="I1326" s="225"/>
      <c r="J1326" s="226">
        <f>ROUND(I1326*H1326,2)</f>
        <v>0</v>
      </c>
      <c r="K1326" s="222" t="s">
        <v>19</v>
      </c>
      <c r="L1326" s="46"/>
      <c r="M1326" s="227" t="s">
        <v>19</v>
      </c>
      <c r="N1326" s="228" t="s">
        <v>44</v>
      </c>
      <c r="O1326" s="86"/>
      <c r="P1326" s="229">
        <f>O1326*H1326</f>
        <v>0</v>
      </c>
      <c r="Q1326" s="229">
        <v>0</v>
      </c>
      <c r="R1326" s="229">
        <f>Q1326*H1326</f>
        <v>0</v>
      </c>
      <c r="S1326" s="229">
        <v>0</v>
      </c>
      <c r="T1326" s="230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31" t="s">
        <v>255</v>
      </c>
      <c r="AT1326" s="231" t="s">
        <v>166</v>
      </c>
      <c r="AU1326" s="231" t="s">
        <v>106</v>
      </c>
      <c r="AY1326" s="19" t="s">
        <v>163</v>
      </c>
      <c r="BE1326" s="232">
        <f>IF(N1326="základní",J1326,0)</f>
        <v>0</v>
      </c>
      <c r="BF1326" s="232">
        <f>IF(N1326="snížená",J1326,0)</f>
        <v>0</v>
      </c>
      <c r="BG1326" s="232">
        <f>IF(N1326="zákl. přenesená",J1326,0)</f>
        <v>0</v>
      </c>
      <c r="BH1326" s="232">
        <f>IF(N1326="sníž. přenesená",J1326,0)</f>
        <v>0</v>
      </c>
      <c r="BI1326" s="232">
        <f>IF(N1326="nulová",J1326,0)</f>
        <v>0</v>
      </c>
      <c r="BJ1326" s="19" t="s">
        <v>106</v>
      </c>
      <c r="BK1326" s="232">
        <f>ROUND(I1326*H1326,2)</f>
        <v>0</v>
      </c>
      <c r="BL1326" s="19" t="s">
        <v>255</v>
      </c>
      <c r="BM1326" s="231" t="s">
        <v>3021</v>
      </c>
    </row>
    <row r="1327" spans="1:51" s="13" customFormat="1" ht="12">
      <c r="A1327" s="13"/>
      <c r="B1327" s="233"/>
      <c r="C1327" s="234"/>
      <c r="D1327" s="235" t="s">
        <v>173</v>
      </c>
      <c r="E1327" s="236" t="s">
        <v>19</v>
      </c>
      <c r="F1327" s="237" t="s">
        <v>3022</v>
      </c>
      <c r="G1327" s="234"/>
      <c r="H1327" s="238">
        <v>31</v>
      </c>
      <c r="I1327" s="239"/>
      <c r="J1327" s="234"/>
      <c r="K1327" s="234"/>
      <c r="L1327" s="240"/>
      <c r="M1327" s="241"/>
      <c r="N1327" s="242"/>
      <c r="O1327" s="242"/>
      <c r="P1327" s="242"/>
      <c r="Q1327" s="242"/>
      <c r="R1327" s="242"/>
      <c r="S1327" s="242"/>
      <c r="T1327" s="24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4" t="s">
        <v>173</v>
      </c>
      <c r="AU1327" s="244" t="s">
        <v>106</v>
      </c>
      <c r="AV1327" s="13" t="s">
        <v>106</v>
      </c>
      <c r="AW1327" s="13" t="s">
        <v>33</v>
      </c>
      <c r="AX1327" s="13" t="s">
        <v>80</v>
      </c>
      <c r="AY1327" s="244" t="s">
        <v>163</v>
      </c>
    </row>
    <row r="1328" spans="1:65" s="2" customFormat="1" ht="44.25" customHeight="1">
      <c r="A1328" s="40"/>
      <c r="B1328" s="41"/>
      <c r="C1328" s="220" t="s">
        <v>3023</v>
      </c>
      <c r="D1328" s="220" t="s">
        <v>166</v>
      </c>
      <c r="E1328" s="221" t="s">
        <v>3024</v>
      </c>
      <c r="F1328" s="222" t="s">
        <v>3006</v>
      </c>
      <c r="G1328" s="223" t="s">
        <v>420</v>
      </c>
      <c r="H1328" s="224">
        <v>2</v>
      </c>
      <c r="I1328" s="225"/>
      <c r="J1328" s="226">
        <f>ROUND(I1328*H1328,2)</f>
        <v>0</v>
      </c>
      <c r="K1328" s="222" t="s">
        <v>19</v>
      </c>
      <c r="L1328" s="46"/>
      <c r="M1328" s="227" t="s">
        <v>19</v>
      </c>
      <c r="N1328" s="228" t="s">
        <v>44</v>
      </c>
      <c r="O1328" s="86"/>
      <c r="P1328" s="229">
        <f>O1328*H1328</f>
        <v>0</v>
      </c>
      <c r="Q1328" s="229">
        <v>0</v>
      </c>
      <c r="R1328" s="229">
        <f>Q1328*H1328</f>
        <v>0</v>
      </c>
      <c r="S1328" s="229">
        <v>0</v>
      </c>
      <c r="T1328" s="230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31" t="s">
        <v>255</v>
      </c>
      <c r="AT1328" s="231" t="s">
        <v>166</v>
      </c>
      <c r="AU1328" s="231" t="s">
        <v>106</v>
      </c>
      <c r="AY1328" s="19" t="s">
        <v>163</v>
      </c>
      <c r="BE1328" s="232">
        <f>IF(N1328="základní",J1328,0)</f>
        <v>0</v>
      </c>
      <c r="BF1328" s="232">
        <f>IF(N1328="snížená",J1328,0)</f>
        <v>0</v>
      </c>
      <c r="BG1328" s="232">
        <f>IF(N1328="zákl. přenesená",J1328,0)</f>
        <v>0</v>
      </c>
      <c r="BH1328" s="232">
        <f>IF(N1328="sníž. přenesená",J1328,0)</f>
        <v>0</v>
      </c>
      <c r="BI1328" s="232">
        <f>IF(N1328="nulová",J1328,0)</f>
        <v>0</v>
      </c>
      <c r="BJ1328" s="19" t="s">
        <v>106</v>
      </c>
      <c r="BK1328" s="232">
        <f>ROUND(I1328*H1328,2)</f>
        <v>0</v>
      </c>
      <c r="BL1328" s="19" t="s">
        <v>255</v>
      </c>
      <c r="BM1328" s="231" t="s">
        <v>3025</v>
      </c>
    </row>
    <row r="1329" spans="1:51" s="13" customFormat="1" ht="12">
      <c r="A1329" s="13"/>
      <c r="B1329" s="233"/>
      <c r="C1329" s="234"/>
      <c r="D1329" s="235" t="s">
        <v>173</v>
      </c>
      <c r="E1329" s="236" t="s">
        <v>19</v>
      </c>
      <c r="F1329" s="237" t="s">
        <v>3026</v>
      </c>
      <c r="G1329" s="234"/>
      <c r="H1329" s="238">
        <v>2</v>
      </c>
      <c r="I1329" s="239"/>
      <c r="J1329" s="234"/>
      <c r="K1329" s="234"/>
      <c r="L1329" s="240"/>
      <c r="M1329" s="241"/>
      <c r="N1329" s="242"/>
      <c r="O1329" s="242"/>
      <c r="P1329" s="242"/>
      <c r="Q1329" s="242"/>
      <c r="R1329" s="242"/>
      <c r="S1329" s="242"/>
      <c r="T1329" s="24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4" t="s">
        <v>173</v>
      </c>
      <c r="AU1329" s="244" t="s">
        <v>106</v>
      </c>
      <c r="AV1329" s="13" t="s">
        <v>106</v>
      </c>
      <c r="AW1329" s="13" t="s">
        <v>33</v>
      </c>
      <c r="AX1329" s="13" t="s">
        <v>80</v>
      </c>
      <c r="AY1329" s="244" t="s">
        <v>163</v>
      </c>
    </row>
    <row r="1330" spans="1:65" s="2" customFormat="1" ht="44.25" customHeight="1">
      <c r="A1330" s="40"/>
      <c r="B1330" s="41"/>
      <c r="C1330" s="220" t="s">
        <v>3027</v>
      </c>
      <c r="D1330" s="220" t="s">
        <v>166</v>
      </c>
      <c r="E1330" s="221" t="s">
        <v>3028</v>
      </c>
      <c r="F1330" s="222" t="s">
        <v>3029</v>
      </c>
      <c r="G1330" s="223" t="s">
        <v>420</v>
      </c>
      <c r="H1330" s="224">
        <v>2</v>
      </c>
      <c r="I1330" s="225"/>
      <c r="J1330" s="226">
        <f>ROUND(I1330*H1330,2)</f>
        <v>0</v>
      </c>
      <c r="K1330" s="222" t="s">
        <v>19</v>
      </c>
      <c r="L1330" s="46"/>
      <c r="M1330" s="227" t="s">
        <v>19</v>
      </c>
      <c r="N1330" s="228" t="s">
        <v>44</v>
      </c>
      <c r="O1330" s="86"/>
      <c r="P1330" s="229">
        <f>O1330*H1330</f>
        <v>0</v>
      </c>
      <c r="Q1330" s="229">
        <v>0</v>
      </c>
      <c r="R1330" s="229">
        <f>Q1330*H1330</f>
        <v>0</v>
      </c>
      <c r="S1330" s="229">
        <v>0</v>
      </c>
      <c r="T1330" s="230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31" t="s">
        <v>255</v>
      </c>
      <c r="AT1330" s="231" t="s">
        <v>166</v>
      </c>
      <c r="AU1330" s="231" t="s">
        <v>106</v>
      </c>
      <c r="AY1330" s="19" t="s">
        <v>163</v>
      </c>
      <c r="BE1330" s="232">
        <f>IF(N1330="základní",J1330,0)</f>
        <v>0</v>
      </c>
      <c r="BF1330" s="232">
        <f>IF(N1330="snížená",J1330,0)</f>
        <v>0</v>
      </c>
      <c r="BG1330" s="232">
        <f>IF(N1330="zákl. přenesená",J1330,0)</f>
        <v>0</v>
      </c>
      <c r="BH1330" s="232">
        <f>IF(N1330="sníž. přenesená",J1330,0)</f>
        <v>0</v>
      </c>
      <c r="BI1330" s="232">
        <f>IF(N1330="nulová",J1330,0)</f>
        <v>0</v>
      </c>
      <c r="BJ1330" s="19" t="s">
        <v>106</v>
      </c>
      <c r="BK1330" s="232">
        <f>ROUND(I1330*H1330,2)</f>
        <v>0</v>
      </c>
      <c r="BL1330" s="19" t="s">
        <v>255</v>
      </c>
      <c r="BM1330" s="231" t="s">
        <v>3030</v>
      </c>
    </row>
    <row r="1331" spans="1:51" s="13" customFormat="1" ht="12">
      <c r="A1331" s="13"/>
      <c r="B1331" s="233"/>
      <c r="C1331" s="234"/>
      <c r="D1331" s="235" t="s">
        <v>173</v>
      </c>
      <c r="E1331" s="236" t="s">
        <v>19</v>
      </c>
      <c r="F1331" s="237" t="s">
        <v>3031</v>
      </c>
      <c r="G1331" s="234"/>
      <c r="H1331" s="238">
        <v>2</v>
      </c>
      <c r="I1331" s="239"/>
      <c r="J1331" s="234"/>
      <c r="K1331" s="234"/>
      <c r="L1331" s="240"/>
      <c r="M1331" s="241"/>
      <c r="N1331" s="242"/>
      <c r="O1331" s="242"/>
      <c r="P1331" s="242"/>
      <c r="Q1331" s="242"/>
      <c r="R1331" s="242"/>
      <c r="S1331" s="242"/>
      <c r="T1331" s="24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4" t="s">
        <v>173</v>
      </c>
      <c r="AU1331" s="244" t="s">
        <v>106</v>
      </c>
      <c r="AV1331" s="13" t="s">
        <v>106</v>
      </c>
      <c r="AW1331" s="13" t="s">
        <v>33</v>
      </c>
      <c r="AX1331" s="13" t="s">
        <v>80</v>
      </c>
      <c r="AY1331" s="244" t="s">
        <v>163</v>
      </c>
    </row>
    <row r="1332" spans="1:65" s="2" customFormat="1" ht="21.75" customHeight="1">
      <c r="A1332" s="40"/>
      <c r="B1332" s="41"/>
      <c r="C1332" s="220" t="s">
        <v>3032</v>
      </c>
      <c r="D1332" s="220" t="s">
        <v>166</v>
      </c>
      <c r="E1332" s="221" t="s">
        <v>3033</v>
      </c>
      <c r="F1332" s="222" t="s">
        <v>3011</v>
      </c>
      <c r="G1332" s="223" t="s">
        <v>420</v>
      </c>
      <c r="H1332" s="224">
        <v>2</v>
      </c>
      <c r="I1332" s="225"/>
      <c r="J1332" s="226">
        <f>ROUND(I1332*H1332,2)</f>
        <v>0</v>
      </c>
      <c r="K1332" s="222" t="s">
        <v>19</v>
      </c>
      <c r="L1332" s="46"/>
      <c r="M1332" s="227" t="s">
        <v>19</v>
      </c>
      <c r="N1332" s="228" t="s">
        <v>44</v>
      </c>
      <c r="O1332" s="86"/>
      <c r="P1332" s="229">
        <f>O1332*H1332</f>
        <v>0</v>
      </c>
      <c r="Q1332" s="229">
        <v>0</v>
      </c>
      <c r="R1332" s="229">
        <f>Q1332*H1332</f>
        <v>0</v>
      </c>
      <c r="S1332" s="229">
        <v>0</v>
      </c>
      <c r="T1332" s="230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31" t="s">
        <v>255</v>
      </c>
      <c r="AT1332" s="231" t="s">
        <v>166</v>
      </c>
      <c r="AU1332" s="231" t="s">
        <v>106</v>
      </c>
      <c r="AY1332" s="19" t="s">
        <v>163</v>
      </c>
      <c r="BE1332" s="232">
        <f>IF(N1332="základní",J1332,0)</f>
        <v>0</v>
      </c>
      <c r="BF1332" s="232">
        <f>IF(N1332="snížená",J1332,0)</f>
        <v>0</v>
      </c>
      <c r="BG1332" s="232">
        <f>IF(N1332="zákl. přenesená",J1332,0)</f>
        <v>0</v>
      </c>
      <c r="BH1332" s="232">
        <f>IF(N1332="sníž. přenesená",J1332,0)</f>
        <v>0</v>
      </c>
      <c r="BI1332" s="232">
        <f>IF(N1332="nulová",J1332,0)</f>
        <v>0</v>
      </c>
      <c r="BJ1332" s="19" t="s">
        <v>106</v>
      </c>
      <c r="BK1332" s="232">
        <f>ROUND(I1332*H1332,2)</f>
        <v>0</v>
      </c>
      <c r="BL1332" s="19" t="s">
        <v>255</v>
      </c>
      <c r="BM1332" s="231" t="s">
        <v>3034</v>
      </c>
    </row>
    <row r="1333" spans="1:51" s="13" customFormat="1" ht="12">
      <c r="A1333" s="13"/>
      <c r="B1333" s="233"/>
      <c r="C1333" s="234"/>
      <c r="D1333" s="235" t="s">
        <v>173</v>
      </c>
      <c r="E1333" s="236" t="s">
        <v>19</v>
      </c>
      <c r="F1333" s="237" t="s">
        <v>3035</v>
      </c>
      <c r="G1333" s="234"/>
      <c r="H1333" s="238">
        <v>2</v>
      </c>
      <c r="I1333" s="239"/>
      <c r="J1333" s="234"/>
      <c r="K1333" s="234"/>
      <c r="L1333" s="240"/>
      <c r="M1333" s="241"/>
      <c r="N1333" s="242"/>
      <c r="O1333" s="242"/>
      <c r="P1333" s="242"/>
      <c r="Q1333" s="242"/>
      <c r="R1333" s="242"/>
      <c r="S1333" s="242"/>
      <c r="T1333" s="24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4" t="s">
        <v>173</v>
      </c>
      <c r="AU1333" s="244" t="s">
        <v>106</v>
      </c>
      <c r="AV1333" s="13" t="s">
        <v>106</v>
      </c>
      <c r="AW1333" s="13" t="s">
        <v>33</v>
      </c>
      <c r="AX1333" s="13" t="s">
        <v>80</v>
      </c>
      <c r="AY1333" s="244" t="s">
        <v>163</v>
      </c>
    </row>
    <row r="1334" spans="1:65" s="2" customFormat="1" ht="44.25" customHeight="1">
      <c r="A1334" s="40"/>
      <c r="B1334" s="41"/>
      <c r="C1334" s="220" t="s">
        <v>3036</v>
      </c>
      <c r="D1334" s="220" t="s">
        <v>166</v>
      </c>
      <c r="E1334" s="221" t="s">
        <v>3037</v>
      </c>
      <c r="F1334" s="222" t="s">
        <v>3016</v>
      </c>
      <c r="G1334" s="223" t="s">
        <v>420</v>
      </c>
      <c r="H1334" s="224">
        <v>5</v>
      </c>
      <c r="I1334" s="225"/>
      <c r="J1334" s="226">
        <f>ROUND(I1334*H1334,2)</f>
        <v>0</v>
      </c>
      <c r="K1334" s="222" t="s">
        <v>19</v>
      </c>
      <c r="L1334" s="46"/>
      <c r="M1334" s="227" t="s">
        <v>19</v>
      </c>
      <c r="N1334" s="228" t="s">
        <v>44</v>
      </c>
      <c r="O1334" s="86"/>
      <c r="P1334" s="229">
        <f>O1334*H1334</f>
        <v>0</v>
      </c>
      <c r="Q1334" s="229">
        <v>0</v>
      </c>
      <c r="R1334" s="229">
        <f>Q1334*H1334</f>
        <v>0</v>
      </c>
      <c r="S1334" s="229">
        <v>0</v>
      </c>
      <c r="T1334" s="230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31" t="s">
        <v>255</v>
      </c>
      <c r="AT1334" s="231" t="s">
        <v>166</v>
      </c>
      <c r="AU1334" s="231" t="s">
        <v>106</v>
      </c>
      <c r="AY1334" s="19" t="s">
        <v>163</v>
      </c>
      <c r="BE1334" s="232">
        <f>IF(N1334="základní",J1334,0)</f>
        <v>0</v>
      </c>
      <c r="BF1334" s="232">
        <f>IF(N1334="snížená",J1334,0)</f>
        <v>0</v>
      </c>
      <c r="BG1334" s="232">
        <f>IF(N1334="zákl. přenesená",J1334,0)</f>
        <v>0</v>
      </c>
      <c r="BH1334" s="232">
        <f>IF(N1334="sníž. přenesená",J1334,0)</f>
        <v>0</v>
      </c>
      <c r="BI1334" s="232">
        <f>IF(N1334="nulová",J1334,0)</f>
        <v>0</v>
      </c>
      <c r="BJ1334" s="19" t="s">
        <v>106</v>
      </c>
      <c r="BK1334" s="232">
        <f>ROUND(I1334*H1334,2)</f>
        <v>0</v>
      </c>
      <c r="BL1334" s="19" t="s">
        <v>255</v>
      </c>
      <c r="BM1334" s="231" t="s">
        <v>3038</v>
      </c>
    </row>
    <row r="1335" spans="1:51" s="13" customFormat="1" ht="12">
      <c r="A1335" s="13"/>
      <c r="B1335" s="233"/>
      <c r="C1335" s="234"/>
      <c r="D1335" s="235" t="s">
        <v>173</v>
      </c>
      <c r="E1335" s="236" t="s">
        <v>19</v>
      </c>
      <c r="F1335" s="237" t="s">
        <v>3039</v>
      </c>
      <c r="G1335" s="234"/>
      <c r="H1335" s="238">
        <v>5</v>
      </c>
      <c r="I1335" s="239"/>
      <c r="J1335" s="234"/>
      <c r="K1335" s="234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4" t="s">
        <v>173</v>
      </c>
      <c r="AU1335" s="244" t="s">
        <v>106</v>
      </c>
      <c r="AV1335" s="13" t="s">
        <v>106</v>
      </c>
      <c r="AW1335" s="13" t="s">
        <v>33</v>
      </c>
      <c r="AX1335" s="13" t="s">
        <v>80</v>
      </c>
      <c r="AY1335" s="244" t="s">
        <v>163</v>
      </c>
    </row>
    <row r="1336" spans="1:65" s="2" customFormat="1" ht="33" customHeight="1">
      <c r="A1336" s="40"/>
      <c r="B1336" s="41"/>
      <c r="C1336" s="220" t="s">
        <v>3040</v>
      </c>
      <c r="D1336" s="220" t="s">
        <v>166</v>
      </c>
      <c r="E1336" s="221" t="s">
        <v>3041</v>
      </c>
      <c r="F1336" s="222" t="s">
        <v>3042</v>
      </c>
      <c r="G1336" s="223" t="s">
        <v>420</v>
      </c>
      <c r="H1336" s="224">
        <v>11</v>
      </c>
      <c r="I1336" s="225"/>
      <c r="J1336" s="226">
        <f>ROUND(I1336*H1336,2)</f>
        <v>0</v>
      </c>
      <c r="K1336" s="222" t="s">
        <v>19</v>
      </c>
      <c r="L1336" s="46"/>
      <c r="M1336" s="227" t="s">
        <v>19</v>
      </c>
      <c r="N1336" s="228" t="s">
        <v>44</v>
      </c>
      <c r="O1336" s="86"/>
      <c r="P1336" s="229">
        <f>O1336*H1336</f>
        <v>0</v>
      </c>
      <c r="Q1336" s="229">
        <v>0</v>
      </c>
      <c r="R1336" s="229">
        <f>Q1336*H1336</f>
        <v>0</v>
      </c>
      <c r="S1336" s="229">
        <v>0</v>
      </c>
      <c r="T1336" s="230">
        <f>S1336*H1336</f>
        <v>0</v>
      </c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R1336" s="231" t="s">
        <v>255</v>
      </c>
      <c r="AT1336" s="231" t="s">
        <v>166</v>
      </c>
      <c r="AU1336" s="231" t="s">
        <v>106</v>
      </c>
      <c r="AY1336" s="19" t="s">
        <v>163</v>
      </c>
      <c r="BE1336" s="232">
        <f>IF(N1336="základní",J1336,0)</f>
        <v>0</v>
      </c>
      <c r="BF1336" s="232">
        <f>IF(N1336="snížená",J1336,0)</f>
        <v>0</v>
      </c>
      <c r="BG1336" s="232">
        <f>IF(N1336="zákl. přenesená",J1336,0)</f>
        <v>0</v>
      </c>
      <c r="BH1336" s="232">
        <f>IF(N1336="sníž. přenesená",J1336,0)</f>
        <v>0</v>
      </c>
      <c r="BI1336" s="232">
        <f>IF(N1336="nulová",J1336,0)</f>
        <v>0</v>
      </c>
      <c r="BJ1336" s="19" t="s">
        <v>106</v>
      </c>
      <c r="BK1336" s="232">
        <f>ROUND(I1336*H1336,2)</f>
        <v>0</v>
      </c>
      <c r="BL1336" s="19" t="s">
        <v>255</v>
      </c>
      <c r="BM1336" s="231" t="s">
        <v>3043</v>
      </c>
    </row>
    <row r="1337" spans="1:51" s="13" customFormat="1" ht="12">
      <c r="A1337" s="13"/>
      <c r="B1337" s="233"/>
      <c r="C1337" s="234"/>
      <c r="D1337" s="235" t="s">
        <v>173</v>
      </c>
      <c r="E1337" s="236" t="s">
        <v>19</v>
      </c>
      <c r="F1337" s="237" t="s">
        <v>3044</v>
      </c>
      <c r="G1337" s="234"/>
      <c r="H1337" s="238">
        <v>11</v>
      </c>
      <c r="I1337" s="239"/>
      <c r="J1337" s="234"/>
      <c r="K1337" s="234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4" t="s">
        <v>173</v>
      </c>
      <c r="AU1337" s="244" t="s">
        <v>106</v>
      </c>
      <c r="AV1337" s="13" t="s">
        <v>106</v>
      </c>
      <c r="AW1337" s="13" t="s">
        <v>33</v>
      </c>
      <c r="AX1337" s="13" t="s">
        <v>80</v>
      </c>
      <c r="AY1337" s="244" t="s">
        <v>163</v>
      </c>
    </row>
    <row r="1338" spans="1:65" s="2" customFormat="1" ht="44.25" customHeight="1">
      <c r="A1338" s="40"/>
      <c r="B1338" s="41"/>
      <c r="C1338" s="220" t="s">
        <v>3045</v>
      </c>
      <c r="D1338" s="220" t="s">
        <v>166</v>
      </c>
      <c r="E1338" s="221" t="s">
        <v>3046</v>
      </c>
      <c r="F1338" s="222" t="s">
        <v>3047</v>
      </c>
      <c r="G1338" s="223" t="s">
        <v>420</v>
      </c>
      <c r="H1338" s="224">
        <v>15</v>
      </c>
      <c r="I1338" s="225"/>
      <c r="J1338" s="226">
        <f>ROUND(I1338*H1338,2)</f>
        <v>0</v>
      </c>
      <c r="K1338" s="222" t="s">
        <v>19</v>
      </c>
      <c r="L1338" s="46"/>
      <c r="M1338" s="227" t="s">
        <v>19</v>
      </c>
      <c r="N1338" s="228" t="s">
        <v>44</v>
      </c>
      <c r="O1338" s="86"/>
      <c r="P1338" s="229">
        <f>O1338*H1338</f>
        <v>0</v>
      </c>
      <c r="Q1338" s="229">
        <v>0</v>
      </c>
      <c r="R1338" s="229">
        <f>Q1338*H1338</f>
        <v>0</v>
      </c>
      <c r="S1338" s="229">
        <v>0</v>
      </c>
      <c r="T1338" s="230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31" t="s">
        <v>255</v>
      </c>
      <c r="AT1338" s="231" t="s">
        <v>166</v>
      </c>
      <c r="AU1338" s="231" t="s">
        <v>106</v>
      </c>
      <c r="AY1338" s="19" t="s">
        <v>163</v>
      </c>
      <c r="BE1338" s="232">
        <f>IF(N1338="základní",J1338,0)</f>
        <v>0</v>
      </c>
      <c r="BF1338" s="232">
        <f>IF(N1338="snížená",J1338,0)</f>
        <v>0</v>
      </c>
      <c r="BG1338" s="232">
        <f>IF(N1338="zákl. přenesená",J1338,0)</f>
        <v>0</v>
      </c>
      <c r="BH1338" s="232">
        <f>IF(N1338="sníž. přenesená",J1338,0)</f>
        <v>0</v>
      </c>
      <c r="BI1338" s="232">
        <f>IF(N1338="nulová",J1338,0)</f>
        <v>0</v>
      </c>
      <c r="BJ1338" s="19" t="s">
        <v>106</v>
      </c>
      <c r="BK1338" s="232">
        <f>ROUND(I1338*H1338,2)</f>
        <v>0</v>
      </c>
      <c r="BL1338" s="19" t="s">
        <v>255</v>
      </c>
      <c r="BM1338" s="231" t="s">
        <v>3048</v>
      </c>
    </row>
    <row r="1339" spans="1:51" s="13" customFormat="1" ht="12">
      <c r="A1339" s="13"/>
      <c r="B1339" s="233"/>
      <c r="C1339" s="234"/>
      <c r="D1339" s="235" t="s">
        <v>173</v>
      </c>
      <c r="E1339" s="236" t="s">
        <v>19</v>
      </c>
      <c r="F1339" s="237" t="s">
        <v>3049</v>
      </c>
      <c r="G1339" s="234"/>
      <c r="H1339" s="238">
        <v>15</v>
      </c>
      <c r="I1339" s="239"/>
      <c r="J1339" s="234"/>
      <c r="K1339" s="234"/>
      <c r="L1339" s="240"/>
      <c r="M1339" s="241"/>
      <c r="N1339" s="242"/>
      <c r="O1339" s="242"/>
      <c r="P1339" s="242"/>
      <c r="Q1339" s="242"/>
      <c r="R1339" s="242"/>
      <c r="S1339" s="242"/>
      <c r="T1339" s="24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4" t="s">
        <v>173</v>
      </c>
      <c r="AU1339" s="244" t="s">
        <v>106</v>
      </c>
      <c r="AV1339" s="13" t="s">
        <v>106</v>
      </c>
      <c r="AW1339" s="13" t="s">
        <v>33</v>
      </c>
      <c r="AX1339" s="13" t="s">
        <v>80</v>
      </c>
      <c r="AY1339" s="244" t="s">
        <v>163</v>
      </c>
    </row>
    <row r="1340" spans="1:65" s="2" customFormat="1" ht="33" customHeight="1">
      <c r="A1340" s="40"/>
      <c r="B1340" s="41"/>
      <c r="C1340" s="220" t="s">
        <v>3050</v>
      </c>
      <c r="D1340" s="220" t="s">
        <v>166</v>
      </c>
      <c r="E1340" s="221" t="s">
        <v>3051</v>
      </c>
      <c r="F1340" s="222" t="s">
        <v>3052</v>
      </c>
      <c r="G1340" s="223" t="s">
        <v>420</v>
      </c>
      <c r="H1340" s="224">
        <v>7</v>
      </c>
      <c r="I1340" s="225"/>
      <c r="J1340" s="226">
        <f>ROUND(I1340*H1340,2)</f>
        <v>0</v>
      </c>
      <c r="K1340" s="222" t="s">
        <v>19</v>
      </c>
      <c r="L1340" s="46"/>
      <c r="M1340" s="227" t="s">
        <v>19</v>
      </c>
      <c r="N1340" s="228" t="s">
        <v>44</v>
      </c>
      <c r="O1340" s="86"/>
      <c r="P1340" s="229">
        <f>O1340*H1340</f>
        <v>0</v>
      </c>
      <c r="Q1340" s="229">
        <v>0</v>
      </c>
      <c r="R1340" s="229">
        <f>Q1340*H1340</f>
        <v>0</v>
      </c>
      <c r="S1340" s="229">
        <v>0</v>
      </c>
      <c r="T1340" s="230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31" t="s">
        <v>255</v>
      </c>
      <c r="AT1340" s="231" t="s">
        <v>166</v>
      </c>
      <c r="AU1340" s="231" t="s">
        <v>106</v>
      </c>
      <c r="AY1340" s="19" t="s">
        <v>163</v>
      </c>
      <c r="BE1340" s="232">
        <f>IF(N1340="základní",J1340,0)</f>
        <v>0</v>
      </c>
      <c r="BF1340" s="232">
        <f>IF(N1340="snížená",J1340,0)</f>
        <v>0</v>
      </c>
      <c r="BG1340" s="232">
        <f>IF(N1340="zákl. přenesená",J1340,0)</f>
        <v>0</v>
      </c>
      <c r="BH1340" s="232">
        <f>IF(N1340="sníž. přenesená",J1340,0)</f>
        <v>0</v>
      </c>
      <c r="BI1340" s="232">
        <f>IF(N1340="nulová",J1340,0)</f>
        <v>0</v>
      </c>
      <c r="BJ1340" s="19" t="s">
        <v>106</v>
      </c>
      <c r="BK1340" s="232">
        <f>ROUND(I1340*H1340,2)</f>
        <v>0</v>
      </c>
      <c r="BL1340" s="19" t="s">
        <v>255</v>
      </c>
      <c r="BM1340" s="231" t="s">
        <v>3053</v>
      </c>
    </row>
    <row r="1341" spans="1:51" s="13" customFormat="1" ht="12">
      <c r="A1341" s="13"/>
      <c r="B1341" s="233"/>
      <c r="C1341" s="234"/>
      <c r="D1341" s="235" t="s">
        <v>173</v>
      </c>
      <c r="E1341" s="236" t="s">
        <v>19</v>
      </c>
      <c r="F1341" s="237" t="s">
        <v>3054</v>
      </c>
      <c r="G1341" s="234"/>
      <c r="H1341" s="238">
        <v>7</v>
      </c>
      <c r="I1341" s="239"/>
      <c r="J1341" s="234"/>
      <c r="K1341" s="234"/>
      <c r="L1341" s="240"/>
      <c r="M1341" s="241"/>
      <c r="N1341" s="242"/>
      <c r="O1341" s="242"/>
      <c r="P1341" s="242"/>
      <c r="Q1341" s="242"/>
      <c r="R1341" s="242"/>
      <c r="S1341" s="242"/>
      <c r="T1341" s="24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4" t="s">
        <v>173</v>
      </c>
      <c r="AU1341" s="244" t="s">
        <v>106</v>
      </c>
      <c r="AV1341" s="13" t="s">
        <v>106</v>
      </c>
      <c r="AW1341" s="13" t="s">
        <v>33</v>
      </c>
      <c r="AX1341" s="13" t="s">
        <v>80</v>
      </c>
      <c r="AY1341" s="244" t="s">
        <v>163</v>
      </c>
    </row>
    <row r="1342" spans="1:65" s="2" customFormat="1" ht="21.75" customHeight="1">
      <c r="A1342" s="40"/>
      <c r="B1342" s="41"/>
      <c r="C1342" s="220" t="s">
        <v>3055</v>
      </c>
      <c r="D1342" s="220" t="s">
        <v>166</v>
      </c>
      <c r="E1342" s="221" t="s">
        <v>3056</v>
      </c>
      <c r="F1342" s="222" t="s">
        <v>3011</v>
      </c>
      <c r="G1342" s="223" t="s">
        <v>420</v>
      </c>
      <c r="H1342" s="224">
        <v>2</v>
      </c>
      <c r="I1342" s="225"/>
      <c r="J1342" s="226">
        <f>ROUND(I1342*H1342,2)</f>
        <v>0</v>
      </c>
      <c r="K1342" s="222" t="s">
        <v>19</v>
      </c>
      <c r="L1342" s="46"/>
      <c r="M1342" s="227" t="s">
        <v>19</v>
      </c>
      <c r="N1342" s="228" t="s">
        <v>44</v>
      </c>
      <c r="O1342" s="86"/>
      <c r="P1342" s="229">
        <f>O1342*H1342</f>
        <v>0</v>
      </c>
      <c r="Q1342" s="229">
        <v>0</v>
      </c>
      <c r="R1342" s="229">
        <f>Q1342*H1342</f>
        <v>0</v>
      </c>
      <c r="S1342" s="229">
        <v>0</v>
      </c>
      <c r="T1342" s="230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31" t="s">
        <v>255</v>
      </c>
      <c r="AT1342" s="231" t="s">
        <v>166</v>
      </c>
      <c r="AU1342" s="231" t="s">
        <v>106</v>
      </c>
      <c r="AY1342" s="19" t="s">
        <v>163</v>
      </c>
      <c r="BE1342" s="232">
        <f>IF(N1342="základní",J1342,0)</f>
        <v>0</v>
      </c>
      <c r="BF1342" s="232">
        <f>IF(N1342="snížená",J1342,0)</f>
        <v>0</v>
      </c>
      <c r="BG1342" s="232">
        <f>IF(N1342="zákl. přenesená",J1342,0)</f>
        <v>0</v>
      </c>
      <c r="BH1342" s="232">
        <f>IF(N1342="sníž. přenesená",J1342,0)</f>
        <v>0</v>
      </c>
      <c r="BI1342" s="232">
        <f>IF(N1342="nulová",J1342,0)</f>
        <v>0</v>
      </c>
      <c r="BJ1342" s="19" t="s">
        <v>106</v>
      </c>
      <c r="BK1342" s="232">
        <f>ROUND(I1342*H1342,2)</f>
        <v>0</v>
      </c>
      <c r="BL1342" s="19" t="s">
        <v>255</v>
      </c>
      <c r="BM1342" s="231" t="s">
        <v>3057</v>
      </c>
    </row>
    <row r="1343" spans="1:51" s="13" customFormat="1" ht="12">
      <c r="A1343" s="13"/>
      <c r="B1343" s="233"/>
      <c r="C1343" s="234"/>
      <c r="D1343" s="235" t="s">
        <v>173</v>
      </c>
      <c r="E1343" s="236" t="s">
        <v>19</v>
      </c>
      <c r="F1343" s="237" t="s">
        <v>3058</v>
      </c>
      <c r="G1343" s="234"/>
      <c r="H1343" s="238">
        <v>2</v>
      </c>
      <c r="I1343" s="239"/>
      <c r="J1343" s="234"/>
      <c r="K1343" s="234"/>
      <c r="L1343" s="240"/>
      <c r="M1343" s="241"/>
      <c r="N1343" s="242"/>
      <c r="O1343" s="242"/>
      <c r="P1343" s="242"/>
      <c r="Q1343" s="242"/>
      <c r="R1343" s="242"/>
      <c r="S1343" s="242"/>
      <c r="T1343" s="24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44" t="s">
        <v>173</v>
      </c>
      <c r="AU1343" s="244" t="s">
        <v>106</v>
      </c>
      <c r="AV1343" s="13" t="s">
        <v>106</v>
      </c>
      <c r="AW1343" s="13" t="s">
        <v>33</v>
      </c>
      <c r="AX1343" s="13" t="s">
        <v>80</v>
      </c>
      <c r="AY1343" s="244" t="s">
        <v>163</v>
      </c>
    </row>
    <row r="1344" spans="1:65" s="2" customFormat="1" ht="33" customHeight="1">
      <c r="A1344" s="40"/>
      <c r="B1344" s="41"/>
      <c r="C1344" s="220" t="s">
        <v>3059</v>
      </c>
      <c r="D1344" s="220" t="s">
        <v>166</v>
      </c>
      <c r="E1344" s="221" t="s">
        <v>3060</v>
      </c>
      <c r="F1344" s="222" t="s">
        <v>3061</v>
      </c>
      <c r="G1344" s="223" t="s">
        <v>420</v>
      </c>
      <c r="H1344" s="224">
        <v>5</v>
      </c>
      <c r="I1344" s="225"/>
      <c r="J1344" s="226">
        <f>ROUND(I1344*H1344,2)</f>
        <v>0</v>
      </c>
      <c r="K1344" s="222" t="s">
        <v>19</v>
      </c>
      <c r="L1344" s="46"/>
      <c r="M1344" s="227" t="s">
        <v>19</v>
      </c>
      <c r="N1344" s="228" t="s">
        <v>44</v>
      </c>
      <c r="O1344" s="86"/>
      <c r="P1344" s="229">
        <f>O1344*H1344</f>
        <v>0</v>
      </c>
      <c r="Q1344" s="229">
        <v>0</v>
      </c>
      <c r="R1344" s="229">
        <f>Q1344*H1344</f>
        <v>0</v>
      </c>
      <c r="S1344" s="229">
        <v>0</v>
      </c>
      <c r="T1344" s="230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31" t="s">
        <v>255</v>
      </c>
      <c r="AT1344" s="231" t="s">
        <v>166</v>
      </c>
      <c r="AU1344" s="231" t="s">
        <v>106</v>
      </c>
      <c r="AY1344" s="19" t="s">
        <v>163</v>
      </c>
      <c r="BE1344" s="232">
        <f>IF(N1344="základní",J1344,0)</f>
        <v>0</v>
      </c>
      <c r="BF1344" s="232">
        <f>IF(N1344="snížená",J1344,0)</f>
        <v>0</v>
      </c>
      <c r="BG1344" s="232">
        <f>IF(N1344="zákl. přenesená",J1344,0)</f>
        <v>0</v>
      </c>
      <c r="BH1344" s="232">
        <f>IF(N1344="sníž. přenesená",J1344,0)</f>
        <v>0</v>
      </c>
      <c r="BI1344" s="232">
        <f>IF(N1344="nulová",J1344,0)</f>
        <v>0</v>
      </c>
      <c r="BJ1344" s="19" t="s">
        <v>106</v>
      </c>
      <c r="BK1344" s="232">
        <f>ROUND(I1344*H1344,2)</f>
        <v>0</v>
      </c>
      <c r="BL1344" s="19" t="s">
        <v>255</v>
      </c>
      <c r="BM1344" s="231" t="s">
        <v>3062</v>
      </c>
    </row>
    <row r="1345" spans="1:51" s="13" customFormat="1" ht="12">
      <c r="A1345" s="13"/>
      <c r="B1345" s="233"/>
      <c r="C1345" s="234"/>
      <c r="D1345" s="235" t="s">
        <v>173</v>
      </c>
      <c r="E1345" s="236" t="s">
        <v>19</v>
      </c>
      <c r="F1345" s="237" t="s">
        <v>3063</v>
      </c>
      <c r="G1345" s="234"/>
      <c r="H1345" s="238">
        <v>5</v>
      </c>
      <c r="I1345" s="239"/>
      <c r="J1345" s="234"/>
      <c r="K1345" s="234"/>
      <c r="L1345" s="240"/>
      <c r="M1345" s="241"/>
      <c r="N1345" s="242"/>
      <c r="O1345" s="242"/>
      <c r="P1345" s="242"/>
      <c r="Q1345" s="242"/>
      <c r="R1345" s="242"/>
      <c r="S1345" s="242"/>
      <c r="T1345" s="24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44" t="s">
        <v>173</v>
      </c>
      <c r="AU1345" s="244" t="s">
        <v>106</v>
      </c>
      <c r="AV1345" s="13" t="s">
        <v>106</v>
      </c>
      <c r="AW1345" s="13" t="s">
        <v>33</v>
      </c>
      <c r="AX1345" s="13" t="s">
        <v>80</v>
      </c>
      <c r="AY1345" s="244" t="s">
        <v>163</v>
      </c>
    </row>
    <row r="1346" spans="1:63" s="12" customFormat="1" ht="22.8" customHeight="1">
      <c r="A1346" s="12"/>
      <c r="B1346" s="204"/>
      <c r="C1346" s="205"/>
      <c r="D1346" s="206" t="s">
        <v>71</v>
      </c>
      <c r="E1346" s="218" t="s">
        <v>905</v>
      </c>
      <c r="F1346" s="218" t="s">
        <v>906</v>
      </c>
      <c r="G1346" s="205"/>
      <c r="H1346" s="205"/>
      <c r="I1346" s="208"/>
      <c r="J1346" s="219">
        <f>BK1346</f>
        <v>0</v>
      </c>
      <c r="K1346" s="205"/>
      <c r="L1346" s="210"/>
      <c r="M1346" s="211"/>
      <c r="N1346" s="212"/>
      <c r="O1346" s="212"/>
      <c r="P1346" s="213">
        <f>SUM(P1347:P1530)</f>
        <v>0</v>
      </c>
      <c r="Q1346" s="212"/>
      <c r="R1346" s="213">
        <f>SUM(R1347:R1530)</f>
        <v>0.1300578</v>
      </c>
      <c r="S1346" s="212"/>
      <c r="T1346" s="214">
        <f>SUM(T1347:T1530)</f>
        <v>0</v>
      </c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R1346" s="215" t="s">
        <v>106</v>
      </c>
      <c r="AT1346" s="216" t="s">
        <v>71</v>
      </c>
      <c r="AU1346" s="216" t="s">
        <v>80</v>
      </c>
      <c r="AY1346" s="215" t="s">
        <v>163</v>
      </c>
      <c r="BK1346" s="217">
        <f>SUM(BK1347:BK1530)</f>
        <v>0</v>
      </c>
    </row>
    <row r="1347" spans="1:65" s="2" customFormat="1" ht="33" customHeight="1">
      <c r="A1347" s="40"/>
      <c r="B1347" s="41"/>
      <c r="C1347" s="220" t="s">
        <v>3064</v>
      </c>
      <c r="D1347" s="220" t="s">
        <v>166</v>
      </c>
      <c r="E1347" s="221" t="s">
        <v>3065</v>
      </c>
      <c r="F1347" s="222" t="s">
        <v>3066</v>
      </c>
      <c r="G1347" s="223" t="s">
        <v>933</v>
      </c>
      <c r="H1347" s="224">
        <v>27427.32</v>
      </c>
      <c r="I1347" s="225"/>
      <c r="J1347" s="226">
        <f>ROUND(I1347*H1347,2)</f>
        <v>0</v>
      </c>
      <c r="K1347" s="222" t="s">
        <v>19</v>
      </c>
      <c r="L1347" s="46"/>
      <c r="M1347" s="227" t="s">
        <v>19</v>
      </c>
      <c r="N1347" s="228" t="s">
        <v>44</v>
      </c>
      <c r="O1347" s="86"/>
      <c r="P1347" s="229">
        <f>O1347*H1347</f>
        <v>0</v>
      </c>
      <c r="Q1347" s="229">
        <v>0</v>
      </c>
      <c r="R1347" s="229">
        <f>Q1347*H1347</f>
        <v>0</v>
      </c>
      <c r="S1347" s="229">
        <v>0</v>
      </c>
      <c r="T1347" s="230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31" t="s">
        <v>255</v>
      </c>
      <c r="AT1347" s="231" t="s">
        <v>166</v>
      </c>
      <c r="AU1347" s="231" t="s">
        <v>106</v>
      </c>
      <c r="AY1347" s="19" t="s">
        <v>163</v>
      </c>
      <c r="BE1347" s="232">
        <f>IF(N1347="základní",J1347,0)</f>
        <v>0</v>
      </c>
      <c r="BF1347" s="232">
        <f>IF(N1347="snížená",J1347,0)</f>
        <v>0</v>
      </c>
      <c r="BG1347" s="232">
        <f>IF(N1347="zákl. přenesená",J1347,0)</f>
        <v>0</v>
      </c>
      <c r="BH1347" s="232">
        <f>IF(N1347="sníž. přenesená",J1347,0)</f>
        <v>0</v>
      </c>
      <c r="BI1347" s="232">
        <f>IF(N1347="nulová",J1347,0)</f>
        <v>0</v>
      </c>
      <c r="BJ1347" s="19" t="s">
        <v>106</v>
      </c>
      <c r="BK1347" s="232">
        <f>ROUND(I1347*H1347,2)</f>
        <v>0</v>
      </c>
      <c r="BL1347" s="19" t="s">
        <v>255</v>
      </c>
      <c r="BM1347" s="231" t="s">
        <v>3067</v>
      </c>
    </row>
    <row r="1348" spans="1:51" s="13" customFormat="1" ht="12">
      <c r="A1348" s="13"/>
      <c r="B1348" s="233"/>
      <c r="C1348" s="234"/>
      <c r="D1348" s="235" t="s">
        <v>173</v>
      </c>
      <c r="E1348" s="236" t="s">
        <v>19</v>
      </c>
      <c r="F1348" s="237" t="s">
        <v>3068</v>
      </c>
      <c r="G1348" s="234"/>
      <c r="H1348" s="238">
        <v>27427.32</v>
      </c>
      <c r="I1348" s="239"/>
      <c r="J1348" s="234"/>
      <c r="K1348" s="234"/>
      <c r="L1348" s="240"/>
      <c r="M1348" s="241"/>
      <c r="N1348" s="242"/>
      <c r="O1348" s="242"/>
      <c r="P1348" s="242"/>
      <c r="Q1348" s="242"/>
      <c r="R1348" s="242"/>
      <c r="S1348" s="242"/>
      <c r="T1348" s="24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4" t="s">
        <v>173</v>
      </c>
      <c r="AU1348" s="244" t="s">
        <v>106</v>
      </c>
      <c r="AV1348" s="13" t="s">
        <v>106</v>
      </c>
      <c r="AW1348" s="13" t="s">
        <v>33</v>
      </c>
      <c r="AX1348" s="13" t="s">
        <v>80</v>
      </c>
      <c r="AY1348" s="244" t="s">
        <v>163</v>
      </c>
    </row>
    <row r="1349" spans="1:65" s="2" customFormat="1" ht="21.75" customHeight="1">
      <c r="A1349" s="40"/>
      <c r="B1349" s="41"/>
      <c r="C1349" s="220" t="s">
        <v>3069</v>
      </c>
      <c r="D1349" s="220" t="s">
        <v>166</v>
      </c>
      <c r="E1349" s="221" t="s">
        <v>3070</v>
      </c>
      <c r="F1349" s="222" t="s">
        <v>3071</v>
      </c>
      <c r="G1349" s="223" t="s">
        <v>933</v>
      </c>
      <c r="H1349" s="224">
        <v>112.21</v>
      </c>
      <c r="I1349" s="225"/>
      <c r="J1349" s="226">
        <f>ROUND(I1349*H1349,2)</f>
        <v>0</v>
      </c>
      <c r="K1349" s="222" t="s">
        <v>19</v>
      </c>
      <c r="L1349" s="46"/>
      <c r="M1349" s="227" t="s">
        <v>19</v>
      </c>
      <c r="N1349" s="228" t="s">
        <v>44</v>
      </c>
      <c r="O1349" s="86"/>
      <c r="P1349" s="229">
        <f>O1349*H1349</f>
        <v>0</v>
      </c>
      <c r="Q1349" s="229">
        <v>0</v>
      </c>
      <c r="R1349" s="229">
        <f>Q1349*H1349</f>
        <v>0</v>
      </c>
      <c r="S1349" s="229">
        <v>0</v>
      </c>
      <c r="T1349" s="230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31" t="s">
        <v>255</v>
      </c>
      <c r="AT1349" s="231" t="s">
        <v>166</v>
      </c>
      <c r="AU1349" s="231" t="s">
        <v>106</v>
      </c>
      <c r="AY1349" s="19" t="s">
        <v>163</v>
      </c>
      <c r="BE1349" s="232">
        <f>IF(N1349="základní",J1349,0)</f>
        <v>0</v>
      </c>
      <c r="BF1349" s="232">
        <f>IF(N1349="snížená",J1349,0)</f>
        <v>0</v>
      </c>
      <c r="BG1349" s="232">
        <f>IF(N1349="zákl. přenesená",J1349,0)</f>
        <v>0</v>
      </c>
      <c r="BH1349" s="232">
        <f>IF(N1349="sníž. přenesená",J1349,0)</f>
        <v>0</v>
      </c>
      <c r="BI1349" s="232">
        <f>IF(N1349="nulová",J1349,0)</f>
        <v>0</v>
      </c>
      <c r="BJ1349" s="19" t="s">
        <v>106</v>
      </c>
      <c r="BK1349" s="232">
        <f>ROUND(I1349*H1349,2)</f>
        <v>0</v>
      </c>
      <c r="BL1349" s="19" t="s">
        <v>255</v>
      </c>
      <c r="BM1349" s="231" t="s">
        <v>3072</v>
      </c>
    </row>
    <row r="1350" spans="1:51" s="13" customFormat="1" ht="12">
      <c r="A1350" s="13"/>
      <c r="B1350" s="233"/>
      <c r="C1350" s="234"/>
      <c r="D1350" s="235" t="s">
        <v>173</v>
      </c>
      <c r="E1350" s="236" t="s">
        <v>19</v>
      </c>
      <c r="F1350" s="237" t="s">
        <v>3073</v>
      </c>
      <c r="G1350" s="234"/>
      <c r="H1350" s="238">
        <v>112.21</v>
      </c>
      <c r="I1350" s="239"/>
      <c r="J1350" s="234"/>
      <c r="K1350" s="234"/>
      <c r="L1350" s="240"/>
      <c r="M1350" s="241"/>
      <c r="N1350" s="242"/>
      <c r="O1350" s="242"/>
      <c r="P1350" s="242"/>
      <c r="Q1350" s="242"/>
      <c r="R1350" s="242"/>
      <c r="S1350" s="242"/>
      <c r="T1350" s="24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4" t="s">
        <v>173</v>
      </c>
      <c r="AU1350" s="244" t="s">
        <v>106</v>
      </c>
      <c r="AV1350" s="13" t="s">
        <v>106</v>
      </c>
      <c r="AW1350" s="13" t="s">
        <v>33</v>
      </c>
      <c r="AX1350" s="13" t="s">
        <v>80</v>
      </c>
      <c r="AY1350" s="244" t="s">
        <v>163</v>
      </c>
    </row>
    <row r="1351" spans="1:65" s="2" customFormat="1" ht="33" customHeight="1">
      <c r="A1351" s="40"/>
      <c r="B1351" s="41"/>
      <c r="C1351" s="220" t="s">
        <v>3074</v>
      </c>
      <c r="D1351" s="220" t="s">
        <v>166</v>
      </c>
      <c r="E1351" s="221" t="s">
        <v>3075</v>
      </c>
      <c r="F1351" s="222" t="s">
        <v>3076</v>
      </c>
      <c r="G1351" s="223" t="s">
        <v>933</v>
      </c>
      <c r="H1351" s="224">
        <v>312.86</v>
      </c>
      <c r="I1351" s="225"/>
      <c r="J1351" s="226">
        <f>ROUND(I1351*H1351,2)</f>
        <v>0</v>
      </c>
      <c r="K1351" s="222" t="s">
        <v>19</v>
      </c>
      <c r="L1351" s="46"/>
      <c r="M1351" s="227" t="s">
        <v>19</v>
      </c>
      <c r="N1351" s="228" t="s">
        <v>44</v>
      </c>
      <c r="O1351" s="86"/>
      <c r="P1351" s="229">
        <f>O1351*H1351</f>
        <v>0</v>
      </c>
      <c r="Q1351" s="229">
        <v>0</v>
      </c>
      <c r="R1351" s="229">
        <f>Q1351*H1351</f>
        <v>0</v>
      </c>
      <c r="S1351" s="229">
        <v>0</v>
      </c>
      <c r="T1351" s="230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31" t="s">
        <v>255</v>
      </c>
      <c r="AT1351" s="231" t="s">
        <v>166</v>
      </c>
      <c r="AU1351" s="231" t="s">
        <v>106</v>
      </c>
      <c r="AY1351" s="19" t="s">
        <v>163</v>
      </c>
      <c r="BE1351" s="232">
        <f>IF(N1351="základní",J1351,0)</f>
        <v>0</v>
      </c>
      <c r="BF1351" s="232">
        <f>IF(N1351="snížená",J1351,0)</f>
        <v>0</v>
      </c>
      <c r="BG1351" s="232">
        <f>IF(N1351="zákl. přenesená",J1351,0)</f>
        <v>0</v>
      </c>
      <c r="BH1351" s="232">
        <f>IF(N1351="sníž. přenesená",J1351,0)</f>
        <v>0</v>
      </c>
      <c r="BI1351" s="232">
        <f>IF(N1351="nulová",J1351,0)</f>
        <v>0</v>
      </c>
      <c r="BJ1351" s="19" t="s">
        <v>106</v>
      </c>
      <c r="BK1351" s="232">
        <f>ROUND(I1351*H1351,2)</f>
        <v>0</v>
      </c>
      <c r="BL1351" s="19" t="s">
        <v>255</v>
      </c>
      <c r="BM1351" s="231" t="s">
        <v>3077</v>
      </c>
    </row>
    <row r="1352" spans="1:51" s="13" customFormat="1" ht="12">
      <c r="A1352" s="13"/>
      <c r="B1352" s="233"/>
      <c r="C1352" s="234"/>
      <c r="D1352" s="235" t="s">
        <v>173</v>
      </c>
      <c r="E1352" s="236" t="s">
        <v>19</v>
      </c>
      <c r="F1352" s="237" t="s">
        <v>3078</v>
      </c>
      <c r="G1352" s="234"/>
      <c r="H1352" s="238">
        <v>312.86</v>
      </c>
      <c r="I1352" s="239"/>
      <c r="J1352" s="234"/>
      <c r="K1352" s="234"/>
      <c r="L1352" s="240"/>
      <c r="M1352" s="241"/>
      <c r="N1352" s="242"/>
      <c r="O1352" s="242"/>
      <c r="P1352" s="242"/>
      <c r="Q1352" s="242"/>
      <c r="R1352" s="242"/>
      <c r="S1352" s="242"/>
      <c r="T1352" s="24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4" t="s">
        <v>173</v>
      </c>
      <c r="AU1352" s="244" t="s">
        <v>106</v>
      </c>
      <c r="AV1352" s="13" t="s">
        <v>106</v>
      </c>
      <c r="AW1352" s="13" t="s">
        <v>33</v>
      </c>
      <c r="AX1352" s="13" t="s">
        <v>80</v>
      </c>
      <c r="AY1352" s="244" t="s">
        <v>163</v>
      </c>
    </row>
    <row r="1353" spans="1:65" s="2" customFormat="1" ht="21.75" customHeight="1">
      <c r="A1353" s="40"/>
      <c r="B1353" s="41"/>
      <c r="C1353" s="220" t="s">
        <v>3079</v>
      </c>
      <c r="D1353" s="220" t="s">
        <v>166</v>
      </c>
      <c r="E1353" s="221" t="s">
        <v>3080</v>
      </c>
      <c r="F1353" s="222" t="s">
        <v>3081</v>
      </c>
      <c r="G1353" s="223" t="s">
        <v>933</v>
      </c>
      <c r="H1353" s="224">
        <v>96.33</v>
      </c>
      <c r="I1353" s="225"/>
      <c r="J1353" s="226">
        <f>ROUND(I1353*H1353,2)</f>
        <v>0</v>
      </c>
      <c r="K1353" s="222" t="s">
        <v>19</v>
      </c>
      <c r="L1353" s="46"/>
      <c r="M1353" s="227" t="s">
        <v>19</v>
      </c>
      <c r="N1353" s="228" t="s">
        <v>44</v>
      </c>
      <c r="O1353" s="86"/>
      <c r="P1353" s="229">
        <f>O1353*H1353</f>
        <v>0</v>
      </c>
      <c r="Q1353" s="229">
        <v>0</v>
      </c>
      <c r="R1353" s="229">
        <f>Q1353*H1353</f>
        <v>0</v>
      </c>
      <c r="S1353" s="229">
        <v>0</v>
      </c>
      <c r="T1353" s="230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31" t="s">
        <v>255</v>
      </c>
      <c r="AT1353" s="231" t="s">
        <v>166</v>
      </c>
      <c r="AU1353" s="231" t="s">
        <v>106</v>
      </c>
      <c r="AY1353" s="19" t="s">
        <v>163</v>
      </c>
      <c r="BE1353" s="232">
        <f>IF(N1353="základní",J1353,0)</f>
        <v>0</v>
      </c>
      <c r="BF1353" s="232">
        <f>IF(N1353="snížená",J1353,0)</f>
        <v>0</v>
      </c>
      <c r="BG1353" s="232">
        <f>IF(N1353="zákl. přenesená",J1353,0)</f>
        <v>0</v>
      </c>
      <c r="BH1353" s="232">
        <f>IF(N1353="sníž. přenesená",J1353,0)</f>
        <v>0</v>
      </c>
      <c r="BI1353" s="232">
        <f>IF(N1353="nulová",J1353,0)</f>
        <v>0</v>
      </c>
      <c r="BJ1353" s="19" t="s">
        <v>106</v>
      </c>
      <c r="BK1353" s="232">
        <f>ROUND(I1353*H1353,2)</f>
        <v>0</v>
      </c>
      <c r="BL1353" s="19" t="s">
        <v>255</v>
      </c>
      <c r="BM1353" s="231" t="s">
        <v>3082</v>
      </c>
    </row>
    <row r="1354" spans="1:51" s="13" customFormat="1" ht="12">
      <c r="A1354" s="13"/>
      <c r="B1354" s="233"/>
      <c r="C1354" s="234"/>
      <c r="D1354" s="235" t="s">
        <v>173</v>
      </c>
      <c r="E1354" s="236" t="s">
        <v>19</v>
      </c>
      <c r="F1354" s="237" t="s">
        <v>3083</v>
      </c>
      <c r="G1354" s="234"/>
      <c r="H1354" s="238">
        <v>96.33</v>
      </c>
      <c r="I1354" s="239"/>
      <c r="J1354" s="234"/>
      <c r="K1354" s="234"/>
      <c r="L1354" s="240"/>
      <c r="M1354" s="241"/>
      <c r="N1354" s="242"/>
      <c r="O1354" s="242"/>
      <c r="P1354" s="242"/>
      <c r="Q1354" s="242"/>
      <c r="R1354" s="242"/>
      <c r="S1354" s="242"/>
      <c r="T1354" s="24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4" t="s">
        <v>173</v>
      </c>
      <c r="AU1354" s="244" t="s">
        <v>106</v>
      </c>
      <c r="AV1354" s="13" t="s">
        <v>106</v>
      </c>
      <c r="AW1354" s="13" t="s">
        <v>33</v>
      </c>
      <c r="AX1354" s="13" t="s">
        <v>80</v>
      </c>
      <c r="AY1354" s="244" t="s">
        <v>163</v>
      </c>
    </row>
    <row r="1355" spans="1:65" s="2" customFormat="1" ht="33" customHeight="1">
      <c r="A1355" s="40"/>
      <c r="B1355" s="41"/>
      <c r="C1355" s="220" t="s">
        <v>3084</v>
      </c>
      <c r="D1355" s="220" t="s">
        <v>166</v>
      </c>
      <c r="E1355" s="221" t="s">
        <v>3085</v>
      </c>
      <c r="F1355" s="222" t="s">
        <v>3086</v>
      </c>
      <c r="G1355" s="223" t="s">
        <v>933</v>
      </c>
      <c r="H1355" s="224">
        <v>243.55</v>
      </c>
      <c r="I1355" s="225"/>
      <c r="J1355" s="226">
        <f>ROUND(I1355*H1355,2)</f>
        <v>0</v>
      </c>
      <c r="K1355" s="222" t="s">
        <v>19</v>
      </c>
      <c r="L1355" s="46"/>
      <c r="M1355" s="227" t="s">
        <v>19</v>
      </c>
      <c r="N1355" s="228" t="s">
        <v>44</v>
      </c>
      <c r="O1355" s="86"/>
      <c r="P1355" s="229">
        <f>O1355*H1355</f>
        <v>0</v>
      </c>
      <c r="Q1355" s="229">
        <v>0</v>
      </c>
      <c r="R1355" s="229">
        <f>Q1355*H1355</f>
        <v>0</v>
      </c>
      <c r="S1355" s="229">
        <v>0</v>
      </c>
      <c r="T1355" s="230">
        <f>S1355*H1355</f>
        <v>0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31" t="s">
        <v>255</v>
      </c>
      <c r="AT1355" s="231" t="s">
        <v>166</v>
      </c>
      <c r="AU1355" s="231" t="s">
        <v>106</v>
      </c>
      <c r="AY1355" s="19" t="s">
        <v>163</v>
      </c>
      <c r="BE1355" s="232">
        <f>IF(N1355="základní",J1355,0)</f>
        <v>0</v>
      </c>
      <c r="BF1355" s="232">
        <f>IF(N1355="snížená",J1355,0)</f>
        <v>0</v>
      </c>
      <c r="BG1355" s="232">
        <f>IF(N1355="zákl. přenesená",J1355,0)</f>
        <v>0</v>
      </c>
      <c r="BH1355" s="232">
        <f>IF(N1355="sníž. přenesená",J1355,0)</f>
        <v>0</v>
      </c>
      <c r="BI1355" s="232">
        <f>IF(N1355="nulová",J1355,0)</f>
        <v>0</v>
      </c>
      <c r="BJ1355" s="19" t="s">
        <v>106</v>
      </c>
      <c r="BK1355" s="232">
        <f>ROUND(I1355*H1355,2)</f>
        <v>0</v>
      </c>
      <c r="BL1355" s="19" t="s">
        <v>255</v>
      </c>
      <c r="BM1355" s="231" t="s">
        <v>3087</v>
      </c>
    </row>
    <row r="1356" spans="1:51" s="13" customFormat="1" ht="12">
      <c r="A1356" s="13"/>
      <c r="B1356" s="233"/>
      <c r="C1356" s="234"/>
      <c r="D1356" s="235" t="s">
        <v>173</v>
      </c>
      <c r="E1356" s="236" t="s">
        <v>19</v>
      </c>
      <c r="F1356" s="237" t="s">
        <v>3088</v>
      </c>
      <c r="G1356" s="234"/>
      <c r="H1356" s="238">
        <v>243.55</v>
      </c>
      <c r="I1356" s="239"/>
      <c r="J1356" s="234"/>
      <c r="K1356" s="234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4" t="s">
        <v>173</v>
      </c>
      <c r="AU1356" s="244" t="s">
        <v>106</v>
      </c>
      <c r="AV1356" s="13" t="s">
        <v>106</v>
      </c>
      <c r="AW1356" s="13" t="s">
        <v>33</v>
      </c>
      <c r="AX1356" s="13" t="s">
        <v>80</v>
      </c>
      <c r="AY1356" s="244" t="s">
        <v>163</v>
      </c>
    </row>
    <row r="1357" spans="1:65" s="2" customFormat="1" ht="33" customHeight="1">
      <c r="A1357" s="40"/>
      <c r="B1357" s="41"/>
      <c r="C1357" s="220" t="s">
        <v>3089</v>
      </c>
      <c r="D1357" s="220" t="s">
        <v>166</v>
      </c>
      <c r="E1357" s="221" t="s">
        <v>3090</v>
      </c>
      <c r="F1357" s="222" t="s">
        <v>3091</v>
      </c>
      <c r="G1357" s="223" t="s">
        <v>933</v>
      </c>
      <c r="H1357" s="224">
        <v>313.39</v>
      </c>
      <c r="I1357" s="225"/>
      <c r="J1357" s="226">
        <f>ROUND(I1357*H1357,2)</f>
        <v>0</v>
      </c>
      <c r="K1357" s="222" t="s">
        <v>19</v>
      </c>
      <c r="L1357" s="46"/>
      <c r="M1357" s="227" t="s">
        <v>19</v>
      </c>
      <c r="N1357" s="228" t="s">
        <v>44</v>
      </c>
      <c r="O1357" s="86"/>
      <c r="P1357" s="229">
        <f>O1357*H1357</f>
        <v>0</v>
      </c>
      <c r="Q1357" s="229">
        <v>0</v>
      </c>
      <c r="R1357" s="229">
        <f>Q1357*H1357</f>
        <v>0</v>
      </c>
      <c r="S1357" s="229">
        <v>0</v>
      </c>
      <c r="T1357" s="230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31" t="s">
        <v>255</v>
      </c>
      <c r="AT1357" s="231" t="s">
        <v>166</v>
      </c>
      <c r="AU1357" s="231" t="s">
        <v>106</v>
      </c>
      <c r="AY1357" s="19" t="s">
        <v>163</v>
      </c>
      <c r="BE1357" s="232">
        <f>IF(N1357="základní",J1357,0)</f>
        <v>0</v>
      </c>
      <c r="BF1357" s="232">
        <f>IF(N1357="snížená",J1357,0)</f>
        <v>0</v>
      </c>
      <c r="BG1357" s="232">
        <f>IF(N1357="zákl. přenesená",J1357,0)</f>
        <v>0</v>
      </c>
      <c r="BH1357" s="232">
        <f>IF(N1357="sníž. přenesená",J1357,0)</f>
        <v>0</v>
      </c>
      <c r="BI1357" s="232">
        <f>IF(N1357="nulová",J1357,0)</f>
        <v>0</v>
      </c>
      <c r="BJ1357" s="19" t="s">
        <v>106</v>
      </c>
      <c r="BK1357" s="232">
        <f>ROUND(I1357*H1357,2)</f>
        <v>0</v>
      </c>
      <c r="BL1357" s="19" t="s">
        <v>255</v>
      </c>
      <c r="BM1357" s="231" t="s">
        <v>3092</v>
      </c>
    </row>
    <row r="1358" spans="1:51" s="13" customFormat="1" ht="12">
      <c r="A1358" s="13"/>
      <c r="B1358" s="233"/>
      <c r="C1358" s="234"/>
      <c r="D1358" s="235" t="s">
        <v>173</v>
      </c>
      <c r="E1358" s="236" t="s">
        <v>19</v>
      </c>
      <c r="F1358" s="237" t="s">
        <v>3093</v>
      </c>
      <c r="G1358" s="234"/>
      <c r="H1358" s="238">
        <v>313.39</v>
      </c>
      <c r="I1358" s="239"/>
      <c r="J1358" s="234"/>
      <c r="K1358" s="234"/>
      <c r="L1358" s="240"/>
      <c r="M1358" s="241"/>
      <c r="N1358" s="242"/>
      <c r="O1358" s="242"/>
      <c r="P1358" s="242"/>
      <c r="Q1358" s="242"/>
      <c r="R1358" s="242"/>
      <c r="S1358" s="242"/>
      <c r="T1358" s="24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4" t="s">
        <v>173</v>
      </c>
      <c r="AU1358" s="244" t="s">
        <v>106</v>
      </c>
      <c r="AV1358" s="13" t="s">
        <v>106</v>
      </c>
      <c r="AW1358" s="13" t="s">
        <v>33</v>
      </c>
      <c r="AX1358" s="13" t="s">
        <v>80</v>
      </c>
      <c r="AY1358" s="244" t="s">
        <v>163</v>
      </c>
    </row>
    <row r="1359" spans="1:65" s="2" customFormat="1" ht="33" customHeight="1">
      <c r="A1359" s="40"/>
      <c r="B1359" s="41"/>
      <c r="C1359" s="220" t="s">
        <v>3094</v>
      </c>
      <c r="D1359" s="220" t="s">
        <v>166</v>
      </c>
      <c r="E1359" s="221" t="s">
        <v>3095</v>
      </c>
      <c r="F1359" s="222" t="s">
        <v>3096</v>
      </c>
      <c r="G1359" s="223" t="s">
        <v>933</v>
      </c>
      <c r="H1359" s="224">
        <v>60.91</v>
      </c>
      <c r="I1359" s="225"/>
      <c r="J1359" s="226">
        <f>ROUND(I1359*H1359,2)</f>
        <v>0</v>
      </c>
      <c r="K1359" s="222" t="s">
        <v>19</v>
      </c>
      <c r="L1359" s="46"/>
      <c r="M1359" s="227" t="s">
        <v>19</v>
      </c>
      <c r="N1359" s="228" t="s">
        <v>44</v>
      </c>
      <c r="O1359" s="86"/>
      <c r="P1359" s="229">
        <f>O1359*H1359</f>
        <v>0</v>
      </c>
      <c r="Q1359" s="229">
        <v>0</v>
      </c>
      <c r="R1359" s="229">
        <f>Q1359*H1359</f>
        <v>0</v>
      </c>
      <c r="S1359" s="229">
        <v>0</v>
      </c>
      <c r="T1359" s="230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31" t="s">
        <v>255</v>
      </c>
      <c r="AT1359" s="231" t="s">
        <v>166</v>
      </c>
      <c r="AU1359" s="231" t="s">
        <v>106</v>
      </c>
      <c r="AY1359" s="19" t="s">
        <v>163</v>
      </c>
      <c r="BE1359" s="232">
        <f>IF(N1359="základní",J1359,0)</f>
        <v>0</v>
      </c>
      <c r="BF1359" s="232">
        <f>IF(N1359="snížená",J1359,0)</f>
        <v>0</v>
      </c>
      <c r="BG1359" s="232">
        <f>IF(N1359="zákl. přenesená",J1359,0)</f>
        <v>0</v>
      </c>
      <c r="BH1359" s="232">
        <f>IF(N1359="sníž. přenesená",J1359,0)</f>
        <v>0</v>
      </c>
      <c r="BI1359" s="232">
        <f>IF(N1359="nulová",J1359,0)</f>
        <v>0</v>
      </c>
      <c r="BJ1359" s="19" t="s">
        <v>106</v>
      </c>
      <c r="BK1359" s="232">
        <f>ROUND(I1359*H1359,2)</f>
        <v>0</v>
      </c>
      <c r="BL1359" s="19" t="s">
        <v>255</v>
      </c>
      <c r="BM1359" s="231" t="s">
        <v>3097</v>
      </c>
    </row>
    <row r="1360" spans="1:51" s="13" customFormat="1" ht="12">
      <c r="A1360" s="13"/>
      <c r="B1360" s="233"/>
      <c r="C1360" s="234"/>
      <c r="D1360" s="235" t="s">
        <v>173</v>
      </c>
      <c r="E1360" s="236" t="s">
        <v>19</v>
      </c>
      <c r="F1360" s="237" t="s">
        <v>3098</v>
      </c>
      <c r="G1360" s="234"/>
      <c r="H1360" s="238">
        <v>60.91</v>
      </c>
      <c r="I1360" s="239"/>
      <c r="J1360" s="234"/>
      <c r="K1360" s="234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4" t="s">
        <v>173</v>
      </c>
      <c r="AU1360" s="244" t="s">
        <v>106</v>
      </c>
      <c r="AV1360" s="13" t="s">
        <v>106</v>
      </c>
      <c r="AW1360" s="13" t="s">
        <v>33</v>
      </c>
      <c r="AX1360" s="13" t="s">
        <v>80</v>
      </c>
      <c r="AY1360" s="244" t="s">
        <v>163</v>
      </c>
    </row>
    <row r="1361" spans="1:65" s="2" customFormat="1" ht="33" customHeight="1">
      <c r="A1361" s="40"/>
      <c r="B1361" s="41"/>
      <c r="C1361" s="220" t="s">
        <v>3099</v>
      </c>
      <c r="D1361" s="220" t="s">
        <v>166</v>
      </c>
      <c r="E1361" s="221" t="s">
        <v>3100</v>
      </c>
      <c r="F1361" s="222" t="s">
        <v>3101</v>
      </c>
      <c r="G1361" s="223" t="s">
        <v>933</v>
      </c>
      <c r="H1361" s="224">
        <v>2484.79</v>
      </c>
      <c r="I1361" s="225"/>
      <c r="J1361" s="226">
        <f>ROUND(I1361*H1361,2)</f>
        <v>0</v>
      </c>
      <c r="K1361" s="222" t="s">
        <v>19</v>
      </c>
      <c r="L1361" s="46"/>
      <c r="M1361" s="227" t="s">
        <v>19</v>
      </c>
      <c r="N1361" s="228" t="s">
        <v>44</v>
      </c>
      <c r="O1361" s="86"/>
      <c r="P1361" s="229">
        <f>O1361*H1361</f>
        <v>0</v>
      </c>
      <c r="Q1361" s="229">
        <v>0</v>
      </c>
      <c r="R1361" s="229">
        <f>Q1361*H1361</f>
        <v>0</v>
      </c>
      <c r="S1361" s="229">
        <v>0</v>
      </c>
      <c r="T1361" s="230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31" t="s">
        <v>255</v>
      </c>
      <c r="AT1361" s="231" t="s">
        <v>166</v>
      </c>
      <c r="AU1361" s="231" t="s">
        <v>106</v>
      </c>
      <c r="AY1361" s="19" t="s">
        <v>163</v>
      </c>
      <c r="BE1361" s="232">
        <f>IF(N1361="základní",J1361,0)</f>
        <v>0</v>
      </c>
      <c r="BF1361" s="232">
        <f>IF(N1361="snížená",J1361,0)</f>
        <v>0</v>
      </c>
      <c r="BG1361" s="232">
        <f>IF(N1361="zákl. přenesená",J1361,0)</f>
        <v>0</v>
      </c>
      <c r="BH1361" s="232">
        <f>IF(N1361="sníž. přenesená",J1361,0)</f>
        <v>0</v>
      </c>
      <c r="BI1361" s="232">
        <f>IF(N1361="nulová",J1361,0)</f>
        <v>0</v>
      </c>
      <c r="BJ1361" s="19" t="s">
        <v>106</v>
      </c>
      <c r="BK1361" s="232">
        <f>ROUND(I1361*H1361,2)</f>
        <v>0</v>
      </c>
      <c r="BL1361" s="19" t="s">
        <v>255</v>
      </c>
      <c r="BM1361" s="231" t="s">
        <v>3102</v>
      </c>
    </row>
    <row r="1362" spans="1:51" s="13" customFormat="1" ht="12">
      <c r="A1362" s="13"/>
      <c r="B1362" s="233"/>
      <c r="C1362" s="234"/>
      <c r="D1362" s="235" t="s">
        <v>173</v>
      </c>
      <c r="E1362" s="236" t="s">
        <v>19</v>
      </c>
      <c r="F1362" s="237" t="s">
        <v>3103</v>
      </c>
      <c r="G1362" s="234"/>
      <c r="H1362" s="238">
        <v>2484.79</v>
      </c>
      <c r="I1362" s="239"/>
      <c r="J1362" s="234"/>
      <c r="K1362" s="234"/>
      <c r="L1362" s="240"/>
      <c r="M1362" s="241"/>
      <c r="N1362" s="242"/>
      <c r="O1362" s="242"/>
      <c r="P1362" s="242"/>
      <c r="Q1362" s="242"/>
      <c r="R1362" s="242"/>
      <c r="S1362" s="242"/>
      <c r="T1362" s="24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4" t="s">
        <v>173</v>
      </c>
      <c r="AU1362" s="244" t="s">
        <v>106</v>
      </c>
      <c r="AV1362" s="13" t="s">
        <v>106</v>
      </c>
      <c r="AW1362" s="13" t="s">
        <v>33</v>
      </c>
      <c r="AX1362" s="13" t="s">
        <v>80</v>
      </c>
      <c r="AY1362" s="244" t="s">
        <v>163</v>
      </c>
    </row>
    <row r="1363" spans="1:65" s="2" customFormat="1" ht="33" customHeight="1">
      <c r="A1363" s="40"/>
      <c r="B1363" s="41"/>
      <c r="C1363" s="220" t="s">
        <v>3104</v>
      </c>
      <c r="D1363" s="220" t="s">
        <v>166</v>
      </c>
      <c r="E1363" s="221" t="s">
        <v>3105</v>
      </c>
      <c r="F1363" s="222" t="s">
        <v>3106</v>
      </c>
      <c r="G1363" s="223" t="s">
        <v>933</v>
      </c>
      <c r="H1363" s="224">
        <v>6633.21</v>
      </c>
      <c r="I1363" s="225"/>
      <c r="J1363" s="226">
        <f>ROUND(I1363*H1363,2)</f>
        <v>0</v>
      </c>
      <c r="K1363" s="222" t="s">
        <v>19</v>
      </c>
      <c r="L1363" s="46"/>
      <c r="M1363" s="227" t="s">
        <v>19</v>
      </c>
      <c r="N1363" s="228" t="s">
        <v>44</v>
      </c>
      <c r="O1363" s="86"/>
      <c r="P1363" s="229">
        <f>O1363*H1363</f>
        <v>0</v>
      </c>
      <c r="Q1363" s="229">
        <v>0</v>
      </c>
      <c r="R1363" s="229">
        <f>Q1363*H1363</f>
        <v>0</v>
      </c>
      <c r="S1363" s="229">
        <v>0</v>
      </c>
      <c r="T1363" s="230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31" t="s">
        <v>255</v>
      </c>
      <c r="AT1363" s="231" t="s">
        <v>166</v>
      </c>
      <c r="AU1363" s="231" t="s">
        <v>106</v>
      </c>
      <c r="AY1363" s="19" t="s">
        <v>163</v>
      </c>
      <c r="BE1363" s="232">
        <f>IF(N1363="základní",J1363,0)</f>
        <v>0</v>
      </c>
      <c r="BF1363" s="232">
        <f>IF(N1363="snížená",J1363,0)</f>
        <v>0</v>
      </c>
      <c r="BG1363" s="232">
        <f>IF(N1363="zákl. přenesená",J1363,0)</f>
        <v>0</v>
      </c>
      <c r="BH1363" s="232">
        <f>IF(N1363="sníž. přenesená",J1363,0)</f>
        <v>0</v>
      </c>
      <c r="BI1363" s="232">
        <f>IF(N1363="nulová",J1363,0)</f>
        <v>0</v>
      </c>
      <c r="BJ1363" s="19" t="s">
        <v>106</v>
      </c>
      <c r="BK1363" s="232">
        <f>ROUND(I1363*H1363,2)</f>
        <v>0</v>
      </c>
      <c r="BL1363" s="19" t="s">
        <v>255</v>
      </c>
      <c r="BM1363" s="231" t="s">
        <v>3107</v>
      </c>
    </row>
    <row r="1364" spans="1:51" s="13" customFormat="1" ht="12">
      <c r="A1364" s="13"/>
      <c r="B1364" s="233"/>
      <c r="C1364" s="234"/>
      <c r="D1364" s="235" t="s">
        <v>173</v>
      </c>
      <c r="E1364" s="236" t="s">
        <v>19</v>
      </c>
      <c r="F1364" s="237" t="s">
        <v>3108</v>
      </c>
      <c r="G1364" s="234"/>
      <c r="H1364" s="238">
        <v>6633.21</v>
      </c>
      <c r="I1364" s="239"/>
      <c r="J1364" s="234"/>
      <c r="K1364" s="234"/>
      <c r="L1364" s="240"/>
      <c r="M1364" s="241"/>
      <c r="N1364" s="242"/>
      <c r="O1364" s="242"/>
      <c r="P1364" s="242"/>
      <c r="Q1364" s="242"/>
      <c r="R1364" s="242"/>
      <c r="S1364" s="242"/>
      <c r="T1364" s="24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4" t="s">
        <v>173</v>
      </c>
      <c r="AU1364" s="244" t="s">
        <v>106</v>
      </c>
      <c r="AV1364" s="13" t="s">
        <v>106</v>
      </c>
      <c r="AW1364" s="13" t="s">
        <v>33</v>
      </c>
      <c r="AX1364" s="13" t="s">
        <v>80</v>
      </c>
      <c r="AY1364" s="244" t="s">
        <v>163</v>
      </c>
    </row>
    <row r="1365" spans="1:65" s="2" customFormat="1" ht="33" customHeight="1">
      <c r="A1365" s="40"/>
      <c r="B1365" s="41"/>
      <c r="C1365" s="220" t="s">
        <v>3109</v>
      </c>
      <c r="D1365" s="220" t="s">
        <v>166</v>
      </c>
      <c r="E1365" s="221" t="s">
        <v>3110</v>
      </c>
      <c r="F1365" s="222" t="s">
        <v>3111</v>
      </c>
      <c r="G1365" s="223" t="s">
        <v>933</v>
      </c>
      <c r="H1365" s="224">
        <v>933.15</v>
      </c>
      <c r="I1365" s="225"/>
      <c r="J1365" s="226">
        <f>ROUND(I1365*H1365,2)</f>
        <v>0</v>
      </c>
      <c r="K1365" s="222" t="s">
        <v>19</v>
      </c>
      <c r="L1365" s="46"/>
      <c r="M1365" s="227" t="s">
        <v>19</v>
      </c>
      <c r="N1365" s="228" t="s">
        <v>44</v>
      </c>
      <c r="O1365" s="86"/>
      <c r="P1365" s="229">
        <f>O1365*H1365</f>
        <v>0</v>
      </c>
      <c r="Q1365" s="229">
        <v>0</v>
      </c>
      <c r="R1365" s="229">
        <f>Q1365*H1365</f>
        <v>0</v>
      </c>
      <c r="S1365" s="229">
        <v>0</v>
      </c>
      <c r="T1365" s="230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31" t="s">
        <v>255</v>
      </c>
      <c r="AT1365" s="231" t="s">
        <v>166</v>
      </c>
      <c r="AU1365" s="231" t="s">
        <v>106</v>
      </c>
      <c r="AY1365" s="19" t="s">
        <v>163</v>
      </c>
      <c r="BE1365" s="232">
        <f>IF(N1365="základní",J1365,0)</f>
        <v>0</v>
      </c>
      <c r="BF1365" s="232">
        <f>IF(N1365="snížená",J1365,0)</f>
        <v>0</v>
      </c>
      <c r="BG1365" s="232">
        <f>IF(N1365="zákl. přenesená",J1365,0)</f>
        <v>0</v>
      </c>
      <c r="BH1365" s="232">
        <f>IF(N1365="sníž. přenesená",J1365,0)</f>
        <v>0</v>
      </c>
      <c r="BI1365" s="232">
        <f>IF(N1365="nulová",J1365,0)</f>
        <v>0</v>
      </c>
      <c r="BJ1365" s="19" t="s">
        <v>106</v>
      </c>
      <c r="BK1365" s="232">
        <f>ROUND(I1365*H1365,2)</f>
        <v>0</v>
      </c>
      <c r="BL1365" s="19" t="s">
        <v>255</v>
      </c>
      <c r="BM1365" s="231" t="s">
        <v>3112</v>
      </c>
    </row>
    <row r="1366" spans="1:51" s="13" customFormat="1" ht="12">
      <c r="A1366" s="13"/>
      <c r="B1366" s="233"/>
      <c r="C1366" s="234"/>
      <c r="D1366" s="235" t="s">
        <v>173</v>
      </c>
      <c r="E1366" s="236" t="s">
        <v>19</v>
      </c>
      <c r="F1366" s="237" t="s">
        <v>3113</v>
      </c>
      <c r="G1366" s="234"/>
      <c r="H1366" s="238">
        <v>933.15</v>
      </c>
      <c r="I1366" s="239"/>
      <c r="J1366" s="234"/>
      <c r="K1366" s="234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4" t="s">
        <v>173</v>
      </c>
      <c r="AU1366" s="244" t="s">
        <v>106</v>
      </c>
      <c r="AV1366" s="13" t="s">
        <v>106</v>
      </c>
      <c r="AW1366" s="13" t="s">
        <v>33</v>
      </c>
      <c r="AX1366" s="13" t="s">
        <v>80</v>
      </c>
      <c r="AY1366" s="244" t="s">
        <v>163</v>
      </c>
    </row>
    <row r="1367" spans="1:65" s="2" customFormat="1" ht="21.75" customHeight="1">
      <c r="A1367" s="40"/>
      <c r="B1367" s="41"/>
      <c r="C1367" s="220" t="s">
        <v>3114</v>
      </c>
      <c r="D1367" s="220" t="s">
        <v>166</v>
      </c>
      <c r="E1367" s="221" t="s">
        <v>3115</v>
      </c>
      <c r="F1367" s="222" t="s">
        <v>3116</v>
      </c>
      <c r="G1367" s="223" t="s">
        <v>933</v>
      </c>
      <c r="H1367" s="224">
        <v>664.21</v>
      </c>
      <c r="I1367" s="225"/>
      <c r="J1367" s="226">
        <f>ROUND(I1367*H1367,2)</f>
        <v>0</v>
      </c>
      <c r="K1367" s="222" t="s">
        <v>19</v>
      </c>
      <c r="L1367" s="46"/>
      <c r="M1367" s="227" t="s">
        <v>19</v>
      </c>
      <c r="N1367" s="228" t="s">
        <v>44</v>
      </c>
      <c r="O1367" s="86"/>
      <c r="P1367" s="229">
        <f>O1367*H1367</f>
        <v>0</v>
      </c>
      <c r="Q1367" s="229">
        <v>0</v>
      </c>
      <c r="R1367" s="229">
        <f>Q1367*H1367</f>
        <v>0</v>
      </c>
      <c r="S1367" s="229">
        <v>0</v>
      </c>
      <c r="T1367" s="230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31" t="s">
        <v>255</v>
      </c>
      <c r="AT1367" s="231" t="s">
        <v>166</v>
      </c>
      <c r="AU1367" s="231" t="s">
        <v>106</v>
      </c>
      <c r="AY1367" s="19" t="s">
        <v>163</v>
      </c>
      <c r="BE1367" s="232">
        <f>IF(N1367="základní",J1367,0)</f>
        <v>0</v>
      </c>
      <c r="BF1367" s="232">
        <f>IF(N1367="snížená",J1367,0)</f>
        <v>0</v>
      </c>
      <c r="BG1367" s="232">
        <f>IF(N1367="zákl. přenesená",J1367,0)</f>
        <v>0</v>
      </c>
      <c r="BH1367" s="232">
        <f>IF(N1367="sníž. přenesená",J1367,0)</f>
        <v>0</v>
      </c>
      <c r="BI1367" s="232">
        <f>IF(N1367="nulová",J1367,0)</f>
        <v>0</v>
      </c>
      <c r="BJ1367" s="19" t="s">
        <v>106</v>
      </c>
      <c r="BK1367" s="232">
        <f>ROUND(I1367*H1367,2)</f>
        <v>0</v>
      </c>
      <c r="BL1367" s="19" t="s">
        <v>255</v>
      </c>
      <c r="BM1367" s="231" t="s">
        <v>3117</v>
      </c>
    </row>
    <row r="1368" spans="1:51" s="13" customFormat="1" ht="12">
      <c r="A1368" s="13"/>
      <c r="B1368" s="233"/>
      <c r="C1368" s="234"/>
      <c r="D1368" s="235" t="s">
        <v>173</v>
      </c>
      <c r="E1368" s="236" t="s">
        <v>19</v>
      </c>
      <c r="F1368" s="237" t="s">
        <v>3118</v>
      </c>
      <c r="G1368" s="234"/>
      <c r="H1368" s="238">
        <v>664.21</v>
      </c>
      <c r="I1368" s="239"/>
      <c r="J1368" s="234"/>
      <c r="K1368" s="234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4" t="s">
        <v>173</v>
      </c>
      <c r="AU1368" s="244" t="s">
        <v>106</v>
      </c>
      <c r="AV1368" s="13" t="s">
        <v>106</v>
      </c>
      <c r="AW1368" s="13" t="s">
        <v>33</v>
      </c>
      <c r="AX1368" s="13" t="s">
        <v>80</v>
      </c>
      <c r="AY1368" s="244" t="s">
        <v>163</v>
      </c>
    </row>
    <row r="1369" spans="1:65" s="2" customFormat="1" ht="33" customHeight="1">
      <c r="A1369" s="40"/>
      <c r="B1369" s="41"/>
      <c r="C1369" s="220" t="s">
        <v>3119</v>
      </c>
      <c r="D1369" s="220" t="s">
        <v>166</v>
      </c>
      <c r="E1369" s="221" t="s">
        <v>3120</v>
      </c>
      <c r="F1369" s="222" t="s">
        <v>3121</v>
      </c>
      <c r="G1369" s="223" t="s">
        <v>933</v>
      </c>
      <c r="H1369" s="224">
        <v>1308.18</v>
      </c>
      <c r="I1369" s="225"/>
      <c r="J1369" s="226">
        <f>ROUND(I1369*H1369,2)</f>
        <v>0</v>
      </c>
      <c r="K1369" s="222" t="s">
        <v>19</v>
      </c>
      <c r="L1369" s="46"/>
      <c r="M1369" s="227" t="s">
        <v>19</v>
      </c>
      <c r="N1369" s="228" t="s">
        <v>44</v>
      </c>
      <c r="O1369" s="86"/>
      <c r="P1369" s="229">
        <f>O1369*H1369</f>
        <v>0</v>
      </c>
      <c r="Q1369" s="229">
        <v>0</v>
      </c>
      <c r="R1369" s="229">
        <f>Q1369*H1369</f>
        <v>0</v>
      </c>
      <c r="S1369" s="229">
        <v>0</v>
      </c>
      <c r="T1369" s="230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31" t="s">
        <v>255</v>
      </c>
      <c r="AT1369" s="231" t="s">
        <v>166</v>
      </c>
      <c r="AU1369" s="231" t="s">
        <v>106</v>
      </c>
      <c r="AY1369" s="19" t="s">
        <v>163</v>
      </c>
      <c r="BE1369" s="232">
        <f>IF(N1369="základní",J1369,0)</f>
        <v>0</v>
      </c>
      <c r="BF1369" s="232">
        <f>IF(N1369="snížená",J1369,0)</f>
        <v>0</v>
      </c>
      <c r="BG1369" s="232">
        <f>IF(N1369="zákl. přenesená",J1369,0)</f>
        <v>0</v>
      </c>
      <c r="BH1369" s="232">
        <f>IF(N1369="sníž. přenesená",J1369,0)</f>
        <v>0</v>
      </c>
      <c r="BI1369" s="232">
        <f>IF(N1369="nulová",J1369,0)</f>
        <v>0</v>
      </c>
      <c r="BJ1369" s="19" t="s">
        <v>106</v>
      </c>
      <c r="BK1369" s="232">
        <f>ROUND(I1369*H1369,2)</f>
        <v>0</v>
      </c>
      <c r="BL1369" s="19" t="s">
        <v>255</v>
      </c>
      <c r="BM1369" s="231" t="s">
        <v>3122</v>
      </c>
    </row>
    <row r="1370" spans="1:51" s="13" customFormat="1" ht="12">
      <c r="A1370" s="13"/>
      <c r="B1370" s="233"/>
      <c r="C1370" s="234"/>
      <c r="D1370" s="235" t="s">
        <v>173</v>
      </c>
      <c r="E1370" s="236" t="s">
        <v>19</v>
      </c>
      <c r="F1370" s="237" t="s">
        <v>3123</v>
      </c>
      <c r="G1370" s="234"/>
      <c r="H1370" s="238">
        <v>1308.18</v>
      </c>
      <c r="I1370" s="239"/>
      <c r="J1370" s="234"/>
      <c r="K1370" s="234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4" t="s">
        <v>173</v>
      </c>
      <c r="AU1370" s="244" t="s">
        <v>106</v>
      </c>
      <c r="AV1370" s="13" t="s">
        <v>106</v>
      </c>
      <c r="AW1370" s="13" t="s">
        <v>33</v>
      </c>
      <c r="AX1370" s="13" t="s">
        <v>80</v>
      </c>
      <c r="AY1370" s="244" t="s">
        <v>163</v>
      </c>
    </row>
    <row r="1371" spans="1:65" s="2" customFormat="1" ht="33" customHeight="1">
      <c r="A1371" s="40"/>
      <c r="B1371" s="41"/>
      <c r="C1371" s="220" t="s">
        <v>3124</v>
      </c>
      <c r="D1371" s="220" t="s">
        <v>166</v>
      </c>
      <c r="E1371" s="221" t="s">
        <v>3125</v>
      </c>
      <c r="F1371" s="222" t="s">
        <v>3126</v>
      </c>
      <c r="G1371" s="223" t="s">
        <v>933</v>
      </c>
      <c r="H1371" s="224">
        <v>637.75</v>
      </c>
      <c r="I1371" s="225"/>
      <c r="J1371" s="226">
        <f>ROUND(I1371*H1371,2)</f>
        <v>0</v>
      </c>
      <c r="K1371" s="222" t="s">
        <v>19</v>
      </c>
      <c r="L1371" s="46"/>
      <c r="M1371" s="227" t="s">
        <v>19</v>
      </c>
      <c r="N1371" s="228" t="s">
        <v>44</v>
      </c>
      <c r="O1371" s="86"/>
      <c r="P1371" s="229">
        <f>O1371*H1371</f>
        <v>0</v>
      </c>
      <c r="Q1371" s="229">
        <v>0</v>
      </c>
      <c r="R1371" s="229">
        <f>Q1371*H1371</f>
        <v>0</v>
      </c>
      <c r="S1371" s="229">
        <v>0</v>
      </c>
      <c r="T1371" s="230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31" t="s">
        <v>255</v>
      </c>
      <c r="AT1371" s="231" t="s">
        <v>166</v>
      </c>
      <c r="AU1371" s="231" t="s">
        <v>106</v>
      </c>
      <c r="AY1371" s="19" t="s">
        <v>163</v>
      </c>
      <c r="BE1371" s="232">
        <f>IF(N1371="základní",J1371,0)</f>
        <v>0</v>
      </c>
      <c r="BF1371" s="232">
        <f>IF(N1371="snížená",J1371,0)</f>
        <v>0</v>
      </c>
      <c r="BG1371" s="232">
        <f>IF(N1371="zákl. přenesená",J1371,0)</f>
        <v>0</v>
      </c>
      <c r="BH1371" s="232">
        <f>IF(N1371="sníž. přenesená",J1371,0)</f>
        <v>0</v>
      </c>
      <c r="BI1371" s="232">
        <f>IF(N1371="nulová",J1371,0)</f>
        <v>0</v>
      </c>
      <c r="BJ1371" s="19" t="s">
        <v>106</v>
      </c>
      <c r="BK1371" s="232">
        <f>ROUND(I1371*H1371,2)</f>
        <v>0</v>
      </c>
      <c r="BL1371" s="19" t="s">
        <v>255</v>
      </c>
      <c r="BM1371" s="231" t="s">
        <v>3127</v>
      </c>
    </row>
    <row r="1372" spans="1:51" s="13" customFormat="1" ht="12">
      <c r="A1372" s="13"/>
      <c r="B1372" s="233"/>
      <c r="C1372" s="234"/>
      <c r="D1372" s="235" t="s">
        <v>173</v>
      </c>
      <c r="E1372" s="236" t="s">
        <v>19</v>
      </c>
      <c r="F1372" s="237" t="s">
        <v>3128</v>
      </c>
      <c r="G1372" s="234"/>
      <c r="H1372" s="238">
        <v>637.75</v>
      </c>
      <c r="I1372" s="239"/>
      <c r="J1372" s="234"/>
      <c r="K1372" s="234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4" t="s">
        <v>173</v>
      </c>
      <c r="AU1372" s="244" t="s">
        <v>106</v>
      </c>
      <c r="AV1372" s="13" t="s">
        <v>106</v>
      </c>
      <c r="AW1372" s="13" t="s">
        <v>33</v>
      </c>
      <c r="AX1372" s="13" t="s">
        <v>80</v>
      </c>
      <c r="AY1372" s="244" t="s">
        <v>163</v>
      </c>
    </row>
    <row r="1373" spans="1:65" s="2" customFormat="1" ht="33" customHeight="1">
      <c r="A1373" s="40"/>
      <c r="B1373" s="41"/>
      <c r="C1373" s="220" t="s">
        <v>3129</v>
      </c>
      <c r="D1373" s="220" t="s">
        <v>166</v>
      </c>
      <c r="E1373" s="221" t="s">
        <v>3130</v>
      </c>
      <c r="F1373" s="222" t="s">
        <v>3131</v>
      </c>
      <c r="G1373" s="223" t="s">
        <v>933</v>
      </c>
      <c r="H1373" s="224">
        <v>952.64</v>
      </c>
      <c r="I1373" s="225"/>
      <c r="J1373" s="226">
        <f>ROUND(I1373*H1373,2)</f>
        <v>0</v>
      </c>
      <c r="K1373" s="222" t="s">
        <v>19</v>
      </c>
      <c r="L1373" s="46"/>
      <c r="M1373" s="227" t="s">
        <v>19</v>
      </c>
      <c r="N1373" s="228" t="s">
        <v>44</v>
      </c>
      <c r="O1373" s="86"/>
      <c r="P1373" s="229">
        <f>O1373*H1373</f>
        <v>0</v>
      </c>
      <c r="Q1373" s="229">
        <v>0</v>
      </c>
      <c r="R1373" s="229">
        <f>Q1373*H1373</f>
        <v>0</v>
      </c>
      <c r="S1373" s="229">
        <v>0</v>
      </c>
      <c r="T1373" s="230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31" t="s">
        <v>255</v>
      </c>
      <c r="AT1373" s="231" t="s">
        <v>166</v>
      </c>
      <c r="AU1373" s="231" t="s">
        <v>106</v>
      </c>
      <c r="AY1373" s="19" t="s">
        <v>163</v>
      </c>
      <c r="BE1373" s="232">
        <f>IF(N1373="základní",J1373,0)</f>
        <v>0</v>
      </c>
      <c r="BF1373" s="232">
        <f>IF(N1373="snížená",J1373,0)</f>
        <v>0</v>
      </c>
      <c r="BG1373" s="232">
        <f>IF(N1373="zákl. přenesená",J1373,0)</f>
        <v>0</v>
      </c>
      <c r="BH1373" s="232">
        <f>IF(N1373="sníž. přenesená",J1373,0)</f>
        <v>0</v>
      </c>
      <c r="BI1373" s="232">
        <f>IF(N1373="nulová",J1373,0)</f>
        <v>0</v>
      </c>
      <c r="BJ1373" s="19" t="s">
        <v>106</v>
      </c>
      <c r="BK1373" s="232">
        <f>ROUND(I1373*H1373,2)</f>
        <v>0</v>
      </c>
      <c r="BL1373" s="19" t="s">
        <v>255</v>
      </c>
      <c r="BM1373" s="231" t="s">
        <v>3132</v>
      </c>
    </row>
    <row r="1374" spans="1:51" s="13" customFormat="1" ht="12">
      <c r="A1374" s="13"/>
      <c r="B1374" s="233"/>
      <c r="C1374" s="234"/>
      <c r="D1374" s="235" t="s">
        <v>173</v>
      </c>
      <c r="E1374" s="236" t="s">
        <v>19</v>
      </c>
      <c r="F1374" s="237" t="s">
        <v>3133</v>
      </c>
      <c r="G1374" s="234"/>
      <c r="H1374" s="238">
        <v>952.64</v>
      </c>
      <c r="I1374" s="239"/>
      <c r="J1374" s="234"/>
      <c r="K1374" s="234"/>
      <c r="L1374" s="240"/>
      <c r="M1374" s="241"/>
      <c r="N1374" s="242"/>
      <c r="O1374" s="242"/>
      <c r="P1374" s="242"/>
      <c r="Q1374" s="242"/>
      <c r="R1374" s="242"/>
      <c r="S1374" s="242"/>
      <c r="T1374" s="24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44" t="s">
        <v>173</v>
      </c>
      <c r="AU1374" s="244" t="s">
        <v>106</v>
      </c>
      <c r="AV1374" s="13" t="s">
        <v>106</v>
      </c>
      <c r="AW1374" s="13" t="s">
        <v>33</v>
      </c>
      <c r="AX1374" s="13" t="s">
        <v>80</v>
      </c>
      <c r="AY1374" s="244" t="s">
        <v>163</v>
      </c>
    </row>
    <row r="1375" spans="1:65" s="2" customFormat="1" ht="33" customHeight="1">
      <c r="A1375" s="40"/>
      <c r="B1375" s="41"/>
      <c r="C1375" s="220" t="s">
        <v>3134</v>
      </c>
      <c r="D1375" s="220" t="s">
        <v>166</v>
      </c>
      <c r="E1375" s="221" t="s">
        <v>3135</v>
      </c>
      <c r="F1375" s="222" t="s">
        <v>3136</v>
      </c>
      <c r="G1375" s="223" t="s">
        <v>933</v>
      </c>
      <c r="H1375" s="224">
        <v>382.56</v>
      </c>
      <c r="I1375" s="225"/>
      <c r="J1375" s="226">
        <f>ROUND(I1375*H1375,2)</f>
        <v>0</v>
      </c>
      <c r="K1375" s="222" t="s">
        <v>19</v>
      </c>
      <c r="L1375" s="46"/>
      <c r="M1375" s="227" t="s">
        <v>19</v>
      </c>
      <c r="N1375" s="228" t="s">
        <v>44</v>
      </c>
      <c r="O1375" s="86"/>
      <c r="P1375" s="229">
        <f>O1375*H1375</f>
        <v>0</v>
      </c>
      <c r="Q1375" s="229">
        <v>0</v>
      </c>
      <c r="R1375" s="229">
        <f>Q1375*H1375</f>
        <v>0</v>
      </c>
      <c r="S1375" s="229">
        <v>0</v>
      </c>
      <c r="T1375" s="230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31" t="s">
        <v>255</v>
      </c>
      <c r="AT1375" s="231" t="s">
        <v>166</v>
      </c>
      <c r="AU1375" s="231" t="s">
        <v>106</v>
      </c>
      <c r="AY1375" s="19" t="s">
        <v>163</v>
      </c>
      <c r="BE1375" s="232">
        <f>IF(N1375="základní",J1375,0)</f>
        <v>0</v>
      </c>
      <c r="BF1375" s="232">
        <f>IF(N1375="snížená",J1375,0)</f>
        <v>0</v>
      </c>
      <c r="BG1375" s="232">
        <f>IF(N1375="zákl. přenesená",J1375,0)</f>
        <v>0</v>
      </c>
      <c r="BH1375" s="232">
        <f>IF(N1375="sníž. přenesená",J1375,0)</f>
        <v>0</v>
      </c>
      <c r="BI1375" s="232">
        <f>IF(N1375="nulová",J1375,0)</f>
        <v>0</v>
      </c>
      <c r="BJ1375" s="19" t="s">
        <v>106</v>
      </c>
      <c r="BK1375" s="232">
        <f>ROUND(I1375*H1375,2)</f>
        <v>0</v>
      </c>
      <c r="BL1375" s="19" t="s">
        <v>255</v>
      </c>
      <c r="BM1375" s="231" t="s">
        <v>3137</v>
      </c>
    </row>
    <row r="1376" spans="1:51" s="13" customFormat="1" ht="12">
      <c r="A1376" s="13"/>
      <c r="B1376" s="233"/>
      <c r="C1376" s="234"/>
      <c r="D1376" s="235" t="s">
        <v>173</v>
      </c>
      <c r="E1376" s="236" t="s">
        <v>19</v>
      </c>
      <c r="F1376" s="237" t="s">
        <v>3138</v>
      </c>
      <c r="G1376" s="234"/>
      <c r="H1376" s="238">
        <v>382.56</v>
      </c>
      <c r="I1376" s="239"/>
      <c r="J1376" s="234"/>
      <c r="K1376" s="234"/>
      <c r="L1376" s="240"/>
      <c r="M1376" s="241"/>
      <c r="N1376" s="242"/>
      <c r="O1376" s="242"/>
      <c r="P1376" s="242"/>
      <c r="Q1376" s="242"/>
      <c r="R1376" s="242"/>
      <c r="S1376" s="242"/>
      <c r="T1376" s="24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4" t="s">
        <v>173</v>
      </c>
      <c r="AU1376" s="244" t="s">
        <v>106</v>
      </c>
      <c r="AV1376" s="13" t="s">
        <v>106</v>
      </c>
      <c r="AW1376" s="13" t="s">
        <v>33</v>
      </c>
      <c r="AX1376" s="13" t="s">
        <v>80</v>
      </c>
      <c r="AY1376" s="244" t="s">
        <v>163</v>
      </c>
    </row>
    <row r="1377" spans="1:65" s="2" customFormat="1" ht="33" customHeight="1">
      <c r="A1377" s="40"/>
      <c r="B1377" s="41"/>
      <c r="C1377" s="220" t="s">
        <v>3139</v>
      </c>
      <c r="D1377" s="220" t="s">
        <v>166</v>
      </c>
      <c r="E1377" s="221" t="s">
        <v>3140</v>
      </c>
      <c r="F1377" s="222" t="s">
        <v>3141</v>
      </c>
      <c r="G1377" s="223" t="s">
        <v>169</v>
      </c>
      <c r="H1377" s="224">
        <v>26.14</v>
      </c>
      <c r="I1377" s="225"/>
      <c r="J1377" s="226">
        <f>ROUND(I1377*H1377,2)</f>
        <v>0</v>
      </c>
      <c r="K1377" s="222" t="s">
        <v>170</v>
      </c>
      <c r="L1377" s="46"/>
      <c r="M1377" s="227" t="s">
        <v>19</v>
      </c>
      <c r="N1377" s="228" t="s">
        <v>44</v>
      </c>
      <c r="O1377" s="86"/>
      <c r="P1377" s="229">
        <f>O1377*H1377</f>
        <v>0</v>
      </c>
      <c r="Q1377" s="229">
        <v>0.00027</v>
      </c>
      <c r="R1377" s="229">
        <f>Q1377*H1377</f>
        <v>0.0070578</v>
      </c>
      <c r="S1377" s="229">
        <v>0</v>
      </c>
      <c r="T1377" s="230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31" t="s">
        <v>255</v>
      </c>
      <c r="AT1377" s="231" t="s">
        <v>166</v>
      </c>
      <c r="AU1377" s="231" t="s">
        <v>106</v>
      </c>
      <c r="AY1377" s="19" t="s">
        <v>163</v>
      </c>
      <c r="BE1377" s="232">
        <f>IF(N1377="základní",J1377,0)</f>
        <v>0</v>
      </c>
      <c r="BF1377" s="232">
        <f>IF(N1377="snížená",J1377,0)</f>
        <v>0</v>
      </c>
      <c r="BG1377" s="232">
        <f>IF(N1377="zákl. přenesená",J1377,0)</f>
        <v>0</v>
      </c>
      <c r="BH1377" s="232">
        <f>IF(N1377="sníž. přenesená",J1377,0)</f>
        <v>0</v>
      </c>
      <c r="BI1377" s="232">
        <f>IF(N1377="nulová",J1377,0)</f>
        <v>0</v>
      </c>
      <c r="BJ1377" s="19" t="s">
        <v>106</v>
      </c>
      <c r="BK1377" s="232">
        <f>ROUND(I1377*H1377,2)</f>
        <v>0</v>
      </c>
      <c r="BL1377" s="19" t="s">
        <v>255</v>
      </c>
      <c r="BM1377" s="231" t="s">
        <v>3142</v>
      </c>
    </row>
    <row r="1378" spans="1:51" s="13" customFormat="1" ht="12">
      <c r="A1378" s="13"/>
      <c r="B1378" s="233"/>
      <c r="C1378" s="234"/>
      <c r="D1378" s="235" t="s">
        <v>173</v>
      </c>
      <c r="E1378" s="236" t="s">
        <v>19</v>
      </c>
      <c r="F1378" s="237" t="s">
        <v>3143</v>
      </c>
      <c r="G1378" s="234"/>
      <c r="H1378" s="238">
        <v>3</v>
      </c>
      <c r="I1378" s="239"/>
      <c r="J1378" s="234"/>
      <c r="K1378" s="234"/>
      <c r="L1378" s="240"/>
      <c r="M1378" s="241"/>
      <c r="N1378" s="242"/>
      <c r="O1378" s="242"/>
      <c r="P1378" s="242"/>
      <c r="Q1378" s="242"/>
      <c r="R1378" s="242"/>
      <c r="S1378" s="242"/>
      <c r="T1378" s="24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4" t="s">
        <v>173</v>
      </c>
      <c r="AU1378" s="244" t="s">
        <v>106</v>
      </c>
      <c r="AV1378" s="13" t="s">
        <v>106</v>
      </c>
      <c r="AW1378" s="13" t="s">
        <v>33</v>
      </c>
      <c r="AX1378" s="13" t="s">
        <v>72</v>
      </c>
      <c r="AY1378" s="244" t="s">
        <v>163</v>
      </c>
    </row>
    <row r="1379" spans="1:51" s="13" customFormat="1" ht="12">
      <c r="A1379" s="13"/>
      <c r="B1379" s="233"/>
      <c r="C1379" s="234"/>
      <c r="D1379" s="235" t="s">
        <v>173</v>
      </c>
      <c r="E1379" s="236" t="s">
        <v>19</v>
      </c>
      <c r="F1379" s="237" t="s">
        <v>3144</v>
      </c>
      <c r="G1379" s="234"/>
      <c r="H1379" s="238">
        <v>6.78</v>
      </c>
      <c r="I1379" s="239"/>
      <c r="J1379" s="234"/>
      <c r="K1379" s="234"/>
      <c r="L1379" s="240"/>
      <c r="M1379" s="241"/>
      <c r="N1379" s="242"/>
      <c r="O1379" s="242"/>
      <c r="P1379" s="242"/>
      <c r="Q1379" s="242"/>
      <c r="R1379" s="242"/>
      <c r="S1379" s="242"/>
      <c r="T1379" s="24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4" t="s">
        <v>173</v>
      </c>
      <c r="AU1379" s="244" t="s">
        <v>106</v>
      </c>
      <c r="AV1379" s="13" t="s">
        <v>106</v>
      </c>
      <c r="AW1379" s="13" t="s">
        <v>33</v>
      </c>
      <c r="AX1379" s="13" t="s">
        <v>72</v>
      </c>
      <c r="AY1379" s="244" t="s">
        <v>163</v>
      </c>
    </row>
    <row r="1380" spans="1:51" s="13" customFormat="1" ht="12">
      <c r="A1380" s="13"/>
      <c r="B1380" s="233"/>
      <c r="C1380" s="234"/>
      <c r="D1380" s="235" t="s">
        <v>173</v>
      </c>
      <c r="E1380" s="236" t="s">
        <v>19</v>
      </c>
      <c r="F1380" s="237" t="s">
        <v>3145</v>
      </c>
      <c r="G1380" s="234"/>
      <c r="H1380" s="238">
        <v>3.36</v>
      </c>
      <c r="I1380" s="239"/>
      <c r="J1380" s="234"/>
      <c r="K1380" s="234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4" t="s">
        <v>173</v>
      </c>
      <c r="AU1380" s="244" t="s">
        <v>106</v>
      </c>
      <c r="AV1380" s="13" t="s">
        <v>106</v>
      </c>
      <c r="AW1380" s="13" t="s">
        <v>33</v>
      </c>
      <c r="AX1380" s="13" t="s">
        <v>72</v>
      </c>
      <c r="AY1380" s="244" t="s">
        <v>163</v>
      </c>
    </row>
    <row r="1381" spans="1:51" s="13" customFormat="1" ht="12">
      <c r="A1381" s="13"/>
      <c r="B1381" s="233"/>
      <c r="C1381" s="234"/>
      <c r="D1381" s="235" t="s">
        <v>173</v>
      </c>
      <c r="E1381" s="236" t="s">
        <v>19</v>
      </c>
      <c r="F1381" s="237" t="s">
        <v>3146</v>
      </c>
      <c r="G1381" s="234"/>
      <c r="H1381" s="238">
        <v>13</v>
      </c>
      <c r="I1381" s="239"/>
      <c r="J1381" s="234"/>
      <c r="K1381" s="234"/>
      <c r="L1381" s="240"/>
      <c r="M1381" s="241"/>
      <c r="N1381" s="242"/>
      <c r="O1381" s="242"/>
      <c r="P1381" s="242"/>
      <c r="Q1381" s="242"/>
      <c r="R1381" s="242"/>
      <c r="S1381" s="242"/>
      <c r="T1381" s="24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44" t="s">
        <v>173</v>
      </c>
      <c r="AU1381" s="244" t="s">
        <v>106</v>
      </c>
      <c r="AV1381" s="13" t="s">
        <v>106</v>
      </c>
      <c r="AW1381" s="13" t="s">
        <v>33</v>
      </c>
      <c r="AX1381" s="13" t="s">
        <v>72</v>
      </c>
      <c r="AY1381" s="244" t="s">
        <v>163</v>
      </c>
    </row>
    <row r="1382" spans="1:51" s="14" customFormat="1" ht="12">
      <c r="A1382" s="14"/>
      <c r="B1382" s="245"/>
      <c r="C1382" s="246"/>
      <c r="D1382" s="235" t="s">
        <v>173</v>
      </c>
      <c r="E1382" s="247" t="s">
        <v>19</v>
      </c>
      <c r="F1382" s="248" t="s">
        <v>175</v>
      </c>
      <c r="G1382" s="246"/>
      <c r="H1382" s="249">
        <v>26.14</v>
      </c>
      <c r="I1382" s="250"/>
      <c r="J1382" s="246"/>
      <c r="K1382" s="246"/>
      <c r="L1382" s="251"/>
      <c r="M1382" s="252"/>
      <c r="N1382" s="253"/>
      <c r="O1382" s="253"/>
      <c r="P1382" s="253"/>
      <c r="Q1382" s="253"/>
      <c r="R1382" s="253"/>
      <c r="S1382" s="253"/>
      <c r="T1382" s="25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55" t="s">
        <v>173</v>
      </c>
      <c r="AU1382" s="255" t="s">
        <v>106</v>
      </c>
      <c r="AV1382" s="14" t="s">
        <v>171</v>
      </c>
      <c r="AW1382" s="14" t="s">
        <v>33</v>
      </c>
      <c r="AX1382" s="14" t="s">
        <v>80</v>
      </c>
      <c r="AY1382" s="255" t="s">
        <v>163</v>
      </c>
    </row>
    <row r="1383" spans="1:65" s="2" customFormat="1" ht="21.75" customHeight="1">
      <c r="A1383" s="40"/>
      <c r="B1383" s="41"/>
      <c r="C1383" s="283" t="s">
        <v>3147</v>
      </c>
      <c r="D1383" s="283" t="s">
        <v>1115</v>
      </c>
      <c r="E1383" s="284" t="s">
        <v>3148</v>
      </c>
      <c r="F1383" s="285" t="s">
        <v>3149</v>
      </c>
      <c r="G1383" s="286" t="s">
        <v>420</v>
      </c>
      <c r="H1383" s="287">
        <v>1</v>
      </c>
      <c r="I1383" s="288"/>
      <c r="J1383" s="289">
        <f>ROUND(I1383*H1383,2)</f>
        <v>0</v>
      </c>
      <c r="K1383" s="285" t="s">
        <v>19</v>
      </c>
      <c r="L1383" s="290"/>
      <c r="M1383" s="291" t="s">
        <v>19</v>
      </c>
      <c r="N1383" s="292" t="s">
        <v>44</v>
      </c>
      <c r="O1383" s="86"/>
      <c r="P1383" s="229">
        <f>O1383*H1383</f>
        <v>0</v>
      </c>
      <c r="Q1383" s="229">
        <v>0.01743</v>
      </c>
      <c r="R1383" s="229">
        <f>Q1383*H1383</f>
        <v>0.01743</v>
      </c>
      <c r="S1383" s="229">
        <v>0</v>
      </c>
      <c r="T1383" s="230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31" t="s">
        <v>340</v>
      </c>
      <c r="AT1383" s="231" t="s">
        <v>1115</v>
      </c>
      <c r="AU1383" s="231" t="s">
        <v>106</v>
      </c>
      <c r="AY1383" s="19" t="s">
        <v>163</v>
      </c>
      <c r="BE1383" s="232">
        <f>IF(N1383="základní",J1383,0)</f>
        <v>0</v>
      </c>
      <c r="BF1383" s="232">
        <f>IF(N1383="snížená",J1383,0)</f>
        <v>0</v>
      </c>
      <c r="BG1383" s="232">
        <f>IF(N1383="zákl. přenesená",J1383,0)</f>
        <v>0</v>
      </c>
      <c r="BH1383" s="232">
        <f>IF(N1383="sníž. přenesená",J1383,0)</f>
        <v>0</v>
      </c>
      <c r="BI1383" s="232">
        <f>IF(N1383="nulová",J1383,0)</f>
        <v>0</v>
      </c>
      <c r="BJ1383" s="19" t="s">
        <v>106</v>
      </c>
      <c r="BK1383" s="232">
        <f>ROUND(I1383*H1383,2)</f>
        <v>0</v>
      </c>
      <c r="BL1383" s="19" t="s">
        <v>255</v>
      </c>
      <c r="BM1383" s="231" t="s">
        <v>3150</v>
      </c>
    </row>
    <row r="1384" spans="1:51" s="13" customFormat="1" ht="12">
      <c r="A1384" s="13"/>
      <c r="B1384" s="233"/>
      <c r="C1384" s="234"/>
      <c r="D1384" s="235" t="s">
        <v>173</v>
      </c>
      <c r="E1384" s="236" t="s">
        <v>19</v>
      </c>
      <c r="F1384" s="237" t="s">
        <v>3151</v>
      </c>
      <c r="G1384" s="234"/>
      <c r="H1384" s="238">
        <v>1</v>
      </c>
      <c r="I1384" s="239"/>
      <c r="J1384" s="234"/>
      <c r="K1384" s="234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4" t="s">
        <v>173</v>
      </c>
      <c r="AU1384" s="244" t="s">
        <v>106</v>
      </c>
      <c r="AV1384" s="13" t="s">
        <v>106</v>
      </c>
      <c r="AW1384" s="13" t="s">
        <v>33</v>
      </c>
      <c r="AX1384" s="13" t="s">
        <v>80</v>
      </c>
      <c r="AY1384" s="244" t="s">
        <v>163</v>
      </c>
    </row>
    <row r="1385" spans="1:65" s="2" customFormat="1" ht="33" customHeight="1">
      <c r="A1385" s="40"/>
      <c r="B1385" s="41"/>
      <c r="C1385" s="283" t="s">
        <v>3152</v>
      </c>
      <c r="D1385" s="283" t="s">
        <v>1115</v>
      </c>
      <c r="E1385" s="284" t="s">
        <v>3153</v>
      </c>
      <c r="F1385" s="285" t="s">
        <v>3154</v>
      </c>
      <c r="G1385" s="286" t="s">
        <v>420</v>
      </c>
      <c r="H1385" s="287">
        <v>1</v>
      </c>
      <c r="I1385" s="288"/>
      <c r="J1385" s="289">
        <f>ROUND(I1385*H1385,2)</f>
        <v>0</v>
      </c>
      <c r="K1385" s="285" t="s">
        <v>19</v>
      </c>
      <c r="L1385" s="290"/>
      <c r="M1385" s="291" t="s">
        <v>19</v>
      </c>
      <c r="N1385" s="292" t="s">
        <v>44</v>
      </c>
      <c r="O1385" s="86"/>
      <c r="P1385" s="229">
        <f>O1385*H1385</f>
        <v>0</v>
      </c>
      <c r="Q1385" s="229">
        <v>0.01743</v>
      </c>
      <c r="R1385" s="229">
        <f>Q1385*H1385</f>
        <v>0.01743</v>
      </c>
      <c r="S1385" s="229">
        <v>0</v>
      </c>
      <c r="T1385" s="230">
        <f>S1385*H1385</f>
        <v>0</v>
      </c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R1385" s="231" t="s">
        <v>340</v>
      </c>
      <c r="AT1385" s="231" t="s">
        <v>1115</v>
      </c>
      <c r="AU1385" s="231" t="s">
        <v>106</v>
      </c>
      <c r="AY1385" s="19" t="s">
        <v>163</v>
      </c>
      <c r="BE1385" s="232">
        <f>IF(N1385="základní",J1385,0)</f>
        <v>0</v>
      </c>
      <c r="BF1385" s="232">
        <f>IF(N1385="snížená",J1385,0)</f>
        <v>0</v>
      </c>
      <c r="BG1385" s="232">
        <f>IF(N1385="zákl. přenesená",J1385,0)</f>
        <v>0</v>
      </c>
      <c r="BH1385" s="232">
        <f>IF(N1385="sníž. přenesená",J1385,0)</f>
        <v>0</v>
      </c>
      <c r="BI1385" s="232">
        <f>IF(N1385="nulová",J1385,0)</f>
        <v>0</v>
      </c>
      <c r="BJ1385" s="19" t="s">
        <v>106</v>
      </c>
      <c r="BK1385" s="232">
        <f>ROUND(I1385*H1385,2)</f>
        <v>0</v>
      </c>
      <c r="BL1385" s="19" t="s">
        <v>255</v>
      </c>
      <c r="BM1385" s="231" t="s">
        <v>3155</v>
      </c>
    </row>
    <row r="1386" spans="1:51" s="13" customFormat="1" ht="12">
      <c r="A1386" s="13"/>
      <c r="B1386" s="233"/>
      <c r="C1386" s="234"/>
      <c r="D1386" s="235" t="s">
        <v>173</v>
      </c>
      <c r="E1386" s="236" t="s">
        <v>19</v>
      </c>
      <c r="F1386" s="237" t="s">
        <v>3156</v>
      </c>
      <c r="G1386" s="234"/>
      <c r="H1386" s="238">
        <v>1</v>
      </c>
      <c r="I1386" s="239"/>
      <c r="J1386" s="234"/>
      <c r="K1386" s="234"/>
      <c r="L1386" s="240"/>
      <c r="M1386" s="241"/>
      <c r="N1386" s="242"/>
      <c r="O1386" s="242"/>
      <c r="P1386" s="242"/>
      <c r="Q1386" s="242"/>
      <c r="R1386" s="242"/>
      <c r="S1386" s="242"/>
      <c r="T1386" s="24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4" t="s">
        <v>173</v>
      </c>
      <c r="AU1386" s="244" t="s">
        <v>106</v>
      </c>
      <c r="AV1386" s="13" t="s">
        <v>106</v>
      </c>
      <c r="AW1386" s="13" t="s">
        <v>33</v>
      </c>
      <c r="AX1386" s="13" t="s">
        <v>80</v>
      </c>
      <c r="AY1386" s="244" t="s">
        <v>163</v>
      </c>
    </row>
    <row r="1387" spans="1:65" s="2" customFormat="1" ht="21.75" customHeight="1">
      <c r="A1387" s="40"/>
      <c r="B1387" s="41"/>
      <c r="C1387" s="283" t="s">
        <v>3157</v>
      </c>
      <c r="D1387" s="283" t="s">
        <v>1115</v>
      </c>
      <c r="E1387" s="284" t="s">
        <v>3158</v>
      </c>
      <c r="F1387" s="285" t="s">
        <v>3159</v>
      </c>
      <c r="G1387" s="286" t="s">
        <v>420</v>
      </c>
      <c r="H1387" s="287">
        <v>1</v>
      </c>
      <c r="I1387" s="288"/>
      <c r="J1387" s="289">
        <f>ROUND(I1387*H1387,2)</f>
        <v>0</v>
      </c>
      <c r="K1387" s="285" t="s">
        <v>19</v>
      </c>
      <c r="L1387" s="290"/>
      <c r="M1387" s="291" t="s">
        <v>19</v>
      </c>
      <c r="N1387" s="292" t="s">
        <v>44</v>
      </c>
      <c r="O1387" s="86"/>
      <c r="P1387" s="229">
        <f>O1387*H1387</f>
        <v>0</v>
      </c>
      <c r="Q1387" s="229">
        <v>0.01743</v>
      </c>
      <c r="R1387" s="229">
        <f>Q1387*H1387</f>
        <v>0.01743</v>
      </c>
      <c r="S1387" s="229">
        <v>0</v>
      </c>
      <c r="T1387" s="230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31" t="s">
        <v>340</v>
      </c>
      <c r="AT1387" s="231" t="s">
        <v>1115</v>
      </c>
      <c r="AU1387" s="231" t="s">
        <v>106</v>
      </c>
      <c r="AY1387" s="19" t="s">
        <v>163</v>
      </c>
      <c r="BE1387" s="232">
        <f>IF(N1387="základní",J1387,0)</f>
        <v>0</v>
      </c>
      <c r="BF1387" s="232">
        <f>IF(N1387="snížená",J1387,0)</f>
        <v>0</v>
      </c>
      <c r="BG1387" s="232">
        <f>IF(N1387="zákl. přenesená",J1387,0)</f>
        <v>0</v>
      </c>
      <c r="BH1387" s="232">
        <f>IF(N1387="sníž. přenesená",J1387,0)</f>
        <v>0</v>
      </c>
      <c r="BI1387" s="232">
        <f>IF(N1387="nulová",J1387,0)</f>
        <v>0</v>
      </c>
      <c r="BJ1387" s="19" t="s">
        <v>106</v>
      </c>
      <c r="BK1387" s="232">
        <f>ROUND(I1387*H1387,2)</f>
        <v>0</v>
      </c>
      <c r="BL1387" s="19" t="s">
        <v>255</v>
      </c>
      <c r="BM1387" s="231" t="s">
        <v>3160</v>
      </c>
    </row>
    <row r="1388" spans="1:51" s="13" customFormat="1" ht="12">
      <c r="A1388" s="13"/>
      <c r="B1388" s="233"/>
      <c r="C1388" s="234"/>
      <c r="D1388" s="235" t="s">
        <v>173</v>
      </c>
      <c r="E1388" s="236" t="s">
        <v>19</v>
      </c>
      <c r="F1388" s="237" t="s">
        <v>3161</v>
      </c>
      <c r="G1388" s="234"/>
      <c r="H1388" s="238">
        <v>1</v>
      </c>
      <c r="I1388" s="239"/>
      <c r="J1388" s="234"/>
      <c r="K1388" s="234"/>
      <c r="L1388" s="240"/>
      <c r="M1388" s="241"/>
      <c r="N1388" s="242"/>
      <c r="O1388" s="242"/>
      <c r="P1388" s="242"/>
      <c r="Q1388" s="242"/>
      <c r="R1388" s="242"/>
      <c r="S1388" s="242"/>
      <c r="T1388" s="24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4" t="s">
        <v>173</v>
      </c>
      <c r="AU1388" s="244" t="s">
        <v>106</v>
      </c>
      <c r="AV1388" s="13" t="s">
        <v>106</v>
      </c>
      <c r="AW1388" s="13" t="s">
        <v>33</v>
      </c>
      <c r="AX1388" s="13" t="s">
        <v>80</v>
      </c>
      <c r="AY1388" s="244" t="s">
        <v>163</v>
      </c>
    </row>
    <row r="1389" spans="1:65" s="2" customFormat="1" ht="21.75" customHeight="1">
      <c r="A1389" s="40"/>
      <c r="B1389" s="41"/>
      <c r="C1389" s="283" t="s">
        <v>3162</v>
      </c>
      <c r="D1389" s="283" t="s">
        <v>1115</v>
      </c>
      <c r="E1389" s="284" t="s">
        <v>3163</v>
      </c>
      <c r="F1389" s="285" t="s">
        <v>3159</v>
      </c>
      <c r="G1389" s="286" t="s">
        <v>420</v>
      </c>
      <c r="H1389" s="287">
        <v>1</v>
      </c>
      <c r="I1389" s="288"/>
      <c r="J1389" s="289">
        <f>ROUND(I1389*H1389,2)</f>
        <v>0</v>
      </c>
      <c r="K1389" s="285" t="s">
        <v>19</v>
      </c>
      <c r="L1389" s="290"/>
      <c r="M1389" s="291" t="s">
        <v>19</v>
      </c>
      <c r="N1389" s="292" t="s">
        <v>44</v>
      </c>
      <c r="O1389" s="86"/>
      <c r="P1389" s="229">
        <f>O1389*H1389</f>
        <v>0</v>
      </c>
      <c r="Q1389" s="229">
        <v>0.01743</v>
      </c>
      <c r="R1389" s="229">
        <f>Q1389*H1389</f>
        <v>0.01743</v>
      </c>
      <c r="S1389" s="229">
        <v>0</v>
      </c>
      <c r="T1389" s="230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31" t="s">
        <v>340</v>
      </c>
      <c r="AT1389" s="231" t="s">
        <v>1115</v>
      </c>
      <c r="AU1389" s="231" t="s">
        <v>106</v>
      </c>
      <c r="AY1389" s="19" t="s">
        <v>163</v>
      </c>
      <c r="BE1389" s="232">
        <f>IF(N1389="základní",J1389,0)</f>
        <v>0</v>
      </c>
      <c r="BF1389" s="232">
        <f>IF(N1389="snížená",J1389,0)</f>
        <v>0</v>
      </c>
      <c r="BG1389" s="232">
        <f>IF(N1389="zákl. přenesená",J1389,0)</f>
        <v>0</v>
      </c>
      <c r="BH1389" s="232">
        <f>IF(N1389="sníž. přenesená",J1389,0)</f>
        <v>0</v>
      </c>
      <c r="BI1389" s="232">
        <f>IF(N1389="nulová",J1389,0)</f>
        <v>0</v>
      </c>
      <c r="BJ1389" s="19" t="s">
        <v>106</v>
      </c>
      <c r="BK1389" s="232">
        <f>ROUND(I1389*H1389,2)</f>
        <v>0</v>
      </c>
      <c r="BL1389" s="19" t="s">
        <v>255</v>
      </c>
      <c r="BM1389" s="231" t="s">
        <v>3164</v>
      </c>
    </row>
    <row r="1390" spans="1:51" s="13" customFormat="1" ht="12">
      <c r="A1390" s="13"/>
      <c r="B1390" s="233"/>
      <c r="C1390" s="234"/>
      <c r="D1390" s="235" t="s">
        <v>173</v>
      </c>
      <c r="E1390" s="236" t="s">
        <v>19</v>
      </c>
      <c r="F1390" s="237" t="s">
        <v>3165</v>
      </c>
      <c r="G1390" s="234"/>
      <c r="H1390" s="238">
        <v>1</v>
      </c>
      <c r="I1390" s="239"/>
      <c r="J1390" s="234"/>
      <c r="K1390" s="234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4" t="s">
        <v>173</v>
      </c>
      <c r="AU1390" s="244" t="s">
        <v>106</v>
      </c>
      <c r="AV1390" s="13" t="s">
        <v>106</v>
      </c>
      <c r="AW1390" s="13" t="s">
        <v>33</v>
      </c>
      <c r="AX1390" s="13" t="s">
        <v>80</v>
      </c>
      <c r="AY1390" s="244" t="s">
        <v>163</v>
      </c>
    </row>
    <row r="1391" spans="1:65" s="2" customFormat="1" ht="21.75" customHeight="1">
      <c r="A1391" s="40"/>
      <c r="B1391" s="41"/>
      <c r="C1391" s="283" t="s">
        <v>3166</v>
      </c>
      <c r="D1391" s="283" t="s">
        <v>1115</v>
      </c>
      <c r="E1391" s="284" t="s">
        <v>3167</v>
      </c>
      <c r="F1391" s="285" t="s">
        <v>3149</v>
      </c>
      <c r="G1391" s="286" t="s">
        <v>420</v>
      </c>
      <c r="H1391" s="287">
        <v>1</v>
      </c>
      <c r="I1391" s="288"/>
      <c r="J1391" s="289">
        <f>ROUND(I1391*H1391,2)</f>
        <v>0</v>
      </c>
      <c r="K1391" s="285" t="s">
        <v>19</v>
      </c>
      <c r="L1391" s="290"/>
      <c r="M1391" s="291" t="s">
        <v>19</v>
      </c>
      <c r="N1391" s="292" t="s">
        <v>44</v>
      </c>
      <c r="O1391" s="86"/>
      <c r="P1391" s="229">
        <f>O1391*H1391</f>
        <v>0</v>
      </c>
      <c r="Q1391" s="229">
        <v>0.01743</v>
      </c>
      <c r="R1391" s="229">
        <f>Q1391*H1391</f>
        <v>0.01743</v>
      </c>
      <c r="S1391" s="229">
        <v>0</v>
      </c>
      <c r="T1391" s="230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31" t="s">
        <v>340</v>
      </c>
      <c r="AT1391" s="231" t="s">
        <v>1115</v>
      </c>
      <c r="AU1391" s="231" t="s">
        <v>106</v>
      </c>
      <c r="AY1391" s="19" t="s">
        <v>163</v>
      </c>
      <c r="BE1391" s="232">
        <f>IF(N1391="základní",J1391,0)</f>
        <v>0</v>
      </c>
      <c r="BF1391" s="232">
        <f>IF(N1391="snížená",J1391,0)</f>
        <v>0</v>
      </c>
      <c r="BG1391" s="232">
        <f>IF(N1391="zákl. přenesená",J1391,0)</f>
        <v>0</v>
      </c>
      <c r="BH1391" s="232">
        <f>IF(N1391="sníž. přenesená",J1391,0)</f>
        <v>0</v>
      </c>
      <c r="BI1391" s="232">
        <f>IF(N1391="nulová",J1391,0)</f>
        <v>0</v>
      </c>
      <c r="BJ1391" s="19" t="s">
        <v>106</v>
      </c>
      <c r="BK1391" s="232">
        <f>ROUND(I1391*H1391,2)</f>
        <v>0</v>
      </c>
      <c r="BL1391" s="19" t="s">
        <v>255</v>
      </c>
      <c r="BM1391" s="231" t="s">
        <v>3168</v>
      </c>
    </row>
    <row r="1392" spans="1:51" s="13" customFormat="1" ht="12">
      <c r="A1392" s="13"/>
      <c r="B1392" s="233"/>
      <c r="C1392" s="234"/>
      <c r="D1392" s="235" t="s">
        <v>173</v>
      </c>
      <c r="E1392" s="236" t="s">
        <v>19</v>
      </c>
      <c r="F1392" s="237" t="s">
        <v>3169</v>
      </c>
      <c r="G1392" s="234"/>
      <c r="H1392" s="238">
        <v>1</v>
      </c>
      <c r="I1392" s="239"/>
      <c r="J1392" s="234"/>
      <c r="K1392" s="234"/>
      <c r="L1392" s="240"/>
      <c r="M1392" s="241"/>
      <c r="N1392" s="242"/>
      <c r="O1392" s="242"/>
      <c r="P1392" s="242"/>
      <c r="Q1392" s="242"/>
      <c r="R1392" s="242"/>
      <c r="S1392" s="242"/>
      <c r="T1392" s="24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4" t="s">
        <v>173</v>
      </c>
      <c r="AU1392" s="244" t="s">
        <v>106</v>
      </c>
      <c r="AV1392" s="13" t="s">
        <v>106</v>
      </c>
      <c r="AW1392" s="13" t="s">
        <v>33</v>
      </c>
      <c r="AX1392" s="13" t="s">
        <v>80</v>
      </c>
      <c r="AY1392" s="244" t="s">
        <v>163</v>
      </c>
    </row>
    <row r="1393" spans="1:65" s="2" customFormat="1" ht="21.75" customHeight="1">
      <c r="A1393" s="40"/>
      <c r="B1393" s="41"/>
      <c r="C1393" s="283" t="s">
        <v>3170</v>
      </c>
      <c r="D1393" s="283" t="s">
        <v>1115</v>
      </c>
      <c r="E1393" s="284" t="s">
        <v>3171</v>
      </c>
      <c r="F1393" s="285" t="s">
        <v>3172</v>
      </c>
      <c r="G1393" s="286" t="s">
        <v>420</v>
      </c>
      <c r="H1393" s="287">
        <v>2</v>
      </c>
      <c r="I1393" s="288"/>
      <c r="J1393" s="289">
        <f>ROUND(I1393*H1393,2)</f>
        <v>0</v>
      </c>
      <c r="K1393" s="285" t="s">
        <v>19</v>
      </c>
      <c r="L1393" s="290"/>
      <c r="M1393" s="291" t="s">
        <v>19</v>
      </c>
      <c r="N1393" s="292" t="s">
        <v>44</v>
      </c>
      <c r="O1393" s="86"/>
      <c r="P1393" s="229">
        <f>O1393*H1393</f>
        <v>0</v>
      </c>
      <c r="Q1393" s="229">
        <v>0.01743</v>
      </c>
      <c r="R1393" s="229">
        <f>Q1393*H1393</f>
        <v>0.03486</v>
      </c>
      <c r="S1393" s="229">
        <v>0</v>
      </c>
      <c r="T1393" s="230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31" t="s">
        <v>340</v>
      </c>
      <c r="AT1393" s="231" t="s">
        <v>1115</v>
      </c>
      <c r="AU1393" s="231" t="s">
        <v>106</v>
      </c>
      <c r="AY1393" s="19" t="s">
        <v>163</v>
      </c>
      <c r="BE1393" s="232">
        <f>IF(N1393="základní",J1393,0)</f>
        <v>0</v>
      </c>
      <c r="BF1393" s="232">
        <f>IF(N1393="snížená",J1393,0)</f>
        <v>0</v>
      </c>
      <c r="BG1393" s="232">
        <f>IF(N1393="zákl. přenesená",J1393,0)</f>
        <v>0</v>
      </c>
      <c r="BH1393" s="232">
        <f>IF(N1393="sníž. přenesená",J1393,0)</f>
        <v>0</v>
      </c>
      <c r="BI1393" s="232">
        <f>IF(N1393="nulová",J1393,0)</f>
        <v>0</v>
      </c>
      <c r="BJ1393" s="19" t="s">
        <v>106</v>
      </c>
      <c r="BK1393" s="232">
        <f>ROUND(I1393*H1393,2)</f>
        <v>0</v>
      </c>
      <c r="BL1393" s="19" t="s">
        <v>255</v>
      </c>
      <c r="BM1393" s="231" t="s">
        <v>3173</v>
      </c>
    </row>
    <row r="1394" spans="1:51" s="13" customFormat="1" ht="12">
      <c r="A1394" s="13"/>
      <c r="B1394" s="233"/>
      <c r="C1394" s="234"/>
      <c r="D1394" s="235" t="s">
        <v>173</v>
      </c>
      <c r="E1394" s="236" t="s">
        <v>19</v>
      </c>
      <c r="F1394" s="237" t="s">
        <v>3174</v>
      </c>
      <c r="G1394" s="234"/>
      <c r="H1394" s="238">
        <v>2</v>
      </c>
      <c r="I1394" s="239"/>
      <c r="J1394" s="234"/>
      <c r="K1394" s="234"/>
      <c r="L1394" s="240"/>
      <c r="M1394" s="241"/>
      <c r="N1394" s="242"/>
      <c r="O1394" s="242"/>
      <c r="P1394" s="242"/>
      <c r="Q1394" s="242"/>
      <c r="R1394" s="242"/>
      <c r="S1394" s="242"/>
      <c r="T1394" s="24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4" t="s">
        <v>173</v>
      </c>
      <c r="AU1394" s="244" t="s">
        <v>106</v>
      </c>
      <c r="AV1394" s="13" t="s">
        <v>106</v>
      </c>
      <c r="AW1394" s="13" t="s">
        <v>33</v>
      </c>
      <c r="AX1394" s="13" t="s">
        <v>80</v>
      </c>
      <c r="AY1394" s="244" t="s">
        <v>163</v>
      </c>
    </row>
    <row r="1395" spans="1:65" s="2" customFormat="1" ht="21.75" customHeight="1">
      <c r="A1395" s="40"/>
      <c r="B1395" s="41"/>
      <c r="C1395" s="220" t="s">
        <v>3175</v>
      </c>
      <c r="D1395" s="220" t="s">
        <v>166</v>
      </c>
      <c r="E1395" s="221" t="s">
        <v>3176</v>
      </c>
      <c r="F1395" s="222" t="s">
        <v>3177</v>
      </c>
      <c r="G1395" s="223" t="s">
        <v>355</v>
      </c>
      <c r="H1395" s="224">
        <v>5</v>
      </c>
      <c r="I1395" s="225"/>
      <c r="J1395" s="226">
        <f>ROUND(I1395*H1395,2)</f>
        <v>0</v>
      </c>
      <c r="K1395" s="222" t="s">
        <v>170</v>
      </c>
      <c r="L1395" s="46"/>
      <c r="M1395" s="227" t="s">
        <v>19</v>
      </c>
      <c r="N1395" s="228" t="s">
        <v>44</v>
      </c>
      <c r="O1395" s="86"/>
      <c r="P1395" s="229">
        <f>O1395*H1395</f>
        <v>0</v>
      </c>
      <c r="Q1395" s="229">
        <v>0</v>
      </c>
      <c r="R1395" s="229">
        <f>Q1395*H1395</f>
        <v>0</v>
      </c>
      <c r="S1395" s="229">
        <v>0</v>
      </c>
      <c r="T1395" s="230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31" t="s">
        <v>255</v>
      </c>
      <c r="AT1395" s="231" t="s">
        <v>166</v>
      </c>
      <c r="AU1395" s="231" t="s">
        <v>106</v>
      </c>
      <c r="AY1395" s="19" t="s">
        <v>163</v>
      </c>
      <c r="BE1395" s="232">
        <f>IF(N1395="základní",J1395,0)</f>
        <v>0</v>
      </c>
      <c r="BF1395" s="232">
        <f>IF(N1395="snížená",J1395,0)</f>
        <v>0</v>
      </c>
      <c r="BG1395" s="232">
        <f>IF(N1395="zákl. přenesená",J1395,0)</f>
        <v>0</v>
      </c>
      <c r="BH1395" s="232">
        <f>IF(N1395="sníž. přenesená",J1395,0)</f>
        <v>0</v>
      </c>
      <c r="BI1395" s="232">
        <f>IF(N1395="nulová",J1395,0)</f>
        <v>0</v>
      </c>
      <c r="BJ1395" s="19" t="s">
        <v>106</v>
      </c>
      <c r="BK1395" s="232">
        <f>ROUND(I1395*H1395,2)</f>
        <v>0</v>
      </c>
      <c r="BL1395" s="19" t="s">
        <v>255</v>
      </c>
      <c r="BM1395" s="231" t="s">
        <v>3178</v>
      </c>
    </row>
    <row r="1396" spans="1:65" s="2" customFormat="1" ht="44.25" customHeight="1">
      <c r="A1396" s="40"/>
      <c r="B1396" s="41"/>
      <c r="C1396" s="283" t="s">
        <v>3179</v>
      </c>
      <c r="D1396" s="283" t="s">
        <v>1115</v>
      </c>
      <c r="E1396" s="284" t="s">
        <v>3180</v>
      </c>
      <c r="F1396" s="285" t="s">
        <v>3181</v>
      </c>
      <c r="G1396" s="286" t="s">
        <v>355</v>
      </c>
      <c r="H1396" s="287">
        <v>1</v>
      </c>
      <c r="I1396" s="288"/>
      <c r="J1396" s="289">
        <f>ROUND(I1396*H1396,2)</f>
        <v>0</v>
      </c>
      <c r="K1396" s="285" t="s">
        <v>19</v>
      </c>
      <c r="L1396" s="290"/>
      <c r="M1396" s="291" t="s">
        <v>19</v>
      </c>
      <c r="N1396" s="292" t="s">
        <v>44</v>
      </c>
      <c r="O1396" s="86"/>
      <c r="P1396" s="229">
        <f>O1396*H1396</f>
        <v>0</v>
      </c>
      <c r="Q1396" s="229">
        <v>0</v>
      </c>
      <c r="R1396" s="229">
        <f>Q1396*H1396</f>
        <v>0</v>
      </c>
      <c r="S1396" s="229">
        <v>0</v>
      </c>
      <c r="T1396" s="230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31" t="s">
        <v>340</v>
      </c>
      <c r="AT1396" s="231" t="s">
        <v>1115</v>
      </c>
      <c r="AU1396" s="231" t="s">
        <v>106</v>
      </c>
      <c r="AY1396" s="19" t="s">
        <v>163</v>
      </c>
      <c r="BE1396" s="232">
        <f>IF(N1396="základní",J1396,0)</f>
        <v>0</v>
      </c>
      <c r="BF1396" s="232">
        <f>IF(N1396="snížená",J1396,0)</f>
        <v>0</v>
      </c>
      <c r="BG1396" s="232">
        <f>IF(N1396="zákl. přenesená",J1396,0)</f>
        <v>0</v>
      </c>
      <c r="BH1396" s="232">
        <f>IF(N1396="sníž. přenesená",J1396,0)</f>
        <v>0</v>
      </c>
      <c r="BI1396" s="232">
        <f>IF(N1396="nulová",J1396,0)</f>
        <v>0</v>
      </c>
      <c r="BJ1396" s="19" t="s">
        <v>106</v>
      </c>
      <c r="BK1396" s="232">
        <f>ROUND(I1396*H1396,2)</f>
        <v>0</v>
      </c>
      <c r="BL1396" s="19" t="s">
        <v>255</v>
      </c>
      <c r="BM1396" s="231" t="s">
        <v>3182</v>
      </c>
    </row>
    <row r="1397" spans="1:51" s="13" customFormat="1" ht="12">
      <c r="A1397" s="13"/>
      <c r="B1397" s="233"/>
      <c r="C1397" s="234"/>
      <c r="D1397" s="235" t="s">
        <v>173</v>
      </c>
      <c r="E1397" s="236" t="s">
        <v>19</v>
      </c>
      <c r="F1397" s="237" t="s">
        <v>3183</v>
      </c>
      <c r="G1397" s="234"/>
      <c r="H1397" s="238">
        <v>1</v>
      </c>
      <c r="I1397" s="239"/>
      <c r="J1397" s="234"/>
      <c r="K1397" s="234"/>
      <c r="L1397" s="240"/>
      <c r="M1397" s="241"/>
      <c r="N1397" s="242"/>
      <c r="O1397" s="242"/>
      <c r="P1397" s="242"/>
      <c r="Q1397" s="242"/>
      <c r="R1397" s="242"/>
      <c r="S1397" s="242"/>
      <c r="T1397" s="24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44" t="s">
        <v>173</v>
      </c>
      <c r="AU1397" s="244" t="s">
        <v>106</v>
      </c>
      <c r="AV1397" s="13" t="s">
        <v>106</v>
      </c>
      <c r="AW1397" s="13" t="s">
        <v>33</v>
      </c>
      <c r="AX1397" s="13" t="s">
        <v>72</v>
      </c>
      <c r="AY1397" s="244" t="s">
        <v>163</v>
      </c>
    </row>
    <row r="1398" spans="1:51" s="14" customFormat="1" ht="12">
      <c r="A1398" s="14"/>
      <c r="B1398" s="245"/>
      <c r="C1398" s="246"/>
      <c r="D1398" s="235" t="s">
        <v>173</v>
      </c>
      <c r="E1398" s="247" t="s">
        <v>19</v>
      </c>
      <c r="F1398" s="248" t="s">
        <v>175</v>
      </c>
      <c r="G1398" s="246"/>
      <c r="H1398" s="249">
        <v>1</v>
      </c>
      <c r="I1398" s="250"/>
      <c r="J1398" s="246"/>
      <c r="K1398" s="246"/>
      <c r="L1398" s="251"/>
      <c r="M1398" s="252"/>
      <c r="N1398" s="253"/>
      <c r="O1398" s="253"/>
      <c r="P1398" s="253"/>
      <c r="Q1398" s="253"/>
      <c r="R1398" s="253"/>
      <c r="S1398" s="253"/>
      <c r="T1398" s="25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5" t="s">
        <v>173</v>
      </c>
      <c r="AU1398" s="255" t="s">
        <v>106</v>
      </c>
      <c r="AV1398" s="14" t="s">
        <v>171</v>
      </c>
      <c r="AW1398" s="14" t="s">
        <v>33</v>
      </c>
      <c r="AX1398" s="14" t="s">
        <v>80</v>
      </c>
      <c r="AY1398" s="255" t="s">
        <v>163</v>
      </c>
    </row>
    <row r="1399" spans="1:65" s="2" customFormat="1" ht="33" customHeight="1">
      <c r="A1399" s="40"/>
      <c r="B1399" s="41"/>
      <c r="C1399" s="283" t="s">
        <v>3184</v>
      </c>
      <c r="D1399" s="283" t="s">
        <v>1115</v>
      </c>
      <c r="E1399" s="284" t="s">
        <v>3185</v>
      </c>
      <c r="F1399" s="285" t="s">
        <v>3186</v>
      </c>
      <c r="G1399" s="286" t="s">
        <v>355</v>
      </c>
      <c r="H1399" s="287">
        <v>1</v>
      </c>
      <c r="I1399" s="288"/>
      <c r="J1399" s="289">
        <f>ROUND(I1399*H1399,2)</f>
        <v>0</v>
      </c>
      <c r="K1399" s="285" t="s">
        <v>19</v>
      </c>
      <c r="L1399" s="290"/>
      <c r="M1399" s="291" t="s">
        <v>19</v>
      </c>
      <c r="N1399" s="292" t="s">
        <v>44</v>
      </c>
      <c r="O1399" s="86"/>
      <c r="P1399" s="229">
        <f>O1399*H1399</f>
        <v>0</v>
      </c>
      <c r="Q1399" s="229">
        <v>0</v>
      </c>
      <c r="R1399" s="229">
        <f>Q1399*H1399</f>
        <v>0</v>
      </c>
      <c r="S1399" s="229">
        <v>0</v>
      </c>
      <c r="T1399" s="230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31" t="s">
        <v>340</v>
      </c>
      <c r="AT1399" s="231" t="s">
        <v>1115</v>
      </c>
      <c r="AU1399" s="231" t="s">
        <v>106</v>
      </c>
      <c r="AY1399" s="19" t="s">
        <v>163</v>
      </c>
      <c r="BE1399" s="232">
        <f>IF(N1399="základní",J1399,0)</f>
        <v>0</v>
      </c>
      <c r="BF1399" s="232">
        <f>IF(N1399="snížená",J1399,0)</f>
        <v>0</v>
      </c>
      <c r="BG1399" s="232">
        <f>IF(N1399="zákl. přenesená",J1399,0)</f>
        <v>0</v>
      </c>
      <c r="BH1399" s="232">
        <f>IF(N1399="sníž. přenesená",J1399,0)</f>
        <v>0</v>
      </c>
      <c r="BI1399" s="232">
        <f>IF(N1399="nulová",J1399,0)</f>
        <v>0</v>
      </c>
      <c r="BJ1399" s="19" t="s">
        <v>106</v>
      </c>
      <c r="BK1399" s="232">
        <f>ROUND(I1399*H1399,2)</f>
        <v>0</v>
      </c>
      <c r="BL1399" s="19" t="s">
        <v>255</v>
      </c>
      <c r="BM1399" s="231" t="s">
        <v>3187</v>
      </c>
    </row>
    <row r="1400" spans="1:51" s="13" customFormat="1" ht="12">
      <c r="A1400" s="13"/>
      <c r="B1400" s="233"/>
      <c r="C1400" s="234"/>
      <c r="D1400" s="235" t="s">
        <v>173</v>
      </c>
      <c r="E1400" s="236" t="s">
        <v>19</v>
      </c>
      <c r="F1400" s="237" t="s">
        <v>3188</v>
      </c>
      <c r="G1400" s="234"/>
      <c r="H1400" s="238">
        <v>1</v>
      </c>
      <c r="I1400" s="239"/>
      <c r="J1400" s="234"/>
      <c r="K1400" s="234"/>
      <c r="L1400" s="240"/>
      <c r="M1400" s="241"/>
      <c r="N1400" s="242"/>
      <c r="O1400" s="242"/>
      <c r="P1400" s="242"/>
      <c r="Q1400" s="242"/>
      <c r="R1400" s="242"/>
      <c r="S1400" s="242"/>
      <c r="T1400" s="24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4" t="s">
        <v>173</v>
      </c>
      <c r="AU1400" s="244" t="s">
        <v>106</v>
      </c>
      <c r="AV1400" s="13" t="s">
        <v>106</v>
      </c>
      <c r="AW1400" s="13" t="s">
        <v>33</v>
      </c>
      <c r="AX1400" s="13" t="s">
        <v>72</v>
      </c>
      <c r="AY1400" s="244" t="s">
        <v>163</v>
      </c>
    </row>
    <row r="1401" spans="1:51" s="14" customFormat="1" ht="12">
      <c r="A1401" s="14"/>
      <c r="B1401" s="245"/>
      <c r="C1401" s="246"/>
      <c r="D1401" s="235" t="s">
        <v>173</v>
      </c>
      <c r="E1401" s="247" t="s">
        <v>19</v>
      </c>
      <c r="F1401" s="248" t="s">
        <v>175</v>
      </c>
      <c r="G1401" s="246"/>
      <c r="H1401" s="249">
        <v>1</v>
      </c>
      <c r="I1401" s="250"/>
      <c r="J1401" s="246"/>
      <c r="K1401" s="246"/>
      <c r="L1401" s="251"/>
      <c r="M1401" s="252"/>
      <c r="N1401" s="253"/>
      <c r="O1401" s="253"/>
      <c r="P1401" s="253"/>
      <c r="Q1401" s="253"/>
      <c r="R1401" s="253"/>
      <c r="S1401" s="253"/>
      <c r="T1401" s="25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5" t="s">
        <v>173</v>
      </c>
      <c r="AU1401" s="255" t="s">
        <v>106</v>
      </c>
      <c r="AV1401" s="14" t="s">
        <v>171</v>
      </c>
      <c r="AW1401" s="14" t="s">
        <v>33</v>
      </c>
      <c r="AX1401" s="14" t="s">
        <v>80</v>
      </c>
      <c r="AY1401" s="255" t="s">
        <v>163</v>
      </c>
    </row>
    <row r="1402" spans="1:65" s="2" customFormat="1" ht="44.25" customHeight="1">
      <c r="A1402" s="40"/>
      <c r="B1402" s="41"/>
      <c r="C1402" s="283" t="s">
        <v>3189</v>
      </c>
      <c r="D1402" s="283" t="s">
        <v>1115</v>
      </c>
      <c r="E1402" s="284" t="s">
        <v>3190</v>
      </c>
      <c r="F1402" s="285" t="s">
        <v>3181</v>
      </c>
      <c r="G1402" s="286" t="s">
        <v>355</v>
      </c>
      <c r="H1402" s="287">
        <v>1</v>
      </c>
      <c r="I1402" s="288"/>
      <c r="J1402" s="289">
        <f>ROUND(I1402*H1402,2)</f>
        <v>0</v>
      </c>
      <c r="K1402" s="285" t="s">
        <v>19</v>
      </c>
      <c r="L1402" s="290"/>
      <c r="M1402" s="291" t="s">
        <v>19</v>
      </c>
      <c r="N1402" s="292" t="s">
        <v>44</v>
      </c>
      <c r="O1402" s="86"/>
      <c r="P1402" s="229">
        <f>O1402*H1402</f>
        <v>0</v>
      </c>
      <c r="Q1402" s="229">
        <v>0</v>
      </c>
      <c r="R1402" s="229">
        <f>Q1402*H1402</f>
        <v>0</v>
      </c>
      <c r="S1402" s="229">
        <v>0</v>
      </c>
      <c r="T1402" s="230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31" t="s">
        <v>340</v>
      </c>
      <c r="AT1402" s="231" t="s">
        <v>1115</v>
      </c>
      <c r="AU1402" s="231" t="s">
        <v>106</v>
      </c>
      <c r="AY1402" s="19" t="s">
        <v>163</v>
      </c>
      <c r="BE1402" s="232">
        <f>IF(N1402="základní",J1402,0)</f>
        <v>0</v>
      </c>
      <c r="BF1402" s="232">
        <f>IF(N1402="snížená",J1402,0)</f>
        <v>0</v>
      </c>
      <c r="BG1402" s="232">
        <f>IF(N1402="zákl. přenesená",J1402,0)</f>
        <v>0</v>
      </c>
      <c r="BH1402" s="232">
        <f>IF(N1402="sníž. přenesená",J1402,0)</f>
        <v>0</v>
      </c>
      <c r="BI1402" s="232">
        <f>IF(N1402="nulová",J1402,0)</f>
        <v>0</v>
      </c>
      <c r="BJ1402" s="19" t="s">
        <v>106</v>
      </c>
      <c r="BK1402" s="232">
        <f>ROUND(I1402*H1402,2)</f>
        <v>0</v>
      </c>
      <c r="BL1402" s="19" t="s">
        <v>255</v>
      </c>
      <c r="BM1402" s="231" t="s">
        <v>3191</v>
      </c>
    </row>
    <row r="1403" spans="1:51" s="13" customFormat="1" ht="12">
      <c r="A1403" s="13"/>
      <c r="B1403" s="233"/>
      <c r="C1403" s="234"/>
      <c r="D1403" s="235" t="s">
        <v>173</v>
      </c>
      <c r="E1403" s="236" t="s">
        <v>19</v>
      </c>
      <c r="F1403" s="237" t="s">
        <v>3192</v>
      </c>
      <c r="G1403" s="234"/>
      <c r="H1403" s="238">
        <v>1</v>
      </c>
      <c r="I1403" s="239"/>
      <c r="J1403" s="234"/>
      <c r="K1403" s="234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4" t="s">
        <v>173</v>
      </c>
      <c r="AU1403" s="244" t="s">
        <v>106</v>
      </c>
      <c r="AV1403" s="13" t="s">
        <v>106</v>
      </c>
      <c r="AW1403" s="13" t="s">
        <v>33</v>
      </c>
      <c r="AX1403" s="13" t="s">
        <v>72</v>
      </c>
      <c r="AY1403" s="244" t="s">
        <v>163</v>
      </c>
    </row>
    <row r="1404" spans="1:51" s="14" customFormat="1" ht="12">
      <c r="A1404" s="14"/>
      <c r="B1404" s="245"/>
      <c r="C1404" s="246"/>
      <c r="D1404" s="235" t="s">
        <v>173</v>
      </c>
      <c r="E1404" s="247" t="s">
        <v>19</v>
      </c>
      <c r="F1404" s="248" t="s">
        <v>175</v>
      </c>
      <c r="G1404" s="246"/>
      <c r="H1404" s="249">
        <v>1</v>
      </c>
      <c r="I1404" s="250"/>
      <c r="J1404" s="246"/>
      <c r="K1404" s="246"/>
      <c r="L1404" s="251"/>
      <c r="M1404" s="252"/>
      <c r="N1404" s="253"/>
      <c r="O1404" s="253"/>
      <c r="P1404" s="253"/>
      <c r="Q1404" s="253"/>
      <c r="R1404" s="253"/>
      <c r="S1404" s="253"/>
      <c r="T1404" s="25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5" t="s">
        <v>173</v>
      </c>
      <c r="AU1404" s="255" t="s">
        <v>106</v>
      </c>
      <c r="AV1404" s="14" t="s">
        <v>171</v>
      </c>
      <c r="AW1404" s="14" t="s">
        <v>33</v>
      </c>
      <c r="AX1404" s="14" t="s">
        <v>80</v>
      </c>
      <c r="AY1404" s="255" t="s">
        <v>163</v>
      </c>
    </row>
    <row r="1405" spans="1:65" s="2" customFormat="1" ht="44.25" customHeight="1">
      <c r="A1405" s="40"/>
      <c r="B1405" s="41"/>
      <c r="C1405" s="283" t="s">
        <v>3193</v>
      </c>
      <c r="D1405" s="283" t="s">
        <v>1115</v>
      </c>
      <c r="E1405" s="284" t="s">
        <v>3194</v>
      </c>
      <c r="F1405" s="285" t="s">
        <v>3181</v>
      </c>
      <c r="G1405" s="286" t="s">
        <v>355</v>
      </c>
      <c r="H1405" s="287">
        <v>1</v>
      </c>
      <c r="I1405" s="288"/>
      <c r="J1405" s="289">
        <f>ROUND(I1405*H1405,2)</f>
        <v>0</v>
      </c>
      <c r="K1405" s="285" t="s">
        <v>19</v>
      </c>
      <c r="L1405" s="290"/>
      <c r="M1405" s="291" t="s">
        <v>19</v>
      </c>
      <c r="N1405" s="292" t="s">
        <v>44</v>
      </c>
      <c r="O1405" s="86"/>
      <c r="P1405" s="229">
        <f>O1405*H1405</f>
        <v>0</v>
      </c>
      <c r="Q1405" s="229">
        <v>0</v>
      </c>
      <c r="R1405" s="229">
        <f>Q1405*H1405</f>
        <v>0</v>
      </c>
      <c r="S1405" s="229">
        <v>0</v>
      </c>
      <c r="T1405" s="230">
        <f>S1405*H1405</f>
        <v>0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31" t="s">
        <v>340</v>
      </c>
      <c r="AT1405" s="231" t="s">
        <v>1115</v>
      </c>
      <c r="AU1405" s="231" t="s">
        <v>106</v>
      </c>
      <c r="AY1405" s="19" t="s">
        <v>163</v>
      </c>
      <c r="BE1405" s="232">
        <f>IF(N1405="základní",J1405,0)</f>
        <v>0</v>
      </c>
      <c r="BF1405" s="232">
        <f>IF(N1405="snížená",J1405,0)</f>
        <v>0</v>
      </c>
      <c r="BG1405" s="232">
        <f>IF(N1405="zákl. přenesená",J1405,0)</f>
        <v>0</v>
      </c>
      <c r="BH1405" s="232">
        <f>IF(N1405="sníž. přenesená",J1405,0)</f>
        <v>0</v>
      </c>
      <c r="BI1405" s="232">
        <f>IF(N1405="nulová",J1405,0)</f>
        <v>0</v>
      </c>
      <c r="BJ1405" s="19" t="s">
        <v>106</v>
      </c>
      <c r="BK1405" s="232">
        <f>ROUND(I1405*H1405,2)</f>
        <v>0</v>
      </c>
      <c r="BL1405" s="19" t="s">
        <v>255</v>
      </c>
      <c r="BM1405" s="231" t="s">
        <v>3195</v>
      </c>
    </row>
    <row r="1406" spans="1:51" s="13" customFormat="1" ht="12">
      <c r="A1406" s="13"/>
      <c r="B1406" s="233"/>
      <c r="C1406" s="234"/>
      <c r="D1406" s="235" t="s">
        <v>173</v>
      </c>
      <c r="E1406" s="236" t="s">
        <v>19</v>
      </c>
      <c r="F1406" s="237" t="s">
        <v>3196</v>
      </c>
      <c r="G1406" s="234"/>
      <c r="H1406" s="238">
        <v>1</v>
      </c>
      <c r="I1406" s="239"/>
      <c r="J1406" s="234"/>
      <c r="K1406" s="234"/>
      <c r="L1406" s="240"/>
      <c r="M1406" s="241"/>
      <c r="N1406" s="242"/>
      <c r="O1406" s="242"/>
      <c r="P1406" s="242"/>
      <c r="Q1406" s="242"/>
      <c r="R1406" s="242"/>
      <c r="S1406" s="242"/>
      <c r="T1406" s="24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44" t="s">
        <v>173</v>
      </c>
      <c r="AU1406" s="244" t="s">
        <v>106</v>
      </c>
      <c r="AV1406" s="13" t="s">
        <v>106</v>
      </c>
      <c r="AW1406" s="13" t="s">
        <v>33</v>
      </c>
      <c r="AX1406" s="13" t="s">
        <v>72</v>
      </c>
      <c r="AY1406" s="244" t="s">
        <v>163</v>
      </c>
    </row>
    <row r="1407" spans="1:51" s="14" customFormat="1" ht="12">
      <c r="A1407" s="14"/>
      <c r="B1407" s="245"/>
      <c r="C1407" s="246"/>
      <c r="D1407" s="235" t="s">
        <v>173</v>
      </c>
      <c r="E1407" s="247" t="s">
        <v>19</v>
      </c>
      <c r="F1407" s="248" t="s">
        <v>175</v>
      </c>
      <c r="G1407" s="246"/>
      <c r="H1407" s="249">
        <v>1</v>
      </c>
      <c r="I1407" s="250"/>
      <c r="J1407" s="246"/>
      <c r="K1407" s="246"/>
      <c r="L1407" s="251"/>
      <c r="M1407" s="252"/>
      <c r="N1407" s="253"/>
      <c r="O1407" s="253"/>
      <c r="P1407" s="253"/>
      <c r="Q1407" s="253"/>
      <c r="R1407" s="253"/>
      <c r="S1407" s="253"/>
      <c r="T1407" s="25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5" t="s">
        <v>173</v>
      </c>
      <c r="AU1407" s="255" t="s">
        <v>106</v>
      </c>
      <c r="AV1407" s="14" t="s">
        <v>171</v>
      </c>
      <c r="AW1407" s="14" t="s">
        <v>33</v>
      </c>
      <c r="AX1407" s="14" t="s">
        <v>80</v>
      </c>
      <c r="AY1407" s="255" t="s">
        <v>163</v>
      </c>
    </row>
    <row r="1408" spans="1:65" s="2" customFormat="1" ht="44.25" customHeight="1">
      <c r="A1408" s="40"/>
      <c r="B1408" s="41"/>
      <c r="C1408" s="283" t="s">
        <v>3197</v>
      </c>
      <c r="D1408" s="283" t="s">
        <v>1115</v>
      </c>
      <c r="E1408" s="284" t="s">
        <v>3198</v>
      </c>
      <c r="F1408" s="285" t="s">
        <v>3181</v>
      </c>
      <c r="G1408" s="286" t="s">
        <v>355</v>
      </c>
      <c r="H1408" s="287">
        <v>1</v>
      </c>
      <c r="I1408" s="288"/>
      <c r="J1408" s="289">
        <f>ROUND(I1408*H1408,2)</f>
        <v>0</v>
      </c>
      <c r="K1408" s="285" t="s">
        <v>19</v>
      </c>
      <c r="L1408" s="290"/>
      <c r="M1408" s="291" t="s">
        <v>19</v>
      </c>
      <c r="N1408" s="292" t="s">
        <v>44</v>
      </c>
      <c r="O1408" s="86"/>
      <c r="P1408" s="229">
        <f>O1408*H1408</f>
        <v>0</v>
      </c>
      <c r="Q1408" s="229">
        <v>0</v>
      </c>
      <c r="R1408" s="229">
        <f>Q1408*H1408</f>
        <v>0</v>
      </c>
      <c r="S1408" s="229">
        <v>0</v>
      </c>
      <c r="T1408" s="230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31" t="s">
        <v>340</v>
      </c>
      <c r="AT1408" s="231" t="s">
        <v>1115</v>
      </c>
      <c r="AU1408" s="231" t="s">
        <v>106</v>
      </c>
      <c r="AY1408" s="19" t="s">
        <v>163</v>
      </c>
      <c r="BE1408" s="232">
        <f>IF(N1408="základní",J1408,0)</f>
        <v>0</v>
      </c>
      <c r="BF1408" s="232">
        <f>IF(N1408="snížená",J1408,0)</f>
        <v>0</v>
      </c>
      <c r="BG1408" s="232">
        <f>IF(N1408="zákl. přenesená",J1408,0)</f>
        <v>0</v>
      </c>
      <c r="BH1408" s="232">
        <f>IF(N1408="sníž. přenesená",J1408,0)</f>
        <v>0</v>
      </c>
      <c r="BI1408" s="232">
        <f>IF(N1408="nulová",J1408,0)</f>
        <v>0</v>
      </c>
      <c r="BJ1408" s="19" t="s">
        <v>106</v>
      </c>
      <c r="BK1408" s="232">
        <f>ROUND(I1408*H1408,2)</f>
        <v>0</v>
      </c>
      <c r="BL1408" s="19" t="s">
        <v>255</v>
      </c>
      <c r="BM1408" s="231" t="s">
        <v>3199</v>
      </c>
    </row>
    <row r="1409" spans="1:51" s="13" customFormat="1" ht="12">
      <c r="A1409" s="13"/>
      <c r="B1409" s="233"/>
      <c r="C1409" s="234"/>
      <c r="D1409" s="235" t="s">
        <v>173</v>
      </c>
      <c r="E1409" s="236" t="s">
        <v>19</v>
      </c>
      <c r="F1409" s="237" t="s">
        <v>3200</v>
      </c>
      <c r="G1409" s="234"/>
      <c r="H1409" s="238">
        <v>1</v>
      </c>
      <c r="I1409" s="239"/>
      <c r="J1409" s="234"/>
      <c r="K1409" s="234"/>
      <c r="L1409" s="240"/>
      <c r="M1409" s="241"/>
      <c r="N1409" s="242"/>
      <c r="O1409" s="242"/>
      <c r="P1409" s="242"/>
      <c r="Q1409" s="242"/>
      <c r="R1409" s="242"/>
      <c r="S1409" s="242"/>
      <c r="T1409" s="24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4" t="s">
        <v>173</v>
      </c>
      <c r="AU1409" s="244" t="s">
        <v>106</v>
      </c>
      <c r="AV1409" s="13" t="s">
        <v>106</v>
      </c>
      <c r="AW1409" s="13" t="s">
        <v>33</v>
      </c>
      <c r="AX1409" s="13" t="s">
        <v>72</v>
      </c>
      <c r="AY1409" s="244" t="s">
        <v>163</v>
      </c>
    </row>
    <row r="1410" spans="1:51" s="14" customFormat="1" ht="12">
      <c r="A1410" s="14"/>
      <c r="B1410" s="245"/>
      <c r="C1410" s="246"/>
      <c r="D1410" s="235" t="s">
        <v>173</v>
      </c>
      <c r="E1410" s="247" t="s">
        <v>19</v>
      </c>
      <c r="F1410" s="248" t="s">
        <v>175</v>
      </c>
      <c r="G1410" s="246"/>
      <c r="H1410" s="249">
        <v>1</v>
      </c>
      <c r="I1410" s="250"/>
      <c r="J1410" s="246"/>
      <c r="K1410" s="246"/>
      <c r="L1410" s="251"/>
      <c r="M1410" s="252"/>
      <c r="N1410" s="253"/>
      <c r="O1410" s="253"/>
      <c r="P1410" s="253"/>
      <c r="Q1410" s="253"/>
      <c r="R1410" s="253"/>
      <c r="S1410" s="253"/>
      <c r="T1410" s="25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5" t="s">
        <v>173</v>
      </c>
      <c r="AU1410" s="255" t="s">
        <v>106</v>
      </c>
      <c r="AV1410" s="14" t="s">
        <v>171</v>
      </c>
      <c r="AW1410" s="14" t="s">
        <v>33</v>
      </c>
      <c r="AX1410" s="14" t="s">
        <v>80</v>
      </c>
      <c r="AY1410" s="255" t="s">
        <v>163</v>
      </c>
    </row>
    <row r="1411" spans="1:65" s="2" customFormat="1" ht="21.75" customHeight="1">
      <c r="A1411" s="40"/>
      <c r="B1411" s="41"/>
      <c r="C1411" s="220" t="s">
        <v>3201</v>
      </c>
      <c r="D1411" s="220" t="s">
        <v>166</v>
      </c>
      <c r="E1411" s="221" t="s">
        <v>3202</v>
      </c>
      <c r="F1411" s="222" t="s">
        <v>3203</v>
      </c>
      <c r="G1411" s="223" t="s">
        <v>355</v>
      </c>
      <c r="H1411" s="224">
        <v>5</v>
      </c>
      <c r="I1411" s="225"/>
      <c r="J1411" s="226">
        <f>ROUND(I1411*H1411,2)</f>
        <v>0</v>
      </c>
      <c r="K1411" s="222" t="s">
        <v>170</v>
      </c>
      <c r="L1411" s="46"/>
      <c r="M1411" s="227" t="s">
        <v>19</v>
      </c>
      <c r="N1411" s="228" t="s">
        <v>44</v>
      </c>
      <c r="O1411" s="86"/>
      <c r="P1411" s="229">
        <f>O1411*H1411</f>
        <v>0</v>
      </c>
      <c r="Q1411" s="229">
        <v>0</v>
      </c>
      <c r="R1411" s="229">
        <f>Q1411*H1411</f>
        <v>0</v>
      </c>
      <c r="S1411" s="229">
        <v>0</v>
      </c>
      <c r="T1411" s="230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31" t="s">
        <v>255</v>
      </c>
      <c r="AT1411" s="231" t="s">
        <v>166</v>
      </c>
      <c r="AU1411" s="231" t="s">
        <v>106</v>
      </c>
      <c r="AY1411" s="19" t="s">
        <v>163</v>
      </c>
      <c r="BE1411" s="232">
        <f>IF(N1411="základní",J1411,0)</f>
        <v>0</v>
      </c>
      <c r="BF1411" s="232">
        <f>IF(N1411="snížená",J1411,0)</f>
        <v>0</v>
      </c>
      <c r="BG1411" s="232">
        <f>IF(N1411="zákl. přenesená",J1411,0)</f>
        <v>0</v>
      </c>
      <c r="BH1411" s="232">
        <f>IF(N1411="sníž. přenesená",J1411,0)</f>
        <v>0</v>
      </c>
      <c r="BI1411" s="232">
        <f>IF(N1411="nulová",J1411,0)</f>
        <v>0</v>
      </c>
      <c r="BJ1411" s="19" t="s">
        <v>106</v>
      </c>
      <c r="BK1411" s="232">
        <f>ROUND(I1411*H1411,2)</f>
        <v>0</v>
      </c>
      <c r="BL1411" s="19" t="s">
        <v>255</v>
      </c>
      <c r="BM1411" s="231" t="s">
        <v>3204</v>
      </c>
    </row>
    <row r="1412" spans="1:65" s="2" customFormat="1" ht="44.25" customHeight="1">
      <c r="A1412" s="40"/>
      <c r="B1412" s="41"/>
      <c r="C1412" s="283" t="s">
        <v>3205</v>
      </c>
      <c r="D1412" s="283" t="s">
        <v>1115</v>
      </c>
      <c r="E1412" s="284" t="s">
        <v>3206</v>
      </c>
      <c r="F1412" s="285" t="s">
        <v>3207</v>
      </c>
      <c r="G1412" s="286" t="s">
        <v>355</v>
      </c>
      <c r="H1412" s="287">
        <v>1</v>
      </c>
      <c r="I1412" s="288"/>
      <c r="J1412" s="289">
        <f>ROUND(I1412*H1412,2)</f>
        <v>0</v>
      </c>
      <c r="K1412" s="285" t="s">
        <v>19</v>
      </c>
      <c r="L1412" s="290"/>
      <c r="M1412" s="291" t="s">
        <v>19</v>
      </c>
      <c r="N1412" s="292" t="s">
        <v>44</v>
      </c>
      <c r="O1412" s="86"/>
      <c r="P1412" s="229">
        <f>O1412*H1412</f>
        <v>0</v>
      </c>
      <c r="Q1412" s="229">
        <v>0</v>
      </c>
      <c r="R1412" s="229">
        <f>Q1412*H1412</f>
        <v>0</v>
      </c>
      <c r="S1412" s="229">
        <v>0</v>
      </c>
      <c r="T1412" s="230">
        <f>S1412*H1412</f>
        <v>0</v>
      </c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R1412" s="231" t="s">
        <v>340</v>
      </c>
      <c r="AT1412" s="231" t="s">
        <v>1115</v>
      </c>
      <c r="AU1412" s="231" t="s">
        <v>106</v>
      </c>
      <c r="AY1412" s="19" t="s">
        <v>163</v>
      </c>
      <c r="BE1412" s="232">
        <f>IF(N1412="základní",J1412,0)</f>
        <v>0</v>
      </c>
      <c r="BF1412" s="232">
        <f>IF(N1412="snížená",J1412,0)</f>
        <v>0</v>
      </c>
      <c r="BG1412" s="232">
        <f>IF(N1412="zákl. přenesená",J1412,0)</f>
        <v>0</v>
      </c>
      <c r="BH1412" s="232">
        <f>IF(N1412="sníž. přenesená",J1412,0)</f>
        <v>0</v>
      </c>
      <c r="BI1412" s="232">
        <f>IF(N1412="nulová",J1412,0)</f>
        <v>0</v>
      </c>
      <c r="BJ1412" s="19" t="s">
        <v>106</v>
      </c>
      <c r="BK1412" s="232">
        <f>ROUND(I1412*H1412,2)</f>
        <v>0</v>
      </c>
      <c r="BL1412" s="19" t="s">
        <v>255</v>
      </c>
      <c r="BM1412" s="231" t="s">
        <v>3208</v>
      </c>
    </row>
    <row r="1413" spans="1:51" s="15" customFormat="1" ht="12">
      <c r="A1413" s="15"/>
      <c r="B1413" s="256"/>
      <c r="C1413" s="257"/>
      <c r="D1413" s="235" t="s">
        <v>173</v>
      </c>
      <c r="E1413" s="258" t="s">
        <v>19</v>
      </c>
      <c r="F1413" s="259" t="s">
        <v>3209</v>
      </c>
      <c r="G1413" s="257"/>
      <c r="H1413" s="258" t="s">
        <v>19</v>
      </c>
      <c r="I1413" s="260"/>
      <c r="J1413" s="257"/>
      <c r="K1413" s="257"/>
      <c r="L1413" s="261"/>
      <c r="M1413" s="262"/>
      <c r="N1413" s="263"/>
      <c r="O1413" s="263"/>
      <c r="P1413" s="263"/>
      <c r="Q1413" s="263"/>
      <c r="R1413" s="263"/>
      <c r="S1413" s="263"/>
      <c r="T1413" s="264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T1413" s="265" t="s">
        <v>173</v>
      </c>
      <c r="AU1413" s="265" t="s">
        <v>106</v>
      </c>
      <c r="AV1413" s="15" t="s">
        <v>80</v>
      </c>
      <c r="AW1413" s="15" t="s">
        <v>33</v>
      </c>
      <c r="AX1413" s="15" t="s">
        <v>72</v>
      </c>
      <c r="AY1413" s="265" t="s">
        <v>163</v>
      </c>
    </row>
    <row r="1414" spans="1:51" s="13" customFormat="1" ht="12">
      <c r="A1414" s="13"/>
      <c r="B1414" s="233"/>
      <c r="C1414" s="234"/>
      <c r="D1414" s="235" t="s">
        <v>173</v>
      </c>
      <c r="E1414" s="236" t="s">
        <v>19</v>
      </c>
      <c r="F1414" s="237" t="s">
        <v>3210</v>
      </c>
      <c r="G1414" s="234"/>
      <c r="H1414" s="238">
        <v>1</v>
      </c>
      <c r="I1414" s="239"/>
      <c r="J1414" s="234"/>
      <c r="K1414" s="234"/>
      <c r="L1414" s="240"/>
      <c r="M1414" s="241"/>
      <c r="N1414" s="242"/>
      <c r="O1414" s="242"/>
      <c r="P1414" s="242"/>
      <c r="Q1414" s="242"/>
      <c r="R1414" s="242"/>
      <c r="S1414" s="242"/>
      <c r="T1414" s="24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4" t="s">
        <v>173</v>
      </c>
      <c r="AU1414" s="244" t="s">
        <v>106</v>
      </c>
      <c r="AV1414" s="13" t="s">
        <v>106</v>
      </c>
      <c r="AW1414" s="13" t="s">
        <v>33</v>
      </c>
      <c r="AX1414" s="13" t="s">
        <v>72</v>
      </c>
      <c r="AY1414" s="244" t="s">
        <v>163</v>
      </c>
    </row>
    <row r="1415" spans="1:51" s="14" customFormat="1" ht="12">
      <c r="A1415" s="14"/>
      <c r="B1415" s="245"/>
      <c r="C1415" s="246"/>
      <c r="D1415" s="235" t="s">
        <v>173</v>
      </c>
      <c r="E1415" s="247" t="s">
        <v>19</v>
      </c>
      <c r="F1415" s="248" t="s">
        <v>175</v>
      </c>
      <c r="G1415" s="246"/>
      <c r="H1415" s="249">
        <v>1</v>
      </c>
      <c r="I1415" s="250"/>
      <c r="J1415" s="246"/>
      <c r="K1415" s="246"/>
      <c r="L1415" s="251"/>
      <c r="M1415" s="252"/>
      <c r="N1415" s="253"/>
      <c r="O1415" s="253"/>
      <c r="P1415" s="253"/>
      <c r="Q1415" s="253"/>
      <c r="R1415" s="253"/>
      <c r="S1415" s="253"/>
      <c r="T1415" s="25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5" t="s">
        <v>173</v>
      </c>
      <c r="AU1415" s="255" t="s">
        <v>106</v>
      </c>
      <c r="AV1415" s="14" t="s">
        <v>171</v>
      </c>
      <c r="AW1415" s="14" t="s">
        <v>33</v>
      </c>
      <c r="AX1415" s="14" t="s">
        <v>80</v>
      </c>
      <c r="AY1415" s="255" t="s">
        <v>163</v>
      </c>
    </row>
    <row r="1416" spans="1:65" s="2" customFormat="1" ht="44.25" customHeight="1">
      <c r="A1416" s="40"/>
      <c r="B1416" s="41"/>
      <c r="C1416" s="283" t="s">
        <v>3211</v>
      </c>
      <c r="D1416" s="283" t="s">
        <v>1115</v>
      </c>
      <c r="E1416" s="284" t="s">
        <v>3212</v>
      </c>
      <c r="F1416" s="285" t="s">
        <v>3213</v>
      </c>
      <c r="G1416" s="286" t="s">
        <v>355</v>
      </c>
      <c r="H1416" s="287">
        <v>1</v>
      </c>
      <c r="I1416" s="288"/>
      <c r="J1416" s="289">
        <f>ROUND(I1416*H1416,2)</f>
        <v>0</v>
      </c>
      <c r="K1416" s="285" t="s">
        <v>19</v>
      </c>
      <c r="L1416" s="290"/>
      <c r="M1416" s="291" t="s">
        <v>19</v>
      </c>
      <c r="N1416" s="292" t="s">
        <v>44</v>
      </c>
      <c r="O1416" s="86"/>
      <c r="P1416" s="229">
        <f>O1416*H1416</f>
        <v>0</v>
      </c>
      <c r="Q1416" s="229">
        <v>0</v>
      </c>
      <c r="R1416" s="229">
        <f>Q1416*H1416</f>
        <v>0</v>
      </c>
      <c r="S1416" s="229">
        <v>0</v>
      </c>
      <c r="T1416" s="230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31" t="s">
        <v>340</v>
      </c>
      <c r="AT1416" s="231" t="s">
        <v>1115</v>
      </c>
      <c r="AU1416" s="231" t="s">
        <v>106</v>
      </c>
      <c r="AY1416" s="19" t="s">
        <v>163</v>
      </c>
      <c r="BE1416" s="232">
        <f>IF(N1416="základní",J1416,0)</f>
        <v>0</v>
      </c>
      <c r="BF1416" s="232">
        <f>IF(N1416="snížená",J1416,0)</f>
        <v>0</v>
      </c>
      <c r="BG1416" s="232">
        <f>IF(N1416="zákl. přenesená",J1416,0)</f>
        <v>0</v>
      </c>
      <c r="BH1416" s="232">
        <f>IF(N1416="sníž. přenesená",J1416,0)</f>
        <v>0</v>
      </c>
      <c r="BI1416" s="232">
        <f>IF(N1416="nulová",J1416,0)</f>
        <v>0</v>
      </c>
      <c r="BJ1416" s="19" t="s">
        <v>106</v>
      </c>
      <c r="BK1416" s="232">
        <f>ROUND(I1416*H1416,2)</f>
        <v>0</v>
      </c>
      <c r="BL1416" s="19" t="s">
        <v>255</v>
      </c>
      <c r="BM1416" s="231" t="s">
        <v>3214</v>
      </c>
    </row>
    <row r="1417" spans="1:51" s="15" customFormat="1" ht="12">
      <c r="A1417" s="15"/>
      <c r="B1417" s="256"/>
      <c r="C1417" s="257"/>
      <c r="D1417" s="235" t="s">
        <v>173</v>
      </c>
      <c r="E1417" s="258" t="s">
        <v>19</v>
      </c>
      <c r="F1417" s="259" t="s">
        <v>3215</v>
      </c>
      <c r="G1417" s="257"/>
      <c r="H1417" s="258" t="s">
        <v>19</v>
      </c>
      <c r="I1417" s="260"/>
      <c r="J1417" s="257"/>
      <c r="K1417" s="257"/>
      <c r="L1417" s="261"/>
      <c r="M1417" s="262"/>
      <c r="N1417" s="263"/>
      <c r="O1417" s="263"/>
      <c r="P1417" s="263"/>
      <c r="Q1417" s="263"/>
      <c r="R1417" s="263"/>
      <c r="S1417" s="263"/>
      <c r="T1417" s="264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T1417" s="265" t="s">
        <v>173</v>
      </c>
      <c r="AU1417" s="265" t="s">
        <v>106</v>
      </c>
      <c r="AV1417" s="15" t="s">
        <v>80</v>
      </c>
      <c r="AW1417" s="15" t="s">
        <v>33</v>
      </c>
      <c r="AX1417" s="15" t="s">
        <v>72</v>
      </c>
      <c r="AY1417" s="265" t="s">
        <v>163</v>
      </c>
    </row>
    <row r="1418" spans="1:51" s="13" customFormat="1" ht="12">
      <c r="A1418" s="13"/>
      <c r="B1418" s="233"/>
      <c r="C1418" s="234"/>
      <c r="D1418" s="235" t="s">
        <v>173</v>
      </c>
      <c r="E1418" s="236" t="s">
        <v>19</v>
      </c>
      <c r="F1418" s="237" t="s">
        <v>3210</v>
      </c>
      <c r="G1418" s="234"/>
      <c r="H1418" s="238">
        <v>1</v>
      </c>
      <c r="I1418" s="239"/>
      <c r="J1418" s="234"/>
      <c r="K1418" s="234"/>
      <c r="L1418" s="240"/>
      <c r="M1418" s="241"/>
      <c r="N1418" s="242"/>
      <c r="O1418" s="242"/>
      <c r="P1418" s="242"/>
      <c r="Q1418" s="242"/>
      <c r="R1418" s="242"/>
      <c r="S1418" s="242"/>
      <c r="T1418" s="24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4" t="s">
        <v>173</v>
      </c>
      <c r="AU1418" s="244" t="s">
        <v>106</v>
      </c>
      <c r="AV1418" s="13" t="s">
        <v>106</v>
      </c>
      <c r="AW1418" s="13" t="s">
        <v>33</v>
      </c>
      <c r="AX1418" s="13" t="s">
        <v>72</v>
      </c>
      <c r="AY1418" s="244" t="s">
        <v>163</v>
      </c>
    </row>
    <row r="1419" spans="1:51" s="14" customFormat="1" ht="12">
      <c r="A1419" s="14"/>
      <c r="B1419" s="245"/>
      <c r="C1419" s="246"/>
      <c r="D1419" s="235" t="s">
        <v>173</v>
      </c>
      <c r="E1419" s="247" t="s">
        <v>19</v>
      </c>
      <c r="F1419" s="248" t="s">
        <v>175</v>
      </c>
      <c r="G1419" s="246"/>
      <c r="H1419" s="249">
        <v>1</v>
      </c>
      <c r="I1419" s="250"/>
      <c r="J1419" s="246"/>
      <c r="K1419" s="246"/>
      <c r="L1419" s="251"/>
      <c r="M1419" s="252"/>
      <c r="N1419" s="253"/>
      <c r="O1419" s="253"/>
      <c r="P1419" s="253"/>
      <c r="Q1419" s="253"/>
      <c r="R1419" s="253"/>
      <c r="S1419" s="253"/>
      <c r="T1419" s="25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5" t="s">
        <v>173</v>
      </c>
      <c r="AU1419" s="255" t="s">
        <v>106</v>
      </c>
      <c r="AV1419" s="14" t="s">
        <v>171</v>
      </c>
      <c r="AW1419" s="14" t="s">
        <v>33</v>
      </c>
      <c r="AX1419" s="14" t="s">
        <v>80</v>
      </c>
      <c r="AY1419" s="255" t="s">
        <v>163</v>
      </c>
    </row>
    <row r="1420" spans="1:65" s="2" customFormat="1" ht="44.25" customHeight="1">
      <c r="A1420" s="40"/>
      <c r="B1420" s="41"/>
      <c r="C1420" s="283" t="s">
        <v>3216</v>
      </c>
      <c r="D1420" s="283" t="s">
        <v>1115</v>
      </c>
      <c r="E1420" s="284" t="s">
        <v>3217</v>
      </c>
      <c r="F1420" s="285" t="s">
        <v>3218</v>
      </c>
      <c r="G1420" s="286" t="s">
        <v>355</v>
      </c>
      <c r="H1420" s="287">
        <v>1</v>
      </c>
      <c r="I1420" s="288"/>
      <c r="J1420" s="289">
        <f>ROUND(I1420*H1420,2)</f>
        <v>0</v>
      </c>
      <c r="K1420" s="285" t="s">
        <v>19</v>
      </c>
      <c r="L1420" s="290"/>
      <c r="M1420" s="291" t="s">
        <v>19</v>
      </c>
      <c r="N1420" s="292" t="s">
        <v>44</v>
      </c>
      <c r="O1420" s="86"/>
      <c r="P1420" s="229">
        <f>O1420*H1420</f>
        <v>0</v>
      </c>
      <c r="Q1420" s="229">
        <v>0</v>
      </c>
      <c r="R1420" s="229">
        <f>Q1420*H1420</f>
        <v>0</v>
      </c>
      <c r="S1420" s="229">
        <v>0</v>
      </c>
      <c r="T1420" s="230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31" t="s">
        <v>340</v>
      </c>
      <c r="AT1420" s="231" t="s">
        <v>1115</v>
      </c>
      <c r="AU1420" s="231" t="s">
        <v>106</v>
      </c>
      <c r="AY1420" s="19" t="s">
        <v>163</v>
      </c>
      <c r="BE1420" s="232">
        <f>IF(N1420="základní",J1420,0)</f>
        <v>0</v>
      </c>
      <c r="BF1420" s="232">
        <f>IF(N1420="snížená",J1420,0)</f>
        <v>0</v>
      </c>
      <c r="BG1420" s="232">
        <f>IF(N1420="zákl. přenesená",J1420,0)</f>
        <v>0</v>
      </c>
      <c r="BH1420" s="232">
        <f>IF(N1420="sníž. přenesená",J1420,0)</f>
        <v>0</v>
      </c>
      <c r="BI1420" s="232">
        <f>IF(N1420="nulová",J1420,0)</f>
        <v>0</v>
      </c>
      <c r="BJ1420" s="19" t="s">
        <v>106</v>
      </c>
      <c r="BK1420" s="232">
        <f>ROUND(I1420*H1420,2)</f>
        <v>0</v>
      </c>
      <c r="BL1420" s="19" t="s">
        <v>255</v>
      </c>
      <c r="BM1420" s="231" t="s">
        <v>3219</v>
      </c>
    </row>
    <row r="1421" spans="1:51" s="15" customFormat="1" ht="12">
      <c r="A1421" s="15"/>
      <c r="B1421" s="256"/>
      <c r="C1421" s="257"/>
      <c r="D1421" s="235" t="s">
        <v>173</v>
      </c>
      <c r="E1421" s="258" t="s">
        <v>19</v>
      </c>
      <c r="F1421" s="259" t="s">
        <v>3220</v>
      </c>
      <c r="G1421" s="257"/>
      <c r="H1421" s="258" t="s">
        <v>19</v>
      </c>
      <c r="I1421" s="260"/>
      <c r="J1421" s="257"/>
      <c r="K1421" s="257"/>
      <c r="L1421" s="261"/>
      <c r="M1421" s="262"/>
      <c r="N1421" s="263"/>
      <c r="O1421" s="263"/>
      <c r="P1421" s="263"/>
      <c r="Q1421" s="263"/>
      <c r="R1421" s="263"/>
      <c r="S1421" s="263"/>
      <c r="T1421" s="264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T1421" s="265" t="s">
        <v>173</v>
      </c>
      <c r="AU1421" s="265" t="s">
        <v>106</v>
      </c>
      <c r="AV1421" s="15" t="s">
        <v>80</v>
      </c>
      <c r="AW1421" s="15" t="s">
        <v>33</v>
      </c>
      <c r="AX1421" s="15" t="s">
        <v>72</v>
      </c>
      <c r="AY1421" s="265" t="s">
        <v>163</v>
      </c>
    </row>
    <row r="1422" spans="1:51" s="13" customFormat="1" ht="12">
      <c r="A1422" s="13"/>
      <c r="B1422" s="233"/>
      <c r="C1422" s="234"/>
      <c r="D1422" s="235" t="s">
        <v>173</v>
      </c>
      <c r="E1422" s="236" t="s">
        <v>19</v>
      </c>
      <c r="F1422" s="237" t="s">
        <v>3210</v>
      </c>
      <c r="G1422" s="234"/>
      <c r="H1422" s="238">
        <v>1</v>
      </c>
      <c r="I1422" s="239"/>
      <c r="J1422" s="234"/>
      <c r="K1422" s="234"/>
      <c r="L1422" s="240"/>
      <c r="M1422" s="241"/>
      <c r="N1422" s="242"/>
      <c r="O1422" s="242"/>
      <c r="P1422" s="242"/>
      <c r="Q1422" s="242"/>
      <c r="R1422" s="242"/>
      <c r="S1422" s="242"/>
      <c r="T1422" s="24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44" t="s">
        <v>173</v>
      </c>
      <c r="AU1422" s="244" t="s">
        <v>106</v>
      </c>
      <c r="AV1422" s="13" t="s">
        <v>106</v>
      </c>
      <c r="AW1422" s="13" t="s">
        <v>33</v>
      </c>
      <c r="AX1422" s="13" t="s">
        <v>72</v>
      </c>
      <c r="AY1422" s="244" t="s">
        <v>163</v>
      </c>
    </row>
    <row r="1423" spans="1:51" s="14" customFormat="1" ht="12">
      <c r="A1423" s="14"/>
      <c r="B1423" s="245"/>
      <c r="C1423" s="246"/>
      <c r="D1423" s="235" t="s">
        <v>173</v>
      </c>
      <c r="E1423" s="247" t="s">
        <v>19</v>
      </c>
      <c r="F1423" s="248" t="s">
        <v>175</v>
      </c>
      <c r="G1423" s="246"/>
      <c r="H1423" s="249">
        <v>1</v>
      </c>
      <c r="I1423" s="250"/>
      <c r="J1423" s="246"/>
      <c r="K1423" s="246"/>
      <c r="L1423" s="251"/>
      <c r="M1423" s="252"/>
      <c r="N1423" s="253"/>
      <c r="O1423" s="253"/>
      <c r="P1423" s="253"/>
      <c r="Q1423" s="253"/>
      <c r="R1423" s="253"/>
      <c r="S1423" s="253"/>
      <c r="T1423" s="25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55" t="s">
        <v>173</v>
      </c>
      <c r="AU1423" s="255" t="s">
        <v>106</v>
      </c>
      <c r="AV1423" s="14" t="s">
        <v>171</v>
      </c>
      <c r="AW1423" s="14" t="s">
        <v>33</v>
      </c>
      <c r="AX1423" s="14" t="s">
        <v>80</v>
      </c>
      <c r="AY1423" s="255" t="s">
        <v>163</v>
      </c>
    </row>
    <row r="1424" spans="1:65" s="2" customFormat="1" ht="33" customHeight="1">
      <c r="A1424" s="40"/>
      <c r="B1424" s="41"/>
      <c r="C1424" s="283" t="s">
        <v>3221</v>
      </c>
      <c r="D1424" s="283" t="s">
        <v>1115</v>
      </c>
      <c r="E1424" s="284" t="s">
        <v>3222</v>
      </c>
      <c r="F1424" s="285" t="s">
        <v>3223</v>
      </c>
      <c r="G1424" s="286" t="s">
        <v>355</v>
      </c>
      <c r="H1424" s="287">
        <v>1</v>
      </c>
      <c r="I1424" s="288"/>
      <c r="J1424" s="289">
        <f>ROUND(I1424*H1424,2)</f>
        <v>0</v>
      </c>
      <c r="K1424" s="285" t="s">
        <v>19</v>
      </c>
      <c r="L1424" s="290"/>
      <c r="M1424" s="291" t="s">
        <v>19</v>
      </c>
      <c r="N1424" s="292" t="s">
        <v>44</v>
      </c>
      <c r="O1424" s="86"/>
      <c r="P1424" s="229">
        <f>O1424*H1424</f>
        <v>0</v>
      </c>
      <c r="Q1424" s="229">
        <v>0</v>
      </c>
      <c r="R1424" s="229">
        <f>Q1424*H1424</f>
        <v>0</v>
      </c>
      <c r="S1424" s="229">
        <v>0</v>
      </c>
      <c r="T1424" s="230">
        <f>S1424*H1424</f>
        <v>0</v>
      </c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R1424" s="231" t="s">
        <v>340</v>
      </c>
      <c r="AT1424" s="231" t="s">
        <v>1115</v>
      </c>
      <c r="AU1424" s="231" t="s">
        <v>106</v>
      </c>
      <c r="AY1424" s="19" t="s">
        <v>163</v>
      </c>
      <c r="BE1424" s="232">
        <f>IF(N1424="základní",J1424,0)</f>
        <v>0</v>
      </c>
      <c r="BF1424" s="232">
        <f>IF(N1424="snížená",J1424,0)</f>
        <v>0</v>
      </c>
      <c r="BG1424" s="232">
        <f>IF(N1424="zákl. přenesená",J1424,0)</f>
        <v>0</v>
      </c>
      <c r="BH1424" s="232">
        <f>IF(N1424="sníž. přenesená",J1424,0)</f>
        <v>0</v>
      </c>
      <c r="BI1424" s="232">
        <f>IF(N1424="nulová",J1424,0)</f>
        <v>0</v>
      </c>
      <c r="BJ1424" s="19" t="s">
        <v>106</v>
      </c>
      <c r="BK1424" s="232">
        <f>ROUND(I1424*H1424,2)</f>
        <v>0</v>
      </c>
      <c r="BL1424" s="19" t="s">
        <v>255</v>
      </c>
      <c r="BM1424" s="231" t="s">
        <v>3224</v>
      </c>
    </row>
    <row r="1425" spans="1:51" s="15" customFormat="1" ht="12">
      <c r="A1425" s="15"/>
      <c r="B1425" s="256"/>
      <c r="C1425" s="257"/>
      <c r="D1425" s="235" t="s">
        <v>173</v>
      </c>
      <c r="E1425" s="258" t="s">
        <v>19</v>
      </c>
      <c r="F1425" s="259" t="s">
        <v>3225</v>
      </c>
      <c r="G1425" s="257"/>
      <c r="H1425" s="258" t="s">
        <v>19</v>
      </c>
      <c r="I1425" s="260"/>
      <c r="J1425" s="257"/>
      <c r="K1425" s="257"/>
      <c r="L1425" s="261"/>
      <c r="M1425" s="262"/>
      <c r="N1425" s="263"/>
      <c r="O1425" s="263"/>
      <c r="P1425" s="263"/>
      <c r="Q1425" s="263"/>
      <c r="R1425" s="263"/>
      <c r="S1425" s="263"/>
      <c r="T1425" s="264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T1425" s="265" t="s">
        <v>173</v>
      </c>
      <c r="AU1425" s="265" t="s">
        <v>106</v>
      </c>
      <c r="AV1425" s="15" t="s">
        <v>80</v>
      </c>
      <c r="AW1425" s="15" t="s">
        <v>33</v>
      </c>
      <c r="AX1425" s="15" t="s">
        <v>72</v>
      </c>
      <c r="AY1425" s="265" t="s">
        <v>163</v>
      </c>
    </row>
    <row r="1426" spans="1:51" s="13" customFormat="1" ht="12">
      <c r="A1426" s="13"/>
      <c r="B1426" s="233"/>
      <c r="C1426" s="234"/>
      <c r="D1426" s="235" t="s">
        <v>173</v>
      </c>
      <c r="E1426" s="236" t="s">
        <v>19</v>
      </c>
      <c r="F1426" s="237" t="s">
        <v>3210</v>
      </c>
      <c r="G1426" s="234"/>
      <c r="H1426" s="238">
        <v>1</v>
      </c>
      <c r="I1426" s="239"/>
      <c r="J1426" s="234"/>
      <c r="K1426" s="234"/>
      <c r="L1426" s="240"/>
      <c r="M1426" s="241"/>
      <c r="N1426" s="242"/>
      <c r="O1426" s="242"/>
      <c r="P1426" s="242"/>
      <c r="Q1426" s="242"/>
      <c r="R1426" s="242"/>
      <c r="S1426" s="242"/>
      <c r="T1426" s="24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44" t="s">
        <v>173</v>
      </c>
      <c r="AU1426" s="244" t="s">
        <v>106</v>
      </c>
      <c r="AV1426" s="13" t="s">
        <v>106</v>
      </c>
      <c r="AW1426" s="13" t="s">
        <v>33</v>
      </c>
      <c r="AX1426" s="13" t="s">
        <v>72</v>
      </c>
      <c r="AY1426" s="244" t="s">
        <v>163</v>
      </c>
    </row>
    <row r="1427" spans="1:51" s="14" customFormat="1" ht="12">
      <c r="A1427" s="14"/>
      <c r="B1427" s="245"/>
      <c r="C1427" s="246"/>
      <c r="D1427" s="235" t="s">
        <v>173</v>
      </c>
      <c r="E1427" s="247" t="s">
        <v>19</v>
      </c>
      <c r="F1427" s="248" t="s">
        <v>175</v>
      </c>
      <c r="G1427" s="246"/>
      <c r="H1427" s="249">
        <v>1</v>
      </c>
      <c r="I1427" s="250"/>
      <c r="J1427" s="246"/>
      <c r="K1427" s="246"/>
      <c r="L1427" s="251"/>
      <c r="M1427" s="252"/>
      <c r="N1427" s="253"/>
      <c r="O1427" s="253"/>
      <c r="P1427" s="253"/>
      <c r="Q1427" s="253"/>
      <c r="R1427" s="253"/>
      <c r="S1427" s="253"/>
      <c r="T1427" s="25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55" t="s">
        <v>173</v>
      </c>
      <c r="AU1427" s="255" t="s">
        <v>106</v>
      </c>
      <c r="AV1427" s="14" t="s">
        <v>171</v>
      </c>
      <c r="AW1427" s="14" t="s">
        <v>33</v>
      </c>
      <c r="AX1427" s="14" t="s">
        <v>80</v>
      </c>
      <c r="AY1427" s="255" t="s">
        <v>163</v>
      </c>
    </row>
    <row r="1428" spans="1:65" s="2" customFormat="1" ht="33" customHeight="1">
      <c r="A1428" s="40"/>
      <c r="B1428" s="41"/>
      <c r="C1428" s="283" t="s">
        <v>3226</v>
      </c>
      <c r="D1428" s="283" t="s">
        <v>1115</v>
      </c>
      <c r="E1428" s="284" t="s">
        <v>3227</v>
      </c>
      <c r="F1428" s="285" t="s">
        <v>3228</v>
      </c>
      <c r="G1428" s="286" t="s">
        <v>355</v>
      </c>
      <c r="H1428" s="287">
        <v>1</v>
      </c>
      <c r="I1428" s="288"/>
      <c r="J1428" s="289">
        <f>ROUND(I1428*H1428,2)</f>
        <v>0</v>
      </c>
      <c r="K1428" s="285" t="s">
        <v>19</v>
      </c>
      <c r="L1428" s="290"/>
      <c r="M1428" s="291" t="s">
        <v>19</v>
      </c>
      <c r="N1428" s="292" t="s">
        <v>44</v>
      </c>
      <c r="O1428" s="86"/>
      <c r="P1428" s="229">
        <f>O1428*H1428</f>
        <v>0</v>
      </c>
      <c r="Q1428" s="229">
        <v>0</v>
      </c>
      <c r="R1428" s="229">
        <f>Q1428*H1428</f>
        <v>0</v>
      </c>
      <c r="S1428" s="229">
        <v>0</v>
      </c>
      <c r="T1428" s="230">
        <f>S1428*H1428</f>
        <v>0</v>
      </c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R1428" s="231" t="s">
        <v>340</v>
      </c>
      <c r="AT1428" s="231" t="s">
        <v>1115</v>
      </c>
      <c r="AU1428" s="231" t="s">
        <v>106</v>
      </c>
      <c r="AY1428" s="19" t="s">
        <v>163</v>
      </c>
      <c r="BE1428" s="232">
        <f>IF(N1428="základní",J1428,0)</f>
        <v>0</v>
      </c>
      <c r="BF1428" s="232">
        <f>IF(N1428="snížená",J1428,0)</f>
        <v>0</v>
      </c>
      <c r="BG1428" s="232">
        <f>IF(N1428="zákl. přenesená",J1428,0)</f>
        <v>0</v>
      </c>
      <c r="BH1428" s="232">
        <f>IF(N1428="sníž. přenesená",J1428,0)</f>
        <v>0</v>
      </c>
      <c r="BI1428" s="232">
        <f>IF(N1428="nulová",J1428,0)</f>
        <v>0</v>
      </c>
      <c r="BJ1428" s="19" t="s">
        <v>106</v>
      </c>
      <c r="BK1428" s="232">
        <f>ROUND(I1428*H1428,2)</f>
        <v>0</v>
      </c>
      <c r="BL1428" s="19" t="s">
        <v>255</v>
      </c>
      <c r="BM1428" s="231" t="s">
        <v>3229</v>
      </c>
    </row>
    <row r="1429" spans="1:51" s="15" customFormat="1" ht="12">
      <c r="A1429" s="15"/>
      <c r="B1429" s="256"/>
      <c r="C1429" s="257"/>
      <c r="D1429" s="235" t="s">
        <v>173</v>
      </c>
      <c r="E1429" s="258" t="s">
        <v>19</v>
      </c>
      <c r="F1429" s="259" t="s">
        <v>3230</v>
      </c>
      <c r="G1429" s="257"/>
      <c r="H1429" s="258" t="s">
        <v>19</v>
      </c>
      <c r="I1429" s="260"/>
      <c r="J1429" s="257"/>
      <c r="K1429" s="257"/>
      <c r="L1429" s="261"/>
      <c r="M1429" s="262"/>
      <c r="N1429" s="263"/>
      <c r="O1429" s="263"/>
      <c r="P1429" s="263"/>
      <c r="Q1429" s="263"/>
      <c r="R1429" s="263"/>
      <c r="S1429" s="263"/>
      <c r="T1429" s="264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T1429" s="265" t="s">
        <v>173</v>
      </c>
      <c r="AU1429" s="265" t="s">
        <v>106</v>
      </c>
      <c r="AV1429" s="15" t="s">
        <v>80</v>
      </c>
      <c r="AW1429" s="15" t="s">
        <v>33</v>
      </c>
      <c r="AX1429" s="15" t="s">
        <v>72</v>
      </c>
      <c r="AY1429" s="265" t="s">
        <v>163</v>
      </c>
    </row>
    <row r="1430" spans="1:51" s="13" customFormat="1" ht="12">
      <c r="A1430" s="13"/>
      <c r="B1430" s="233"/>
      <c r="C1430" s="234"/>
      <c r="D1430" s="235" t="s">
        <v>173</v>
      </c>
      <c r="E1430" s="236" t="s">
        <v>19</v>
      </c>
      <c r="F1430" s="237" t="s">
        <v>3210</v>
      </c>
      <c r="G1430" s="234"/>
      <c r="H1430" s="238">
        <v>1</v>
      </c>
      <c r="I1430" s="239"/>
      <c r="J1430" s="234"/>
      <c r="K1430" s="234"/>
      <c r="L1430" s="240"/>
      <c r="M1430" s="241"/>
      <c r="N1430" s="242"/>
      <c r="O1430" s="242"/>
      <c r="P1430" s="242"/>
      <c r="Q1430" s="242"/>
      <c r="R1430" s="242"/>
      <c r="S1430" s="242"/>
      <c r="T1430" s="24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44" t="s">
        <v>173</v>
      </c>
      <c r="AU1430" s="244" t="s">
        <v>106</v>
      </c>
      <c r="AV1430" s="13" t="s">
        <v>106</v>
      </c>
      <c r="AW1430" s="13" t="s">
        <v>33</v>
      </c>
      <c r="AX1430" s="13" t="s">
        <v>72</v>
      </c>
      <c r="AY1430" s="244" t="s">
        <v>163</v>
      </c>
    </row>
    <row r="1431" spans="1:51" s="14" customFormat="1" ht="12">
      <c r="A1431" s="14"/>
      <c r="B1431" s="245"/>
      <c r="C1431" s="246"/>
      <c r="D1431" s="235" t="s">
        <v>173</v>
      </c>
      <c r="E1431" s="247" t="s">
        <v>19</v>
      </c>
      <c r="F1431" s="248" t="s">
        <v>175</v>
      </c>
      <c r="G1431" s="246"/>
      <c r="H1431" s="249">
        <v>1</v>
      </c>
      <c r="I1431" s="250"/>
      <c r="J1431" s="246"/>
      <c r="K1431" s="246"/>
      <c r="L1431" s="251"/>
      <c r="M1431" s="252"/>
      <c r="N1431" s="253"/>
      <c r="O1431" s="253"/>
      <c r="P1431" s="253"/>
      <c r="Q1431" s="253"/>
      <c r="R1431" s="253"/>
      <c r="S1431" s="253"/>
      <c r="T1431" s="25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5" t="s">
        <v>173</v>
      </c>
      <c r="AU1431" s="255" t="s">
        <v>106</v>
      </c>
      <c r="AV1431" s="14" t="s">
        <v>171</v>
      </c>
      <c r="AW1431" s="14" t="s">
        <v>33</v>
      </c>
      <c r="AX1431" s="14" t="s">
        <v>80</v>
      </c>
      <c r="AY1431" s="255" t="s">
        <v>163</v>
      </c>
    </row>
    <row r="1432" spans="1:65" s="2" customFormat="1" ht="16.5" customHeight="1">
      <c r="A1432" s="40"/>
      <c r="B1432" s="41"/>
      <c r="C1432" s="220" t="s">
        <v>3231</v>
      </c>
      <c r="D1432" s="220" t="s">
        <v>166</v>
      </c>
      <c r="E1432" s="221" t="s">
        <v>3232</v>
      </c>
      <c r="F1432" s="222" t="s">
        <v>3233</v>
      </c>
      <c r="G1432" s="223" t="s">
        <v>355</v>
      </c>
      <c r="H1432" s="224">
        <v>5</v>
      </c>
      <c r="I1432" s="225"/>
      <c r="J1432" s="226">
        <f>ROUND(I1432*H1432,2)</f>
        <v>0</v>
      </c>
      <c r="K1432" s="222" t="s">
        <v>170</v>
      </c>
      <c r="L1432" s="46"/>
      <c r="M1432" s="227" t="s">
        <v>19</v>
      </c>
      <c r="N1432" s="228" t="s">
        <v>44</v>
      </c>
      <c r="O1432" s="86"/>
      <c r="P1432" s="229">
        <f>O1432*H1432</f>
        <v>0</v>
      </c>
      <c r="Q1432" s="229">
        <v>0</v>
      </c>
      <c r="R1432" s="229">
        <f>Q1432*H1432</f>
        <v>0</v>
      </c>
      <c r="S1432" s="229">
        <v>0</v>
      </c>
      <c r="T1432" s="230">
        <f>S1432*H1432</f>
        <v>0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31" t="s">
        <v>255</v>
      </c>
      <c r="AT1432" s="231" t="s">
        <v>166</v>
      </c>
      <c r="AU1432" s="231" t="s">
        <v>106</v>
      </c>
      <c r="AY1432" s="19" t="s">
        <v>163</v>
      </c>
      <c r="BE1432" s="232">
        <f>IF(N1432="základní",J1432,0)</f>
        <v>0</v>
      </c>
      <c r="BF1432" s="232">
        <f>IF(N1432="snížená",J1432,0)</f>
        <v>0</v>
      </c>
      <c r="BG1432" s="232">
        <f>IF(N1432="zákl. přenesená",J1432,0)</f>
        <v>0</v>
      </c>
      <c r="BH1432" s="232">
        <f>IF(N1432="sníž. přenesená",J1432,0)</f>
        <v>0</v>
      </c>
      <c r="BI1432" s="232">
        <f>IF(N1432="nulová",J1432,0)</f>
        <v>0</v>
      </c>
      <c r="BJ1432" s="19" t="s">
        <v>106</v>
      </c>
      <c r="BK1432" s="232">
        <f>ROUND(I1432*H1432,2)</f>
        <v>0</v>
      </c>
      <c r="BL1432" s="19" t="s">
        <v>255</v>
      </c>
      <c r="BM1432" s="231" t="s">
        <v>3234</v>
      </c>
    </row>
    <row r="1433" spans="1:65" s="2" customFormat="1" ht="33" customHeight="1">
      <c r="A1433" s="40"/>
      <c r="B1433" s="41"/>
      <c r="C1433" s="283" t="s">
        <v>3235</v>
      </c>
      <c r="D1433" s="283" t="s">
        <v>1115</v>
      </c>
      <c r="E1433" s="284" t="s">
        <v>3236</v>
      </c>
      <c r="F1433" s="285" t="s">
        <v>3237</v>
      </c>
      <c r="G1433" s="286" t="s">
        <v>355</v>
      </c>
      <c r="H1433" s="287">
        <v>1</v>
      </c>
      <c r="I1433" s="288"/>
      <c r="J1433" s="289">
        <f>ROUND(I1433*H1433,2)</f>
        <v>0</v>
      </c>
      <c r="K1433" s="285" t="s">
        <v>19</v>
      </c>
      <c r="L1433" s="290"/>
      <c r="M1433" s="291" t="s">
        <v>19</v>
      </c>
      <c r="N1433" s="292" t="s">
        <v>44</v>
      </c>
      <c r="O1433" s="86"/>
      <c r="P1433" s="229">
        <f>O1433*H1433</f>
        <v>0</v>
      </c>
      <c r="Q1433" s="229">
        <v>0</v>
      </c>
      <c r="R1433" s="229">
        <f>Q1433*H1433</f>
        <v>0</v>
      </c>
      <c r="S1433" s="229">
        <v>0</v>
      </c>
      <c r="T1433" s="230">
        <f>S1433*H1433</f>
        <v>0</v>
      </c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R1433" s="231" t="s">
        <v>340</v>
      </c>
      <c r="AT1433" s="231" t="s">
        <v>1115</v>
      </c>
      <c r="AU1433" s="231" t="s">
        <v>106</v>
      </c>
      <c r="AY1433" s="19" t="s">
        <v>163</v>
      </c>
      <c r="BE1433" s="232">
        <f>IF(N1433="základní",J1433,0)</f>
        <v>0</v>
      </c>
      <c r="BF1433" s="232">
        <f>IF(N1433="snížená",J1433,0)</f>
        <v>0</v>
      </c>
      <c r="BG1433" s="232">
        <f>IF(N1433="zákl. přenesená",J1433,0)</f>
        <v>0</v>
      </c>
      <c r="BH1433" s="232">
        <f>IF(N1433="sníž. přenesená",J1433,0)</f>
        <v>0</v>
      </c>
      <c r="BI1433" s="232">
        <f>IF(N1433="nulová",J1433,0)</f>
        <v>0</v>
      </c>
      <c r="BJ1433" s="19" t="s">
        <v>106</v>
      </c>
      <c r="BK1433" s="232">
        <f>ROUND(I1433*H1433,2)</f>
        <v>0</v>
      </c>
      <c r="BL1433" s="19" t="s">
        <v>255</v>
      </c>
      <c r="BM1433" s="231" t="s">
        <v>3238</v>
      </c>
    </row>
    <row r="1434" spans="1:51" s="15" customFormat="1" ht="12">
      <c r="A1434" s="15"/>
      <c r="B1434" s="256"/>
      <c r="C1434" s="257"/>
      <c r="D1434" s="235" t="s">
        <v>173</v>
      </c>
      <c r="E1434" s="258" t="s">
        <v>19</v>
      </c>
      <c r="F1434" s="259" t="s">
        <v>3239</v>
      </c>
      <c r="G1434" s="257"/>
      <c r="H1434" s="258" t="s">
        <v>19</v>
      </c>
      <c r="I1434" s="260"/>
      <c r="J1434" s="257"/>
      <c r="K1434" s="257"/>
      <c r="L1434" s="261"/>
      <c r="M1434" s="262"/>
      <c r="N1434" s="263"/>
      <c r="O1434" s="263"/>
      <c r="P1434" s="263"/>
      <c r="Q1434" s="263"/>
      <c r="R1434" s="263"/>
      <c r="S1434" s="263"/>
      <c r="T1434" s="264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T1434" s="265" t="s">
        <v>173</v>
      </c>
      <c r="AU1434" s="265" t="s">
        <v>106</v>
      </c>
      <c r="AV1434" s="15" t="s">
        <v>80</v>
      </c>
      <c r="AW1434" s="15" t="s">
        <v>33</v>
      </c>
      <c r="AX1434" s="15" t="s">
        <v>72</v>
      </c>
      <c r="AY1434" s="265" t="s">
        <v>163</v>
      </c>
    </row>
    <row r="1435" spans="1:51" s="13" customFormat="1" ht="12">
      <c r="A1435" s="13"/>
      <c r="B1435" s="233"/>
      <c r="C1435" s="234"/>
      <c r="D1435" s="235" t="s">
        <v>173</v>
      </c>
      <c r="E1435" s="236" t="s">
        <v>19</v>
      </c>
      <c r="F1435" s="237" t="s">
        <v>3210</v>
      </c>
      <c r="G1435" s="234"/>
      <c r="H1435" s="238">
        <v>1</v>
      </c>
      <c r="I1435" s="239"/>
      <c r="J1435" s="234"/>
      <c r="K1435" s="234"/>
      <c r="L1435" s="240"/>
      <c r="M1435" s="241"/>
      <c r="N1435" s="242"/>
      <c r="O1435" s="242"/>
      <c r="P1435" s="242"/>
      <c r="Q1435" s="242"/>
      <c r="R1435" s="242"/>
      <c r="S1435" s="242"/>
      <c r="T1435" s="24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4" t="s">
        <v>173</v>
      </c>
      <c r="AU1435" s="244" t="s">
        <v>106</v>
      </c>
      <c r="AV1435" s="13" t="s">
        <v>106</v>
      </c>
      <c r="AW1435" s="13" t="s">
        <v>33</v>
      </c>
      <c r="AX1435" s="13" t="s">
        <v>72</v>
      </c>
      <c r="AY1435" s="244" t="s">
        <v>163</v>
      </c>
    </row>
    <row r="1436" spans="1:51" s="14" customFormat="1" ht="12">
      <c r="A1436" s="14"/>
      <c r="B1436" s="245"/>
      <c r="C1436" s="246"/>
      <c r="D1436" s="235" t="s">
        <v>173</v>
      </c>
      <c r="E1436" s="247" t="s">
        <v>19</v>
      </c>
      <c r="F1436" s="248" t="s">
        <v>175</v>
      </c>
      <c r="G1436" s="246"/>
      <c r="H1436" s="249">
        <v>1</v>
      </c>
      <c r="I1436" s="250"/>
      <c r="J1436" s="246"/>
      <c r="K1436" s="246"/>
      <c r="L1436" s="251"/>
      <c r="M1436" s="252"/>
      <c r="N1436" s="253"/>
      <c r="O1436" s="253"/>
      <c r="P1436" s="253"/>
      <c r="Q1436" s="253"/>
      <c r="R1436" s="253"/>
      <c r="S1436" s="253"/>
      <c r="T1436" s="25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5" t="s">
        <v>173</v>
      </c>
      <c r="AU1436" s="255" t="s">
        <v>106</v>
      </c>
      <c r="AV1436" s="14" t="s">
        <v>171</v>
      </c>
      <c r="AW1436" s="14" t="s">
        <v>33</v>
      </c>
      <c r="AX1436" s="14" t="s">
        <v>80</v>
      </c>
      <c r="AY1436" s="255" t="s">
        <v>163</v>
      </c>
    </row>
    <row r="1437" spans="1:65" s="2" customFormat="1" ht="33" customHeight="1">
      <c r="A1437" s="40"/>
      <c r="B1437" s="41"/>
      <c r="C1437" s="283" t="s">
        <v>3240</v>
      </c>
      <c r="D1437" s="283" t="s">
        <v>1115</v>
      </c>
      <c r="E1437" s="284" t="s">
        <v>3241</v>
      </c>
      <c r="F1437" s="285" t="s">
        <v>3237</v>
      </c>
      <c r="G1437" s="286" t="s">
        <v>355</v>
      </c>
      <c r="H1437" s="287">
        <v>1</v>
      </c>
      <c r="I1437" s="288"/>
      <c r="J1437" s="289">
        <f>ROUND(I1437*H1437,2)</f>
        <v>0</v>
      </c>
      <c r="K1437" s="285" t="s">
        <v>19</v>
      </c>
      <c r="L1437" s="290"/>
      <c r="M1437" s="291" t="s">
        <v>19</v>
      </c>
      <c r="N1437" s="292" t="s">
        <v>44</v>
      </c>
      <c r="O1437" s="86"/>
      <c r="P1437" s="229">
        <f>O1437*H1437</f>
        <v>0</v>
      </c>
      <c r="Q1437" s="229">
        <v>0</v>
      </c>
      <c r="R1437" s="229">
        <f>Q1437*H1437</f>
        <v>0</v>
      </c>
      <c r="S1437" s="229">
        <v>0</v>
      </c>
      <c r="T1437" s="230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31" t="s">
        <v>340</v>
      </c>
      <c r="AT1437" s="231" t="s">
        <v>1115</v>
      </c>
      <c r="AU1437" s="231" t="s">
        <v>106</v>
      </c>
      <c r="AY1437" s="19" t="s">
        <v>163</v>
      </c>
      <c r="BE1437" s="232">
        <f>IF(N1437="základní",J1437,0)</f>
        <v>0</v>
      </c>
      <c r="BF1437" s="232">
        <f>IF(N1437="snížená",J1437,0)</f>
        <v>0</v>
      </c>
      <c r="BG1437" s="232">
        <f>IF(N1437="zákl. přenesená",J1437,0)</f>
        <v>0</v>
      </c>
      <c r="BH1437" s="232">
        <f>IF(N1437="sníž. přenesená",J1437,0)</f>
        <v>0</v>
      </c>
      <c r="BI1437" s="232">
        <f>IF(N1437="nulová",J1437,0)</f>
        <v>0</v>
      </c>
      <c r="BJ1437" s="19" t="s">
        <v>106</v>
      </c>
      <c r="BK1437" s="232">
        <f>ROUND(I1437*H1437,2)</f>
        <v>0</v>
      </c>
      <c r="BL1437" s="19" t="s">
        <v>255</v>
      </c>
      <c r="BM1437" s="231" t="s">
        <v>3242</v>
      </c>
    </row>
    <row r="1438" spans="1:51" s="15" customFormat="1" ht="12">
      <c r="A1438" s="15"/>
      <c r="B1438" s="256"/>
      <c r="C1438" s="257"/>
      <c r="D1438" s="235" t="s">
        <v>173</v>
      </c>
      <c r="E1438" s="258" t="s">
        <v>19</v>
      </c>
      <c r="F1438" s="259" t="s">
        <v>3243</v>
      </c>
      <c r="G1438" s="257"/>
      <c r="H1438" s="258" t="s">
        <v>19</v>
      </c>
      <c r="I1438" s="260"/>
      <c r="J1438" s="257"/>
      <c r="K1438" s="257"/>
      <c r="L1438" s="261"/>
      <c r="M1438" s="262"/>
      <c r="N1438" s="263"/>
      <c r="O1438" s="263"/>
      <c r="P1438" s="263"/>
      <c r="Q1438" s="263"/>
      <c r="R1438" s="263"/>
      <c r="S1438" s="263"/>
      <c r="T1438" s="264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T1438" s="265" t="s">
        <v>173</v>
      </c>
      <c r="AU1438" s="265" t="s">
        <v>106</v>
      </c>
      <c r="AV1438" s="15" t="s">
        <v>80</v>
      </c>
      <c r="AW1438" s="15" t="s">
        <v>33</v>
      </c>
      <c r="AX1438" s="15" t="s">
        <v>72</v>
      </c>
      <c r="AY1438" s="265" t="s">
        <v>163</v>
      </c>
    </row>
    <row r="1439" spans="1:51" s="13" customFormat="1" ht="12">
      <c r="A1439" s="13"/>
      <c r="B1439" s="233"/>
      <c r="C1439" s="234"/>
      <c r="D1439" s="235" t="s">
        <v>173</v>
      </c>
      <c r="E1439" s="236" t="s">
        <v>19</v>
      </c>
      <c r="F1439" s="237" t="s">
        <v>3210</v>
      </c>
      <c r="G1439" s="234"/>
      <c r="H1439" s="238">
        <v>1</v>
      </c>
      <c r="I1439" s="239"/>
      <c r="J1439" s="234"/>
      <c r="K1439" s="234"/>
      <c r="L1439" s="240"/>
      <c r="M1439" s="241"/>
      <c r="N1439" s="242"/>
      <c r="O1439" s="242"/>
      <c r="P1439" s="242"/>
      <c r="Q1439" s="242"/>
      <c r="R1439" s="242"/>
      <c r="S1439" s="242"/>
      <c r="T1439" s="24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44" t="s">
        <v>173</v>
      </c>
      <c r="AU1439" s="244" t="s">
        <v>106</v>
      </c>
      <c r="AV1439" s="13" t="s">
        <v>106</v>
      </c>
      <c r="AW1439" s="13" t="s">
        <v>33</v>
      </c>
      <c r="AX1439" s="13" t="s">
        <v>72</v>
      </c>
      <c r="AY1439" s="244" t="s">
        <v>163</v>
      </c>
    </row>
    <row r="1440" spans="1:51" s="14" customFormat="1" ht="12">
      <c r="A1440" s="14"/>
      <c r="B1440" s="245"/>
      <c r="C1440" s="246"/>
      <c r="D1440" s="235" t="s">
        <v>173</v>
      </c>
      <c r="E1440" s="247" t="s">
        <v>19</v>
      </c>
      <c r="F1440" s="248" t="s">
        <v>175</v>
      </c>
      <c r="G1440" s="246"/>
      <c r="H1440" s="249">
        <v>1</v>
      </c>
      <c r="I1440" s="250"/>
      <c r="J1440" s="246"/>
      <c r="K1440" s="246"/>
      <c r="L1440" s="251"/>
      <c r="M1440" s="252"/>
      <c r="N1440" s="253"/>
      <c r="O1440" s="253"/>
      <c r="P1440" s="253"/>
      <c r="Q1440" s="253"/>
      <c r="R1440" s="253"/>
      <c r="S1440" s="253"/>
      <c r="T1440" s="25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5" t="s">
        <v>173</v>
      </c>
      <c r="AU1440" s="255" t="s">
        <v>106</v>
      </c>
      <c r="AV1440" s="14" t="s">
        <v>171</v>
      </c>
      <c r="AW1440" s="14" t="s">
        <v>33</v>
      </c>
      <c r="AX1440" s="14" t="s">
        <v>80</v>
      </c>
      <c r="AY1440" s="255" t="s">
        <v>163</v>
      </c>
    </row>
    <row r="1441" spans="1:65" s="2" customFormat="1" ht="33" customHeight="1">
      <c r="A1441" s="40"/>
      <c r="B1441" s="41"/>
      <c r="C1441" s="283" t="s">
        <v>3244</v>
      </c>
      <c r="D1441" s="283" t="s">
        <v>1115</v>
      </c>
      <c r="E1441" s="284" t="s">
        <v>3245</v>
      </c>
      <c r="F1441" s="285" t="s">
        <v>3246</v>
      </c>
      <c r="G1441" s="286" t="s">
        <v>355</v>
      </c>
      <c r="H1441" s="287">
        <v>1</v>
      </c>
      <c r="I1441" s="288"/>
      <c r="J1441" s="289">
        <f>ROUND(I1441*H1441,2)</f>
        <v>0</v>
      </c>
      <c r="K1441" s="285" t="s">
        <v>19</v>
      </c>
      <c r="L1441" s="290"/>
      <c r="M1441" s="291" t="s">
        <v>19</v>
      </c>
      <c r="N1441" s="292" t="s">
        <v>44</v>
      </c>
      <c r="O1441" s="86"/>
      <c r="P1441" s="229">
        <f>O1441*H1441</f>
        <v>0</v>
      </c>
      <c r="Q1441" s="229">
        <v>0</v>
      </c>
      <c r="R1441" s="229">
        <f>Q1441*H1441</f>
        <v>0</v>
      </c>
      <c r="S1441" s="229">
        <v>0</v>
      </c>
      <c r="T1441" s="230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31" t="s">
        <v>340</v>
      </c>
      <c r="AT1441" s="231" t="s">
        <v>1115</v>
      </c>
      <c r="AU1441" s="231" t="s">
        <v>106</v>
      </c>
      <c r="AY1441" s="19" t="s">
        <v>163</v>
      </c>
      <c r="BE1441" s="232">
        <f>IF(N1441="základní",J1441,0)</f>
        <v>0</v>
      </c>
      <c r="BF1441" s="232">
        <f>IF(N1441="snížená",J1441,0)</f>
        <v>0</v>
      </c>
      <c r="BG1441" s="232">
        <f>IF(N1441="zákl. přenesená",J1441,0)</f>
        <v>0</v>
      </c>
      <c r="BH1441" s="232">
        <f>IF(N1441="sníž. přenesená",J1441,0)</f>
        <v>0</v>
      </c>
      <c r="BI1441" s="232">
        <f>IF(N1441="nulová",J1441,0)</f>
        <v>0</v>
      </c>
      <c r="BJ1441" s="19" t="s">
        <v>106</v>
      </c>
      <c r="BK1441" s="232">
        <f>ROUND(I1441*H1441,2)</f>
        <v>0</v>
      </c>
      <c r="BL1441" s="19" t="s">
        <v>255</v>
      </c>
      <c r="BM1441" s="231" t="s">
        <v>3247</v>
      </c>
    </row>
    <row r="1442" spans="1:51" s="15" customFormat="1" ht="12">
      <c r="A1442" s="15"/>
      <c r="B1442" s="256"/>
      <c r="C1442" s="257"/>
      <c r="D1442" s="235" t="s">
        <v>173</v>
      </c>
      <c r="E1442" s="258" t="s">
        <v>19</v>
      </c>
      <c r="F1442" s="259" t="s">
        <v>3248</v>
      </c>
      <c r="G1442" s="257"/>
      <c r="H1442" s="258" t="s">
        <v>19</v>
      </c>
      <c r="I1442" s="260"/>
      <c r="J1442" s="257"/>
      <c r="K1442" s="257"/>
      <c r="L1442" s="261"/>
      <c r="M1442" s="262"/>
      <c r="N1442" s="263"/>
      <c r="O1442" s="263"/>
      <c r="P1442" s="263"/>
      <c r="Q1442" s="263"/>
      <c r="R1442" s="263"/>
      <c r="S1442" s="263"/>
      <c r="T1442" s="264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65" t="s">
        <v>173</v>
      </c>
      <c r="AU1442" s="265" t="s">
        <v>106</v>
      </c>
      <c r="AV1442" s="15" t="s">
        <v>80</v>
      </c>
      <c r="AW1442" s="15" t="s">
        <v>33</v>
      </c>
      <c r="AX1442" s="15" t="s">
        <v>72</v>
      </c>
      <c r="AY1442" s="265" t="s">
        <v>163</v>
      </c>
    </row>
    <row r="1443" spans="1:51" s="13" customFormat="1" ht="12">
      <c r="A1443" s="13"/>
      <c r="B1443" s="233"/>
      <c r="C1443" s="234"/>
      <c r="D1443" s="235" t="s">
        <v>173</v>
      </c>
      <c r="E1443" s="236" t="s">
        <v>19</v>
      </c>
      <c r="F1443" s="237" t="s">
        <v>3210</v>
      </c>
      <c r="G1443" s="234"/>
      <c r="H1443" s="238">
        <v>1</v>
      </c>
      <c r="I1443" s="239"/>
      <c r="J1443" s="234"/>
      <c r="K1443" s="234"/>
      <c r="L1443" s="240"/>
      <c r="M1443" s="241"/>
      <c r="N1443" s="242"/>
      <c r="O1443" s="242"/>
      <c r="P1443" s="242"/>
      <c r="Q1443" s="242"/>
      <c r="R1443" s="242"/>
      <c r="S1443" s="242"/>
      <c r="T1443" s="24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44" t="s">
        <v>173</v>
      </c>
      <c r="AU1443" s="244" t="s">
        <v>106</v>
      </c>
      <c r="AV1443" s="13" t="s">
        <v>106</v>
      </c>
      <c r="AW1443" s="13" t="s">
        <v>33</v>
      </c>
      <c r="AX1443" s="13" t="s">
        <v>72</v>
      </c>
      <c r="AY1443" s="244" t="s">
        <v>163</v>
      </c>
    </row>
    <row r="1444" spans="1:51" s="14" customFormat="1" ht="12">
      <c r="A1444" s="14"/>
      <c r="B1444" s="245"/>
      <c r="C1444" s="246"/>
      <c r="D1444" s="235" t="s">
        <v>173</v>
      </c>
      <c r="E1444" s="247" t="s">
        <v>19</v>
      </c>
      <c r="F1444" s="248" t="s">
        <v>175</v>
      </c>
      <c r="G1444" s="246"/>
      <c r="H1444" s="249">
        <v>1</v>
      </c>
      <c r="I1444" s="250"/>
      <c r="J1444" s="246"/>
      <c r="K1444" s="246"/>
      <c r="L1444" s="251"/>
      <c r="M1444" s="252"/>
      <c r="N1444" s="253"/>
      <c r="O1444" s="253"/>
      <c r="P1444" s="253"/>
      <c r="Q1444" s="253"/>
      <c r="R1444" s="253"/>
      <c r="S1444" s="253"/>
      <c r="T1444" s="25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5" t="s">
        <v>173</v>
      </c>
      <c r="AU1444" s="255" t="s">
        <v>106</v>
      </c>
      <c r="AV1444" s="14" t="s">
        <v>171</v>
      </c>
      <c r="AW1444" s="14" t="s">
        <v>33</v>
      </c>
      <c r="AX1444" s="14" t="s">
        <v>80</v>
      </c>
      <c r="AY1444" s="255" t="s">
        <v>163</v>
      </c>
    </row>
    <row r="1445" spans="1:65" s="2" customFormat="1" ht="33" customHeight="1">
      <c r="A1445" s="40"/>
      <c r="B1445" s="41"/>
      <c r="C1445" s="283" t="s">
        <v>3249</v>
      </c>
      <c r="D1445" s="283" t="s">
        <v>1115</v>
      </c>
      <c r="E1445" s="284" t="s">
        <v>3250</v>
      </c>
      <c r="F1445" s="285" t="s">
        <v>3251</v>
      </c>
      <c r="G1445" s="286" t="s">
        <v>355</v>
      </c>
      <c r="H1445" s="287">
        <v>2</v>
      </c>
      <c r="I1445" s="288"/>
      <c r="J1445" s="289">
        <f>ROUND(I1445*H1445,2)</f>
        <v>0</v>
      </c>
      <c r="K1445" s="285" t="s">
        <v>19</v>
      </c>
      <c r="L1445" s="290"/>
      <c r="M1445" s="291" t="s">
        <v>19</v>
      </c>
      <c r="N1445" s="292" t="s">
        <v>44</v>
      </c>
      <c r="O1445" s="86"/>
      <c r="P1445" s="229">
        <f>O1445*H1445</f>
        <v>0</v>
      </c>
      <c r="Q1445" s="229">
        <v>0</v>
      </c>
      <c r="R1445" s="229">
        <f>Q1445*H1445</f>
        <v>0</v>
      </c>
      <c r="S1445" s="229">
        <v>0</v>
      </c>
      <c r="T1445" s="230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31" t="s">
        <v>340</v>
      </c>
      <c r="AT1445" s="231" t="s">
        <v>1115</v>
      </c>
      <c r="AU1445" s="231" t="s">
        <v>106</v>
      </c>
      <c r="AY1445" s="19" t="s">
        <v>163</v>
      </c>
      <c r="BE1445" s="232">
        <f>IF(N1445="základní",J1445,0)</f>
        <v>0</v>
      </c>
      <c r="BF1445" s="232">
        <f>IF(N1445="snížená",J1445,0)</f>
        <v>0</v>
      </c>
      <c r="BG1445" s="232">
        <f>IF(N1445="zákl. přenesená",J1445,0)</f>
        <v>0</v>
      </c>
      <c r="BH1445" s="232">
        <f>IF(N1445="sníž. přenesená",J1445,0)</f>
        <v>0</v>
      </c>
      <c r="BI1445" s="232">
        <f>IF(N1445="nulová",J1445,0)</f>
        <v>0</v>
      </c>
      <c r="BJ1445" s="19" t="s">
        <v>106</v>
      </c>
      <c r="BK1445" s="232">
        <f>ROUND(I1445*H1445,2)</f>
        <v>0</v>
      </c>
      <c r="BL1445" s="19" t="s">
        <v>255</v>
      </c>
      <c r="BM1445" s="231" t="s">
        <v>3252</v>
      </c>
    </row>
    <row r="1446" spans="1:51" s="13" customFormat="1" ht="12">
      <c r="A1446" s="13"/>
      <c r="B1446" s="233"/>
      <c r="C1446" s="234"/>
      <c r="D1446" s="235" t="s">
        <v>173</v>
      </c>
      <c r="E1446" s="236" t="s">
        <v>19</v>
      </c>
      <c r="F1446" s="237" t="s">
        <v>3253</v>
      </c>
      <c r="G1446" s="234"/>
      <c r="H1446" s="238">
        <v>2</v>
      </c>
      <c r="I1446" s="239"/>
      <c r="J1446" s="234"/>
      <c r="K1446" s="234"/>
      <c r="L1446" s="240"/>
      <c r="M1446" s="241"/>
      <c r="N1446" s="242"/>
      <c r="O1446" s="242"/>
      <c r="P1446" s="242"/>
      <c r="Q1446" s="242"/>
      <c r="R1446" s="242"/>
      <c r="S1446" s="242"/>
      <c r="T1446" s="24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44" t="s">
        <v>173</v>
      </c>
      <c r="AU1446" s="244" t="s">
        <v>106</v>
      </c>
      <c r="AV1446" s="13" t="s">
        <v>106</v>
      </c>
      <c r="AW1446" s="13" t="s">
        <v>33</v>
      </c>
      <c r="AX1446" s="13" t="s">
        <v>72</v>
      </c>
      <c r="AY1446" s="244" t="s">
        <v>163</v>
      </c>
    </row>
    <row r="1447" spans="1:51" s="14" customFormat="1" ht="12">
      <c r="A1447" s="14"/>
      <c r="B1447" s="245"/>
      <c r="C1447" s="246"/>
      <c r="D1447" s="235" t="s">
        <v>173</v>
      </c>
      <c r="E1447" s="247" t="s">
        <v>19</v>
      </c>
      <c r="F1447" s="248" t="s">
        <v>175</v>
      </c>
      <c r="G1447" s="246"/>
      <c r="H1447" s="249">
        <v>2</v>
      </c>
      <c r="I1447" s="250"/>
      <c r="J1447" s="246"/>
      <c r="K1447" s="246"/>
      <c r="L1447" s="251"/>
      <c r="M1447" s="252"/>
      <c r="N1447" s="253"/>
      <c r="O1447" s="253"/>
      <c r="P1447" s="253"/>
      <c r="Q1447" s="253"/>
      <c r="R1447" s="253"/>
      <c r="S1447" s="253"/>
      <c r="T1447" s="25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5" t="s">
        <v>173</v>
      </c>
      <c r="AU1447" s="255" t="s">
        <v>106</v>
      </c>
      <c r="AV1447" s="14" t="s">
        <v>171</v>
      </c>
      <c r="AW1447" s="14" t="s">
        <v>33</v>
      </c>
      <c r="AX1447" s="14" t="s">
        <v>80</v>
      </c>
      <c r="AY1447" s="255" t="s">
        <v>163</v>
      </c>
    </row>
    <row r="1448" spans="1:65" s="2" customFormat="1" ht="55.5" customHeight="1">
      <c r="A1448" s="40"/>
      <c r="B1448" s="41"/>
      <c r="C1448" s="220" t="s">
        <v>3254</v>
      </c>
      <c r="D1448" s="220" t="s">
        <v>166</v>
      </c>
      <c r="E1448" s="221" t="s">
        <v>3255</v>
      </c>
      <c r="F1448" s="222" t="s">
        <v>3256</v>
      </c>
      <c r="G1448" s="223" t="s">
        <v>420</v>
      </c>
      <c r="H1448" s="224">
        <v>1</v>
      </c>
      <c r="I1448" s="225"/>
      <c r="J1448" s="226">
        <f>ROUND(I1448*H1448,2)</f>
        <v>0</v>
      </c>
      <c r="K1448" s="222" t="s">
        <v>19</v>
      </c>
      <c r="L1448" s="46"/>
      <c r="M1448" s="227" t="s">
        <v>19</v>
      </c>
      <c r="N1448" s="228" t="s">
        <v>44</v>
      </c>
      <c r="O1448" s="86"/>
      <c r="P1448" s="229">
        <f>O1448*H1448</f>
        <v>0</v>
      </c>
      <c r="Q1448" s="229">
        <v>0</v>
      </c>
      <c r="R1448" s="229">
        <f>Q1448*H1448</f>
        <v>0</v>
      </c>
      <c r="S1448" s="229">
        <v>0</v>
      </c>
      <c r="T1448" s="230">
        <f>S1448*H1448</f>
        <v>0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31" t="s">
        <v>255</v>
      </c>
      <c r="AT1448" s="231" t="s">
        <v>166</v>
      </c>
      <c r="AU1448" s="231" t="s">
        <v>106</v>
      </c>
      <c r="AY1448" s="19" t="s">
        <v>163</v>
      </c>
      <c r="BE1448" s="232">
        <f>IF(N1448="základní",J1448,0)</f>
        <v>0</v>
      </c>
      <c r="BF1448" s="232">
        <f>IF(N1448="snížená",J1448,0)</f>
        <v>0</v>
      </c>
      <c r="BG1448" s="232">
        <f>IF(N1448="zákl. přenesená",J1448,0)</f>
        <v>0</v>
      </c>
      <c r="BH1448" s="232">
        <f>IF(N1448="sníž. přenesená",J1448,0)</f>
        <v>0</v>
      </c>
      <c r="BI1448" s="232">
        <f>IF(N1448="nulová",J1448,0)</f>
        <v>0</v>
      </c>
      <c r="BJ1448" s="19" t="s">
        <v>106</v>
      </c>
      <c r="BK1448" s="232">
        <f>ROUND(I1448*H1448,2)</f>
        <v>0</v>
      </c>
      <c r="BL1448" s="19" t="s">
        <v>255</v>
      </c>
      <c r="BM1448" s="231" t="s">
        <v>3257</v>
      </c>
    </row>
    <row r="1449" spans="1:51" s="13" customFormat="1" ht="12">
      <c r="A1449" s="13"/>
      <c r="B1449" s="233"/>
      <c r="C1449" s="234"/>
      <c r="D1449" s="235" t="s">
        <v>173</v>
      </c>
      <c r="E1449" s="236" t="s">
        <v>19</v>
      </c>
      <c r="F1449" s="237" t="s">
        <v>3258</v>
      </c>
      <c r="G1449" s="234"/>
      <c r="H1449" s="238">
        <v>1</v>
      </c>
      <c r="I1449" s="239"/>
      <c r="J1449" s="234"/>
      <c r="K1449" s="234"/>
      <c r="L1449" s="240"/>
      <c r="M1449" s="241"/>
      <c r="N1449" s="242"/>
      <c r="O1449" s="242"/>
      <c r="P1449" s="242"/>
      <c r="Q1449" s="242"/>
      <c r="R1449" s="242"/>
      <c r="S1449" s="242"/>
      <c r="T1449" s="24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44" t="s">
        <v>173</v>
      </c>
      <c r="AU1449" s="244" t="s">
        <v>106</v>
      </c>
      <c r="AV1449" s="13" t="s">
        <v>106</v>
      </c>
      <c r="AW1449" s="13" t="s">
        <v>33</v>
      </c>
      <c r="AX1449" s="13" t="s">
        <v>80</v>
      </c>
      <c r="AY1449" s="244" t="s">
        <v>163</v>
      </c>
    </row>
    <row r="1450" spans="1:65" s="2" customFormat="1" ht="55.5" customHeight="1">
      <c r="A1450" s="40"/>
      <c r="B1450" s="41"/>
      <c r="C1450" s="220" t="s">
        <v>3259</v>
      </c>
      <c r="D1450" s="220" t="s">
        <v>166</v>
      </c>
      <c r="E1450" s="221" t="s">
        <v>3260</v>
      </c>
      <c r="F1450" s="222" t="s">
        <v>3261</v>
      </c>
      <c r="G1450" s="223" t="s">
        <v>420</v>
      </c>
      <c r="H1450" s="224">
        <v>1</v>
      </c>
      <c r="I1450" s="225"/>
      <c r="J1450" s="226">
        <f>ROUND(I1450*H1450,2)</f>
        <v>0</v>
      </c>
      <c r="K1450" s="222" t="s">
        <v>19</v>
      </c>
      <c r="L1450" s="46"/>
      <c r="M1450" s="227" t="s">
        <v>19</v>
      </c>
      <c r="N1450" s="228" t="s">
        <v>44</v>
      </c>
      <c r="O1450" s="86"/>
      <c r="P1450" s="229">
        <f>O1450*H1450</f>
        <v>0</v>
      </c>
      <c r="Q1450" s="229">
        <v>0</v>
      </c>
      <c r="R1450" s="229">
        <f>Q1450*H1450</f>
        <v>0</v>
      </c>
      <c r="S1450" s="229">
        <v>0</v>
      </c>
      <c r="T1450" s="230">
        <f>S1450*H1450</f>
        <v>0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31" t="s">
        <v>255</v>
      </c>
      <c r="AT1450" s="231" t="s">
        <v>166</v>
      </c>
      <c r="AU1450" s="231" t="s">
        <v>106</v>
      </c>
      <c r="AY1450" s="19" t="s">
        <v>163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19" t="s">
        <v>106</v>
      </c>
      <c r="BK1450" s="232">
        <f>ROUND(I1450*H1450,2)</f>
        <v>0</v>
      </c>
      <c r="BL1450" s="19" t="s">
        <v>255</v>
      </c>
      <c r="BM1450" s="231" t="s">
        <v>3262</v>
      </c>
    </row>
    <row r="1451" spans="1:51" s="13" customFormat="1" ht="12">
      <c r="A1451" s="13"/>
      <c r="B1451" s="233"/>
      <c r="C1451" s="234"/>
      <c r="D1451" s="235" t="s">
        <v>173</v>
      </c>
      <c r="E1451" s="236" t="s">
        <v>19</v>
      </c>
      <c r="F1451" s="237" t="s">
        <v>3263</v>
      </c>
      <c r="G1451" s="234"/>
      <c r="H1451" s="238">
        <v>1</v>
      </c>
      <c r="I1451" s="239"/>
      <c r="J1451" s="234"/>
      <c r="K1451" s="234"/>
      <c r="L1451" s="240"/>
      <c r="M1451" s="241"/>
      <c r="N1451" s="242"/>
      <c r="O1451" s="242"/>
      <c r="P1451" s="242"/>
      <c r="Q1451" s="242"/>
      <c r="R1451" s="242"/>
      <c r="S1451" s="242"/>
      <c r="T1451" s="24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4" t="s">
        <v>173</v>
      </c>
      <c r="AU1451" s="244" t="s">
        <v>106</v>
      </c>
      <c r="AV1451" s="13" t="s">
        <v>106</v>
      </c>
      <c r="AW1451" s="13" t="s">
        <v>33</v>
      </c>
      <c r="AX1451" s="13" t="s">
        <v>80</v>
      </c>
      <c r="AY1451" s="244" t="s">
        <v>163</v>
      </c>
    </row>
    <row r="1452" spans="1:65" s="2" customFormat="1" ht="55.5" customHeight="1">
      <c r="A1452" s="40"/>
      <c r="B1452" s="41"/>
      <c r="C1452" s="220" t="s">
        <v>3264</v>
      </c>
      <c r="D1452" s="220" t="s">
        <v>166</v>
      </c>
      <c r="E1452" s="221" t="s">
        <v>3265</v>
      </c>
      <c r="F1452" s="222" t="s">
        <v>3261</v>
      </c>
      <c r="G1452" s="223" t="s">
        <v>420</v>
      </c>
      <c r="H1452" s="224">
        <v>1</v>
      </c>
      <c r="I1452" s="225"/>
      <c r="J1452" s="226">
        <f>ROUND(I1452*H1452,2)</f>
        <v>0</v>
      </c>
      <c r="K1452" s="222" t="s">
        <v>19</v>
      </c>
      <c r="L1452" s="46"/>
      <c r="M1452" s="227" t="s">
        <v>19</v>
      </c>
      <c r="N1452" s="228" t="s">
        <v>44</v>
      </c>
      <c r="O1452" s="86"/>
      <c r="P1452" s="229">
        <f>O1452*H1452</f>
        <v>0</v>
      </c>
      <c r="Q1452" s="229">
        <v>0</v>
      </c>
      <c r="R1452" s="229">
        <f>Q1452*H1452</f>
        <v>0</v>
      </c>
      <c r="S1452" s="229">
        <v>0</v>
      </c>
      <c r="T1452" s="230">
        <f>S1452*H1452</f>
        <v>0</v>
      </c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R1452" s="231" t="s">
        <v>255</v>
      </c>
      <c r="AT1452" s="231" t="s">
        <v>166</v>
      </c>
      <c r="AU1452" s="231" t="s">
        <v>106</v>
      </c>
      <c r="AY1452" s="19" t="s">
        <v>163</v>
      </c>
      <c r="BE1452" s="232">
        <f>IF(N1452="základní",J1452,0)</f>
        <v>0</v>
      </c>
      <c r="BF1452" s="232">
        <f>IF(N1452="snížená",J1452,0)</f>
        <v>0</v>
      </c>
      <c r="BG1452" s="232">
        <f>IF(N1452="zákl. přenesená",J1452,0)</f>
        <v>0</v>
      </c>
      <c r="BH1452" s="232">
        <f>IF(N1452="sníž. přenesená",J1452,0)</f>
        <v>0</v>
      </c>
      <c r="BI1452" s="232">
        <f>IF(N1452="nulová",J1452,0)</f>
        <v>0</v>
      </c>
      <c r="BJ1452" s="19" t="s">
        <v>106</v>
      </c>
      <c r="BK1452" s="232">
        <f>ROUND(I1452*H1452,2)</f>
        <v>0</v>
      </c>
      <c r="BL1452" s="19" t="s">
        <v>255</v>
      </c>
      <c r="BM1452" s="231" t="s">
        <v>3266</v>
      </c>
    </row>
    <row r="1453" spans="1:51" s="13" customFormat="1" ht="12">
      <c r="A1453" s="13"/>
      <c r="B1453" s="233"/>
      <c r="C1453" s="234"/>
      <c r="D1453" s="235" t="s">
        <v>173</v>
      </c>
      <c r="E1453" s="236" t="s">
        <v>19</v>
      </c>
      <c r="F1453" s="237" t="s">
        <v>3267</v>
      </c>
      <c r="G1453" s="234"/>
      <c r="H1453" s="238">
        <v>1</v>
      </c>
      <c r="I1453" s="239"/>
      <c r="J1453" s="234"/>
      <c r="K1453" s="234"/>
      <c r="L1453" s="240"/>
      <c r="M1453" s="241"/>
      <c r="N1453" s="242"/>
      <c r="O1453" s="242"/>
      <c r="P1453" s="242"/>
      <c r="Q1453" s="242"/>
      <c r="R1453" s="242"/>
      <c r="S1453" s="242"/>
      <c r="T1453" s="24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4" t="s">
        <v>173</v>
      </c>
      <c r="AU1453" s="244" t="s">
        <v>106</v>
      </c>
      <c r="AV1453" s="13" t="s">
        <v>106</v>
      </c>
      <c r="AW1453" s="13" t="s">
        <v>33</v>
      </c>
      <c r="AX1453" s="13" t="s">
        <v>80</v>
      </c>
      <c r="AY1453" s="244" t="s">
        <v>163</v>
      </c>
    </row>
    <row r="1454" spans="1:65" s="2" customFormat="1" ht="55.5" customHeight="1">
      <c r="A1454" s="40"/>
      <c r="B1454" s="41"/>
      <c r="C1454" s="220" t="s">
        <v>3268</v>
      </c>
      <c r="D1454" s="220" t="s">
        <v>166</v>
      </c>
      <c r="E1454" s="221" t="s">
        <v>3269</v>
      </c>
      <c r="F1454" s="222" t="s">
        <v>3261</v>
      </c>
      <c r="G1454" s="223" t="s">
        <v>420</v>
      </c>
      <c r="H1454" s="224">
        <v>1</v>
      </c>
      <c r="I1454" s="225"/>
      <c r="J1454" s="226">
        <f>ROUND(I1454*H1454,2)</f>
        <v>0</v>
      </c>
      <c r="K1454" s="222" t="s">
        <v>19</v>
      </c>
      <c r="L1454" s="46"/>
      <c r="M1454" s="227" t="s">
        <v>19</v>
      </c>
      <c r="N1454" s="228" t="s">
        <v>44</v>
      </c>
      <c r="O1454" s="86"/>
      <c r="P1454" s="229">
        <f>O1454*H1454</f>
        <v>0</v>
      </c>
      <c r="Q1454" s="229">
        <v>0</v>
      </c>
      <c r="R1454" s="229">
        <f>Q1454*H1454</f>
        <v>0</v>
      </c>
      <c r="S1454" s="229">
        <v>0</v>
      </c>
      <c r="T1454" s="230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31" t="s">
        <v>255</v>
      </c>
      <c r="AT1454" s="231" t="s">
        <v>166</v>
      </c>
      <c r="AU1454" s="231" t="s">
        <v>106</v>
      </c>
      <c r="AY1454" s="19" t="s">
        <v>163</v>
      </c>
      <c r="BE1454" s="232">
        <f>IF(N1454="základní",J1454,0)</f>
        <v>0</v>
      </c>
      <c r="BF1454" s="232">
        <f>IF(N1454="snížená",J1454,0)</f>
        <v>0</v>
      </c>
      <c r="BG1454" s="232">
        <f>IF(N1454="zákl. přenesená",J1454,0)</f>
        <v>0</v>
      </c>
      <c r="BH1454" s="232">
        <f>IF(N1454="sníž. přenesená",J1454,0)</f>
        <v>0</v>
      </c>
      <c r="BI1454" s="232">
        <f>IF(N1454="nulová",J1454,0)</f>
        <v>0</v>
      </c>
      <c r="BJ1454" s="19" t="s">
        <v>106</v>
      </c>
      <c r="BK1454" s="232">
        <f>ROUND(I1454*H1454,2)</f>
        <v>0</v>
      </c>
      <c r="BL1454" s="19" t="s">
        <v>255</v>
      </c>
      <c r="BM1454" s="231" t="s">
        <v>3270</v>
      </c>
    </row>
    <row r="1455" spans="1:51" s="13" customFormat="1" ht="12">
      <c r="A1455" s="13"/>
      <c r="B1455" s="233"/>
      <c r="C1455" s="234"/>
      <c r="D1455" s="235" t="s">
        <v>173</v>
      </c>
      <c r="E1455" s="236" t="s">
        <v>19</v>
      </c>
      <c r="F1455" s="237" t="s">
        <v>3271</v>
      </c>
      <c r="G1455" s="234"/>
      <c r="H1455" s="238">
        <v>1</v>
      </c>
      <c r="I1455" s="239"/>
      <c r="J1455" s="234"/>
      <c r="K1455" s="234"/>
      <c r="L1455" s="240"/>
      <c r="M1455" s="241"/>
      <c r="N1455" s="242"/>
      <c r="O1455" s="242"/>
      <c r="P1455" s="242"/>
      <c r="Q1455" s="242"/>
      <c r="R1455" s="242"/>
      <c r="S1455" s="242"/>
      <c r="T1455" s="24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4" t="s">
        <v>173</v>
      </c>
      <c r="AU1455" s="244" t="s">
        <v>106</v>
      </c>
      <c r="AV1455" s="13" t="s">
        <v>106</v>
      </c>
      <c r="AW1455" s="13" t="s">
        <v>33</v>
      </c>
      <c r="AX1455" s="13" t="s">
        <v>80</v>
      </c>
      <c r="AY1455" s="244" t="s">
        <v>163</v>
      </c>
    </row>
    <row r="1456" spans="1:65" s="2" customFormat="1" ht="21.75" customHeight="1">
      <c r="A1456" s="40"/>
      <c r="B1456" s="41"/>
      <c r="C1456" s="220" t="s">
        <v>3272</v>
      </c>
      <c r="D1456" s="220" t="s">
        <v>166</v>
      </c>
      <c r="E1456" s="221" t="s">
        <v>3273</v>
      </c>
      <c r="F1456" s="222" t="s">
        <v>3274</v>
      </c>
      <c r="G1456" s="223" t="s">
        <v>355</v>
      </c>
      <c r="H1456" s="224">
        <v>3</v>
      </c>
      <c r="I1456" s="225"/>
      <c r="J1456" s="226">
        <f>ROUND(I1456*H1456,2)</f>
        <v>0</v>
      </c>
      <c r="K1456" s="222" t="s">
        <v>170</v>
      </c>
      <c r="L1456" s="46"/>
      <c r="M1456" s="227" t="s">
        <v>19</v>
      </c>
      <c r="N1456" s="228" t="s">
        <v>44</v>
      </c>
      <c r="O1456" s="86"/>
      <c r="P1456" s="229">
        <f>O1456*H1456</f>
        <v>0</v>
      </c>
      <c r="Q1456" s="229">
        <v>0.00033</v>
      </c>
      <c r="R1456" s="229">
        <f>Q1456*H1456</f>
        <v>0.00099</v>
      </c>
      <c r="S1456" s="229">
        <v>0</v>
      </c>
      <c r="T1456" s="230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31" t="s">
        <v>255</v>
      </c>
      <c r="AT1456" s="231" t="s">
        <v>166</v>
      </c>
      <c r="AU1456" s="231" t="s">
        <v>106</v>
      </c>
      <c r="AY1456" s="19" t="s">
        <v>163</v>
      </c>
      <c r="BE1456" s="232">
        <f>IF(N1456="základní",J1456,0)</f>
        <v>0</v>
      </c>
      <c r="BF1456" s="232">
        <f>IF(N1456="snížená",J1456,0)</f>
        <v>0</v>
      </c>
      <c r="BG1456" s="232">
        <f>IF(N1456="zákl. přenesená",J1456,0)</f>
        <v>0</v>
      </c>
      <c r="BH1456" s="232">
        <f>IF(N1456="sníž. přenesená",J1456,0)</f>
        <v>0</v>
      </c>
      <c r="BI1456" s="232">
        <f>IF(N1456="nulová",J1456,0)</f>
        <v>0</v>
      </c>
      <c r="BJ1456" s="19" t="s">
        <v>106</v>
      </c>
      <c r="BK1456" s="232">
        <f>ROUND(I1456*H1456,2)</f>
        <v>0</v>
      </c>
      <c r="BL1456" s="19" t="s">
        <v>255</v>
      </c>
      <c r="BM1456" s="231" t="s">
        <v>3275</v>
      </c>
    </row>
    <row r="1457" spans="1:65" s="2" customFormat="1" ht="33" customHeight="1">
      <c r="A1457" s="40"/>
      <c r="B1457" s="41"/>
      <c r="C1457" s="220" t="s">
        <v>3276</v>
      </c>
      <c r="D1457" s="220" t="s">
        <v>166</v>
      </c>
      <c r="E1457" s="221" t="s">
        <v>3277</v>
      </c>
      <c r="F1457" s="222" t="s">
        <v>3278</v>
      </c>
      <c r="G1457" s="223" t="s">
        <v>355</v>
      </c>
      <c r="H1457" s="224">
        <v>1</v>
      </c>
      <c r="I1457" s="225"/>
      <c r="J1457" s="226">
        <f>ROUND(I1457*H1457,2)</f>
        <v>0</v>
      </c>
      <c r="K1457" s="222" t="s">
        <v>19</v>
      </c>
      <c r="L1457" s="46"/>
      <c r="M1457" s="227" t="s">
        <v>19</v>
      </c>
      <c r="N1457" s="228" t="s">
        <v>44</v>
      </c>
      <c r="O1457" s="86"/>
      <c r="P1457" s="229">
        <f>O1457*H1457</f>
        <v>0</v>
      </c>
      <c r="Q1457" s="229">
        <v>0</v>
      </c>
      <c r="R1457" s="229">
        <f>Q1457*H1457</f>
        <v>0</v>
      </c>
      <c r="S1457" s="229">
        <v>0</v>
      </c>
      <c r="T1457" s="230">
        <f>S1457*H1457</f>
        <v>0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31" t="s">
        <v>171</v>
      </c>
      <c r="AT1457" s="231" t="s">
        <v>166</v>
      </c>
      <c r="AU1457" s="231" t="s">
        <v>106</v>
      </c>
      <c r="AY1457" s="19" t="s">
        <v>163</v>
      </c>
      <c r="BE1457" s="232">
        <f>IF(N1457="základní",J1457,0)</f>
        <v>0</v>
      </c>
      <c r="BF1457" s="232">
        <f>IF(N1457="snížená",J1457,0)</f>
        <v>0</v>
      </c>
      <c r="BG1457" s="232">
        <f>IF(N1457="zákl. přenesená",J1457,0)</f>
        <v>0</v>
      </c>
      <c r="BH1457" s="232">
        <f>IF(N1457="sníž. přenesená",J1457,0)</f>
        <v>0</v>
      </c>
      <c r="BI1457" s="232">
        <f>IF(N1457="nulová",J1457,0)</f>
        <v>0</v>
      </c>
      <c r="BJ1457" s="19" t="s">
        <v>106</v>
      </c>
      <c r="BK1457" s="232">
        <f>ROUND(I1457*H1457,2)</f>
        <v>0</v>
      </c>
      <c r="BL1457" s="19" t="s">
        <v>171</v>
      </c>
      <c r="BM1457" s="231" t="s">
        <v>3279</v>
      </c>
    </row>
    <row r="1458" spans="1:51" s="13" customFormat="1" ht="12">
      <c r="A1458" s="13"/>
      <c r="B1458" s="233"/>
      <c r="C1458" s="234"/>
      <c r="D1458" s="235" t="s">
        <v>173</v>
      </c>
      <c r="E1458" s="236" t="s">
        <v>19</v>
      </c>
      <c r="F1458" s="237" t="s">
        <v>3280</v>
      </c>
      <c r="G1458" s="234"/>
      <c r="H1458" s="238">
        <v>1</v>
      </c>
      <c r="I1458" s="239"/>
      <c r="J1458" s="234"/>
      <c r="K1458" s="234"/>
      <c r="L1458" s="240"/>
      <c r="M1458" s="241"/>
      <c r="N1458" s="242"/>
      <c r="O1458" s="242"/>
      <c r="P1458" s="242"/>
      <c r="Q1458" s="242"/>
      <c r="R1458" s="242"/>
      <c r="S1458" s="242"/>
      <c r="T1458" s="24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44" t="s">
        <v>173</v>
      </c>
      <c r="AU1458" s="244" t="s">
        <v>106</v>
      </c>
      <c r="AV1458" s="13" t="s">
        <v>106</v>
      </c>
      <c r="AW1458" s="13" t="s">
        <v>33</v>
      </c>
      <c r="AX1458" s="13" t="s">
        <v>80</v>
      </c>
      <c r="AY1458" s="244" t="s">
        <v>163</v>
      </c>
    </row>
    <row r="1459" spans="1:65" s="2" customFormat="1" ht="33" customHeight="1">
      <c r="A1459" s="40"/>
      <c r="B1459" s="41"/>
      <c r="C1459" s="220" t="s">
        <v>3281</v>
      </c>
      <c r="D1459" s="220" t="s">
        <v>166</v>
      </c>
      <c r="E1459" s="221" t="s">
        <v>3282</v>
      </c>
      <c r="F1459" s="222" t="s">
        <v>3283</v>
      </c>
      <c r="G1459" s="223" t="s">
        <v>355</v>
      </c>
      <c r="H1459" s="224">
        <v>1</v>
      </c>
      <c r="I1459" s="225"/>
      <c r="J1459" s="226">
        <f>ROUND(I1459*H1459,2)</f>
        <v>0</v>
      </c>
      <c r="K1459" s="222" t="s">
        <v>19</v>
      </c>
      <c r="L1459" s="46"/>
      <c r="M1459" s="227" t="s">
        <v>19</v>
      </c>
      <c r="N1459" s="228" t="s">
        <v>44</v>
      </c>
      <c r="O1459" s="86"/>
      <c r="P1459" s="229">
        <f>O1459*H1459</f>
        <v>0</v>
      </c>
      <c r="Q1459" s="229">
        <v>0</v>
      </c>
      <c r="R1459" s="229">
        <f>Q1459*H1459</f>
        <v>0</v>
      </c>
      <c r="S1459" s="229">
        <v>0</v>
      </c>
      <c r="T1459" s="230">
        <f>S1459*H1459</f>
        <v>0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31" t="s">
        <v>171</v>
      </c>
      <c r="AT1459" s="231" t="s">
        <v>166</v>
      </c>
      <c r="AU1459" s="231" t="s">
        <v>106</v>
      </c>
      <c r="AY1459" s="19" t="s">
        <v>163</v>
      </c>
      <c r="BE1459" s="232">
        <f>IF(N1459="základní",J1459,0)</f>
        <v>0</v>
      </c>
      <c r="BF1459" s="232">
        <f>IF(N1459="snížená",J1459,0)</f>
        <v>0</v>
      </c>
      <c r="BG1459" s="232">
        <f>IF(N1459="zákl. přenesená",J1459,0)</f>
        <v>0</v>
      </c>
      <c r="BH1459" s="232">
        <f>IF(N1459="sníž. přenesená",J1459,0)</f>
        <v>0</v>
      </c>
      <c r="BI1459" s="232">
        <f>IF(N1459="nulová",J1459,0)</f>
        <v>0</v>
      </c>
      <c r="BJ1459" s="19" t="s">
        <v>106</v>
      </c>
      <c r="BK1459" s="232">
        <f>ROUND(I1459*H1459,2)</f>
        <v>0</v>
      </c>
      <c r="BL1459" s="19" t="s">
        <v>171</v>
      </c>
      <c r="BM1459" s="231" t="s">
        <v>3284</v>
      </c>
    </row>
    <row r="1460" spans="1:51" s="13" customFormat="1" ht="12">
      <c r="A1460" s="13"/>
      <c r="B1460" s="233"/>
      <c r="C1460" s="234"/>
      <c r="D1460" s="235" t="s">
        <v>173</v>
      </c>
      <c r="E1460" s="236" t="s">
        <v>19</v>
      </c>
      <c r="F1460" s="237" t="s">
        <v>3285</v>
      </c>
      <c r="G1460" s="234"/>
      <c r="H1460" s="238">
        <v>1</v>
      </c>
      <c r="I1460" s="239"/>
      <c r="J1460" s="234"/>
      <c r="K1460" s="234"/>
      <c r="L1460" s="240"/>
      <c r="M1460" s="241"/>
      <c r="N1460" s="242"/>
      <c r="O1460" s="242"/>
      <c r="P1460" s="242"/>
      <c r="Q1460" s="242"/>
      <c r="R1460" s="242"/>
      <c r="S1460" s="242"/>
      <c r="T1460" s="24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4" t="s">
        <v>173</v>
      </c>
      <c r="AU1460" s="244" t="s">
        <v>106</v>
      </c>
      <c r="AV1460" s="13" t="s">
        <v>106</v>
      </c>
      <c r="AW1460" s="13" t="s">
        <v>33</v>
      </c>
      <c r="AX1460" s="13" t="s">
        <v>80</v>
      </c>
      <c r="AY1460" s="244" t="s">
        <v>163</v>
      </c>
    </row>
    <row r="1461" spans="1:65" s="2" customFormat="1" ht="33" customHeight="1">
      <c r="A1461" s="40"/>
      <c r="B1461" s="41"/>
      <c r="C1461" s="220" t="s">
        <v>3286</v>
      </c>
      <c r="D1461" s="220" t="s">
        <v>166</v>
      </c>
      <c r="E1461" s="221" t="s">
        <v>3287</v>
      </c>
      <c r="F1461" s="222" t="s">
        <v>3288</v>
      </c>
      <c r="G1461" s="223" t="s">
        <v>355</v>
      </c>
      <c r="H1461" s="224">
        <v>1</v>
      </c>
      <c r="I1461" s="225"/>
      <c r="J1461" s="226">
        <f>ROUND(I1461*H1461,2)</f>
        <v>0</v>
      </c>
      <c r="K1461" s="222" t="s">
        <v>19</v>
      </c>
      <c r="L1461" s="46"/>
      <c r="M1461" s="227" t="s">
        <v>19</v>
      </c>
      <c r="N1461" s="228" t="s">
        <v>44</v>
      </c>
      <c r="O1461" s="86"/>
      <c r="P1461" s="229">
        <f>O1461*H1461</f>
        <v>0</v>
      </c>
      <c r="Q1461" s="229">
        <v>0</v>
      </c>
      <c r="R1461" s="229">
        <f>Q1461*H1461</f>
        <v>0</v>
      </c>
      <c r="S1461" s="229">
        <v>0</v>
      </c>
      <c r="T1461" s="230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31" t="s">
        <v>171</v>
      </c>
      <c r="AT1461" s="231" t="s">
        <v>166</v>
      </c>
      <c r="AU1461" s="231" t="s">
        <v>106</v>
      </c>
      <c r="AY1461" s="19" t="s">
        <v>163</v>
      </c>
      <c r="BE1461" s="232">
        <f>IF(N1461="základní",J1461,0)</f>
        <v>0</v>
      </c>
      <c r="BF1461" s="232">
        <f>IF(N1461="snížená",J1461,0)</f>
        <v>0</v>
      </c>
      <c r="BG1461" s="232">
        <f>IF(N1461="zákl. přenesená",J1461,0)</f>
        <v>0</v>
      </c>
      <c r="BH1461" s="232">
        <f>IF(N1461="sníž. přenesená",J1461,0)</f>
        <v>0</v>
      </c>
      <c r="BI1461" s="232">
        <f>IF(N1461="nulová",J1461,0)</f>
        <v>0</v>
      </c>
      <c r="BJ1461" s="19" t="s">
        <v>106</v>
      </c>
      <c r="BK1461" s="232">
        <f>ROUND(I1461*H1461,2)</f>
        <v>0</v>
      </c>
      <c r="BL1461" s="19" t="s">
        <v>171</v>
      </c>
      <c r="BM1461" s="231" t="s">
        <v>3289</v>
      </c>
    </row>
    <row r="1462" spans="1:51" s="13" customFormat="1" ht="12">
      <c r="A1462" s="13"/>
      <c r="B1462" s="233"/>
      <c r="C1462" s="234"/>
      <c r="D1462" s="235" t="s">
        <v>173</v>
      </c>
      <c r="E1462" s="236" t="s">
        <v>19</v>
      </c>
      <c r="F1462" s="237" t="s">
        <v>3290</v>
      </c>
      <c r="G1462" s="234"/>
      <c r="H1462" s="238">
        <v>1</v>
      </c>
      <c r="I1462" s="239"/>
      <c r="J1462" s="234"/>
      <c r="K1462" s="234"/>
      <c r="L1462" s="240"/>
      <c r="M1462" s="241"/>
      <c r="N1462" s="242"/>
      <c r="O1462" s="242"/>
      <c r="P1462" s="242"/>
      <c r="Q1462" s="242"/>
      <c r="R1462" s="242"/>
      <c r="S1462" s="242"/>
      <c r="T1462" s="24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44" t="s">
        <v>173</v>
      </c>
      <c r="AU1462" s="244" t="s">
        <v>106</v>
      </c>
      <c r="AV1462" s="13" t="s">
        <v>106</v>
      </c>
      <c r="AW1462" s="13" t="s">
        <v>33</v>
      </c>
      <c r="AX1462" s="13" t="s">
        <v>80</v>
      </c>
      <c r="AY1462" s="244" t="s">
        <v>163</v>
      </c>
    </row>
    <row r="1463" spans="1:65" s="2" customFormat="1" ht="33" customHeight="1">
      <c r="A1463" s="40"/>
      <c r="B1463" s="41"/>
      <c r="C1463" s="220" t="s">
        <v>3291</v>
      </c>
      <c r="D1463" s="220" t="s">
        <v>166</v>
      </c>
      <c r="E1463" s="221" t="s">
        <v>3292</v>
      </c>
      <c r="F1463" s="222" t="s">
        <v>3293</v>
      </c>
      <c r="G1463" s="223" t="s">
        <v>394</v>
      </c>
      <c r="H1463" s="224">
        <v>1</v>
      </c>
      <c r="I1463" s="225"/>
      <c r="J1463" s="226">
        <f>ROUND(I1463*H1463,2)</f>
        <v>0</v>
      </c>
      <c r="K1463" s="222" t="s">
        <v>19</v>
      </c>
      <c r="L1463" s="46"/>
      <c r="M1463" s="227" t="s">
        <v>19</v>
      </c>
      <c r="N1463" s="228" t="s">
        <v>44</v>
      </c>
      <c r="O1463" s="86"/>
      <c r="P1463" s="229">
        <f>O1463*H1463</f>
        <v>0</v>
      </c>
      <c r="Q1463" s="229">
        <v>0</v>
      </c>
      <c r="R1463" s="229">
        <f>Q1463*H1463</f>
        <v>0</v>
      </c>
      <c r="S1463" s="229">
        <v>0</v>
      </c>
      <c r="T1463" s="230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31" t="s">
        <v>255</v>
      </c>
      <c r="AT1463" s="231" t="s">
        <v>166</v>
      </c>
      <c r="AU1463" s="231" t="s">
        <v>106</v>
      </c>
      <c r="AY1463" s="19" t="s">
        <v>163</v>
      </c>
      <c r="BE1463" s="232">
        <f>IF(N1463="základní",J1463,0)</f>
        <v>0</v>
      </c>
      <c r="BF1463" s="232">
        <f>IF(N1463="snížená",J1463,0)</f>
        <v>0</v>
      </c>
      <c r="BG1463" s="232">
        <f>IF(N1463="zákl. přenesená",J1463,0)</f>
        <v>0</v>
      </c>
      <c r="BH1463" s="232">
        <f>IF(N1463="sníž. přenesená",J1463,0)</f>
        <v>0</v>
      </c>
      <c r="BI1463" s="232">
        <f>IF(N1463="nulová",J1463,0)</f>
        <v>0</v>
      </c>
      <c r="BJ1463" s="19" t="s">
        <v>106</v>
      </c>
      <c r="BK1463" s="232">
        <f>ROUND(I1463*H1463,2)</f>
        <v>0</v>
      </c>
      <c r="BL1463" s="19" t="s">
        <v>255</v>
      </c>
      <c r="BM1463" s="231" t="s">
        <v>3294</v>
      </c>
    </row>
    <row r="1464" spans="1:65" s="2" customFormat="1" ht="16.5" customHeight="1">
      <c r="A1464" s="40"/>
      <c r="B1464" s="41"/>
      <c r="C1464" s="220" t="s">
        <v>3295</v>
      </c>
      <c r="D1464" s="220" t="s">
        <v>166</v>
      </c>
      <c r="E1464" s="221" t="s">
        <v>3296</v>
      </c>
      <c r="F1464" s="222" t="s">
        <v>3297</v>
      </c>
      <c r="G1464" s="223" t="s">
        <v>394</v>
      </c>
      <c r="H1464" s="224">
        <v>1</v>
      </c>
      <c r="I1464" s="225"/>
      <c r="J1464" s="226">
        <f>ROUND(I1464*H1464,2)</f>
        <v>0</v>
      </c>
      <c r="K1464" s="222" t="s">
        <v>19</v>
      </c>
      <c r="L1464" s="46"/>
      <c r="M1464" s="227" t="s">
        <v>19</v>
      </c>
      <c r="N1464" s="228" t="s">
        <v>44</v>
      </c>
      <c r="O1464" s="86"/>
      <c r="P1464" s="229">
        <f>O1464*H1464</f>
        <v>0</v>
      </c>
      <c r="Q1464" s="229">
        <v>0</v>
      </c>
      <c r="R1464" s="229">
        <f>Q1464*H1464</f>
        <v>0</v>
      </c>
      <c r="S1464" s="229">
        <v>0</v>
      </c>
      <c r="T1464" s="230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31" t="s">
        <v>255</v>
      </c>
      <c r="AT1464" s="231" t="s">
        <v>166</v>
      </c>
      <c r="AU1464" s="231" t="s">
        <v>106</v>
      </c>
      <c r="AY1464" s="19" t="s">
        <v>163</v>
      </c>
      <c r="BE1464" s="232">
        <f>IF(N1464="základní",J1464,0)</f>
        <v>0</v>
      </c>
      <c r="BF1464" s="232">
        <f>IF(N1464="snížená",J1464,0)</f>
        <v>0</v>
      </c>
      <c r="BG1464" s="232">
        <f>IF(N1464="zákl. přenesená",J1464,0)</f>
        <v>0</v>
      </c>
      <c r="BH1464" s="232">
        <f>IF(N1464="sníž. přenesená",J1464,0)</f>
        <v>0</v>
      </c>
      <c r="BI1464" s="232">
        <f>IF(N1464="nulová",J1464,0)</f>
        <v>0</v>
      </c>
      <c r="BJ1464" s="19" t="s">
        <v>106</v>
      </c>
      <c r="BK1464" s="232">
        <f>ROUND(I1464*H1464,2)</f>
        <v>0</v>
      </c>
      <c r="BL1464" s="19" t="s">
        <v>255</v>
      </c>
      <c r="BM1464" s="231" t="s">
        <v>3298</v>
      </c>
    </row>
    <row r="1465" spans="1:65" s="2" customFormat="1" ht="21.75" customHeight="1">
      <c r="A1465" s="40"/>
      <c r="B1465" s="41"/>
      <c r="C1465" s="220" t="s">
        <v>3299</v>
      </c>
      <c r="D1465" s="220" t="s">
        <v>166</v>
      </c>
      <c r="E1465" s="221" t="s">
        <v>3300</v>
      </c>
      <c r="F1465" s="222" t="s">
        <v>3301</v>
      </c>
      <c r="G1465" s="223" t="s">
        <v>420</v>
      </c>
      <c r="H1465" s="224">
        <v>1</v>
      </c>
      <c r="I1465" s="225"/>
      <c r="J1465" s="226">
        <f>ROUND(I1465*H1465,2)</f>
        <v>0</v>
      </c>
      <c r="K1465" s="222" t="s">
        <v>19</v>
      </c>
      <c r="L1465" s="46"/>
      <c r="M1465" s="227" t="s">
        <v>19</v>
      </c>
      <c r="N1465" s="228" t="s">
        <v>44</v>
      </c>
      <c r="O1465" s="86"/>
      <c r="P1465" s="229">
        <f>O1465*H1465</f>
        <v>0</v>
      </c>
      <c r="Q1465" s="229">
        <v>0</v>
      </c>
      <c r="R1465" s="229">
        <f>Q1465*H1465</f>
        <v>0</v>
      </c>
      <c r="S1465" s="229">
        <v>0</v>
      </c>
      <c r="T1465" s="230">
        <f>S1465*H1465</f>
        <v>0</v>
      </c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R1465" s="231" t="s">
        <v>255</v>
      </c>
      <c r="AT1465" s="231" t="s">
        <v>166</v>
      </c>
      <c r="AU1465" s="231" t="s">
        <v>106</v>
      </c>
      <c r="AY1465" s="19" t="s">
        <v>163</v>
      </c>
      <c r="BE1465" s="232">
        <f>IF(N1465="základní",J1465,0)</f>
        <v>0</v>
      </c>
      <c r="BF1465" s="232">
        <f>IF(N1465="snížená",J1465,0)</f>
        <v>0</v>
      </c>
      <c r="BG1465" s="232">
        <f>IF(N1465="zákl. přenesená",J1465,0)</f>
        <v>0</v>
      </c>
      <c r="BH1465" s="232">
        <f>IF(N1465="sníž. přenesená",J1465,0)</f>
        <v>0</v>
      </c>
      <c r="BI1465" s="232">
        <f>IF(N1465="nulová",J1465,0)</f>
        <v>0</v>
      </c>
      <c r="BJ1465" s="19" t="s">
        <v>106</v>
      </c>
      <c r="BK1465" s="232">
        <f>ROUND(I1465*H1465,2)</f>
        <v>0</v>
      </c>
      <c r="BL1465" s="19" t="s">
        <v>255</v>
      </c>
      <c r="BM1465" s="231" t="s">
        <v>3302</v>
      </c>
    </row>
    <row r="1466" spans="1:51" s="13" customFormat="1" ht="12">
      <c r="A1466" s="13"/>
      <c r="B1466" s="233"/>
      <c r="C1466" s="234"/>
      <c r="D1466" s="235" t="s">
        <v>173</v>
      </c>
      <c r="E1466" s="236" t="s">
        <v>19</v>
      </c>
      <c r="F1466" s="237" t="s">
        <v>3303</v>
      </c>
      <c r="G1466" s="234"/>
      <c r="H1466" s="238">
        <v>1</v>
      </c>
      <c r="I1466" s="239"/>
      <c r="J1466" s="234"/>
      <c r="K1466" s="234"/>
      <c r="L1466" s="240"/>
      <c r="M1466" s="241"/>
      <c r="N1466" s="242"/>
      <c r="O1466" s="242"/>
      <c r="P1466" s="242"/>
      <c r="Q1466" s="242"/>
      <c r="R1466" s="242"/>
      <c r="S1466" s="242"/>
      <c r="T1466" s="24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44" t="s">
        <v>173</v>
      </c>
      <c r="AU1466" s="244" t="s">
        <v>106</v>
      </c>
      <c r="AV1466" s="13" t="s">
        <v>106</v>
      </c>
      <c r="AW1466" s="13" t="s">
        <v>33</v>
      </c>
      <c r="AX1466" s="13" t="s">
        <v>72</v>
      </c>
      <c r="AY1466" s="244" t="s">
        <v>163</v>
      </c>
    </row>
    <row r="1467" spans="1:51" s="14" customFormat="1" ht="12">
      <c r="A1467" s="14"/>
      <c r="B1467" s="245"/>
      <c r="C1467" s="246"/>
      <c r="D1467" s="235" t="s">
        <v>173</v>
      </c>
      <c r="E1467" s="247" t="s">
        <v>19</v>
      </c>
      <c r="F1467" s="248" t="s">
        <v>175</v>
      </c>
      <c r="G1467" s="246"/>
      <c r="H1467" s="249">
        <v>1</v>
      </c>
      <c r="I1467" s="250"/>
      <c r="J1467" s="246"/>
      <c r="K1467" s="246"/>
      <c r="L1467" s="251"/>
      <c r="M1467" s="252"/>
      <c r="N1467" s="253"/>
      <c r="O1467" s="253"/>
      <c r="P1467" s="253"/>
      <c r="Q1467" s="253"/>
      <c r="R1467" s="253"/>
      <c r="S1467" s="253"/>
      <c r="T1467" s="25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55" t="s">
        <v>173</v>
      </c>
      <c r="AU1467" s="255" t="s">
        <v>106</v>
      </c>
      <c r="AV1467" s="14" t="s">
        <v>171</v>
      </c>
      <c r="AW1467" s="14" t="s">
        <v>33</v>
      </c>
      <c r="AX1467" s="14" t="s">
        <v>80</v>
      </c>
      <c r="AY1467" s="255" t="s">
        <v>163</v>
      </c>
    </row>
    <row r="1468" spans="1:65" s="2" customFormat="1" ht="33" customHeight="1">
      <c r="A1468" s="40"/>
      <c r="B1468" s="41"/>
      <c r="C1468" s="220" t="s">
        <v>3304</v>
      </c>
      <c r="D1468" s="220" t="s">
        <v>166</v>
      </c>
      <c r="E1468" s="221" t="s">
        <v>3305</v>
      </c>
      <c r="F1468" s="222" t="s">
        <v>3306</v>
      </c>
      <c r="G1468" s="223" t="s">
        <v>420</v>
      </c>
      <c r="H1468" s="224">
        <v>1</v>
      </c>
      <c r="I1468" s="225"/>
      <c r="J1468" s="226">
        <f>ROUND(I1468*H1468,2)</f>
        <v>0</v>
      </c>
      <c r="K1468" s="222" t="s">
        <v>19</v>
      </c>
      <c r="L1468" s="46"/>
      <c r="M1468" s="227" t="s">
        <v>19</v>
      </c>
      <c r="N1468" s="228" t="s">
        <v>44</v>
      </c>
      <c r="O1468" s="86"/>
      <c r="P1468" s="229">
        <f>O1468*H1468</f>
        <v>0</v>
      </c>
      <c r="Q1468" s="229">
        <v>0</v>
      </c>
      <c r="R1468" s="229">
        <f>Q1468*H1468</f>
        <v>0</v>
      </c>
      <c r="S1468" s="229">
        <v>0</v>
      </c>
      <c r="T1468" s="230">
        <f>S1468*H1468</f>
        <v>0</v>
      </c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R1468" s="231" t="s">
        <v>255</v>
      </c>
      <c r="AT1468" s="231" t="s">
        <v>166</v>
      </c>
      <c r="AU1468" s="231" t="s">
        <v>106</v>
      </c>
      <c r="AY1468" s="19" t="s">
        <v>163</v>
      </c>
      <c r="BE1468" s="232">
        <f>IF(N1468="základní",J1468,0)</f>
        <v>0</v>
      </c>
      <c r="BF1468" s="232">
        <f>IF(N1468="snížená",J1468,0)</f>
        <v>0</v>
      </c>
      <c r="BG1468" s="232">
        <f>IF(N1468="zákl. přenesená",J1468,0)</f>
        <v>0</v>
      </c>
      <c r="BH1468" s="232">
        <f>IF(N1468="sníž. přenesená",J1468,0)</f>
        <v>0</v>
      </c>
      <c r="BI1468" s="232">
        <f>IF(N1468="nulová",J1468,0)</f>
        <v>0</v>
      </c>
      <c r="BJ1468" s="19" t="s">
        <v>106</v>
      </c>
      <c r="BK1468" s="232">
        <f>ROUND(I1468*H1468,2)</f>
        <v>0</v>
      </c>
      <c r="BL1468" s="19" t="s">
        <v>255</v>
      </c>
      <c r="BM1468" s="231" t="s">
        <v>3307</v>
      </c>
    </row>
    <row r="1469" spans="1:51" s="13" customFormat="1" ht="12">
      <c r="A1469" s="13"/>
      <c r="B1469" s="233"/>
      <c r="C1469" s="234"/>
      <c r="D1469" s="235" t="s">
        <v>173</v>
      </c>
      <c r="E1469" s="236" t="s">
        <v>19</v>
      </c>
      <c r="F1469" s="237" t="s">
        <v>3308</v>
      </c>
      <c r="G1469" s="234"/>
      <c r="H1469" s="238">
        <v>1</v>
      </c>
      <c r="I1469" s="239"/>
      <c r="J1469" s="234"/>
      <c r="K1469" s="234"/>
      <c r="L1469" s="240"/>
      <c r="M1469" s="241"/>
      <c r="N1469" s="242"/>
      <c r="O1469" s="242"/>
      <c r="P1469" s="242"/>
      <c r="Q1469" s="242"/>
      <c r="R1469" s="242"/>
      <c r="S1469" s="242"/>
      <c r="T1469" s="24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44" t="s">
        <v>173</v>
      </c>
      <c r="AU1469" s="244" t="s">
        <v>106</v>
      </c>
      <c r="AV1469" s="13" t="s">
        <v>106</v>
      </c>
      <c r="AW1469" s="13" t="s">
        <v>33</v>
      </c>
      <c r="AX1469" s="13" t="s">
        <v>72</v>
      </c>
      <c r="AY1469" s="244" t="s">
        <v>163</v>
      </c>
    </row>
    <row r="1470" spans="1:51" s="14" customFormat="1" ht="12">
      <c r="A1470" s="14"/>
      <c r="B1470" s="245"/>
      <c r="C1470" s="246"/>
      <c r="D1470" s="235" t="s">
        <v>173</v>
      </c>
      <c r="E1470" s="247" t="s">
        <v>19</v>
      </c>
      <c r="F1470" s="248" t="s">
        <v>175</v>
      </c>
      <c r="G1470" s="246"/>
      <c r="H1470" s="249">
        <v>1</v>
      </c>
      <c r="I1470" s="250"/>
      <c r="J1470" s="246"/>
      <c r="K1470" s="246"/>
      <c r="L1470" s="251"/>
      <c r="M1470" s="252"/>
      <c r="N1470" s="253"/>
      <c r="O1470" s="253"/>
      <c r="P1470" s="253"/>
      <c r="Q1470" s="253"/>
      <c r="R1470" s="253"/>
      <c r="S1470" s="253"/>
      <c r="T1470" s="25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55" t="s">
        <v>173</v>
      </c>
      <c r="AU1470" s="255" t="s">
        <v>106</v>
      </c>
      <c r="AV1470" s="14" t="s">
        <v>171</v>
      </c>
      <c r="AW1470" s="14" t="s">
        <v>33</v>
      </c>
      <c r="AX1470" s="14" t="s">
        <v>80</v>
      </c>
      <c r="AY1470" s="255" t="s">
        <v>163</v>
      </c>
    </row>
    <row r="1471" spans="1:65" s="2" customFormat="1" ht="21.75" customHeight="1">
      <c r="A1471" s="40"/>
      <c r="B1471" s="41"/>
      <c r="C1471" s="220" t="s">
        <v>3309</v>
      </c>
      <c r="D1471" s="220" t="s">
        <v>166</v>
      </c>
      <c r="E1471" s="221" t="s">
        <v>3310</v>
      </c>
      <c r="F1471" s="222" t="s">
        <v>3311</v>
      </c>
      <c r="G1471" s="223" t="s">
        <v>420</v>
      </c>
      <c r="H1471" s="224">
        <v>23</v>
      </c>
      <c r="I1471" s="225"/>
      <c r="J1471" s="226">
        <f>ROUND(I1471*H1471,2)</f>
        <v>0</v>
      </c>
      <c r="K1471" s="222" t="s">
        <v>19</v>
      </c>
      <c r="L1471" s="46"/>
      <c r="M1471" s="227" t="s">
        <v>19</v>
      </c>
      <c r="N1471" s="228" t="s">
        <v>44</v>
      </c>
      <c r="O1471" s="86"/>
      <c r="P1471" s="229">
        <f>O1471*H1471</f>
        <v>0</v>
      </c>
      <c r="Q1471" s="229">
        <v>0</v>
      </c>
      <c r="R1471" s="229">
        <f>Q1471*H1471</f>
        <v>0</v>
      </c>
      <c r="S1471" s="229">
        <v>0</v>
      </c>
      <c r="T1471" s="230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31" t="s">
        <v>255</v>
      </c>
      <c r="AT1471" s="231" t="s">
        <v>166</v>
      </c>
      <c r="AU1471" s="231" t="s">
        <v>106</v>
      </c>
      <c r="AY1471" s="19" t="s">
        <v>163</v>
      </c>
      <c r="BE1471" s="232">
        <f>IF(N1471="základní",J1471,0)</f>
        <v>0</v>
      </c>
      <c r="BF1471" s="232">
        <f>IF(N1471="snížená",J1471,0)</f>
        <v>0</v>
      </c>
      <c r="BG1471" s="232">
        <f>IF(N1471="zákl. přenesená",J1471,0)</f>
        <v>0</v>
      </c>
      <c r="BH1471" s="232">
        <f>IF(N1471="sníž. přenesená",J1471,0)</f>
        <v>0</v>
      </c>
      <c r="BI1471" s="232">
        <f>IF(N1471="nulová",J1471,0)</f>
        <v>0</v>
      </c>
      <c r="BJ1471" s="19" t="s">
        <v>106</v>
      </c>
      <c r="BK1471" s="232">
        <f>ROUND(I1471*H1471,2)</f>
        <v>0</v>
      </c>
      <c r="BL1471" s="19" t="s">
        <v>255</v>
      </c>
      <c r="BM1471" s="231" t="s">
        <v>3312</v>
      </c>
    </row>
    <row r="1472" spans="1:51" s="13" customFormat="1" ht="12">
      <c r="A1472" s="13"/>
      <c r="B1472" s="233"/>
      <c r="C1472" s="234"/>
      <c r="D1472" s="235" t="s">
        <v>173</v>
      </c>
      <c r="E1472" s="236" t="s">
        <v>19</v>
      </c>
      <c r="F1472" s="237" t="s">
        <v>3313</v>
      </c>
      <c r="G1472" s="234"/>
      <c r="H1472" s="238">
        <v>23</v>
      </c>
      <c r="I1472" s="239"/>
      <c r="J1472" s="234"/>
      <c r="K1472" s="234"/>
      <c r="L1472" s="240"/>
      <c r="M1472" s="241"/>
      <c r="N1472" s="242"/>
      <c r="O1472" s="242"/>
      <c r="P1472" s="242"/>
      <c r="Q1472" s="242"/>
      <c r="R1472" s="242"/>
      <c r="S1472" s="242"/>
      <c r="T1472" s="24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44" t="s">
        <v>173</v>
      </c>
      <c r="AU1472" s="244" t="s">
        <v>106</v>
      </c>
      <c r="AV1472" s="13" t="s">
        <v>106</v>
      </c>
      <c r="AW1472" s="13" t="s">
        <v>33</v>
      </c>
      <c r="AX1472" s="13" t="s">
        <v>72</v>
      </c>
      <c r="AY1472" s="244" t="s">
        <v>163</v>
      </c>
    </row>
    <row r="1473" spans="1:51" s="14" customFormat="1" ht="12">
      <c r="A1473" s="14"/>
      <c r="B1473" s="245"/>
      <c r="C1473" s="246"/>
      <c r="D1473" s="235" t="s">
        <v>173</v>
      </c>
      <c r="E1473" s="247" t="s">
        <v>19</v>
      </c>
      <c r="F1473" s="248" t="s">
        <v>175</v>
      </c>
      <c r="G1473" s="246"/>
      <c r="H1473" s="249">
        <v>23</v>
      </c>
      <c r="I1473" s="250"/>
      <c r="J1473" s="246"/>
      <c r="K1473" s="246"/>
      <c r="L1473" s="251"/>
      <c r="M1473" s="252"/>
      <c r="N1473" s="253"/>
      <c r="O1473" s="253"/>
      <c r="P1473" s="253"/>
      <c r="Q1473" s="253"/>
      <c r="R1473" s="253"/>
      <c r="S1473" s="253"/>
      <c r="T1473" s="25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55" t="s">
        <v>173</v>
      </c>
      <c r="AU1473" s="255" t="s">
        <v>106</v>
      </c>
      <c r="AV1473" s="14" t="s">
        <v>171</v>
      </c>
      <c r="AW1473" s="14" t="s">
        <v>33</v>
      </c>
      <c r="AX1473" s="14" t="s">
        <v>80</v>
      </c>
      <c r="AY1473" s="255" t="s">
        <v>163</v>
      </c>
    </row>
    <row r="1474" spans="1:65" s="2" customFormat="1" ht="21.75" customHeight="1">
      <c r="A1474" s="40"/>
      <c r="B1474" s="41"/>
      <c r="C1474" s="220" t="s">
        <v>3314</v>
      </c>
      <c r="D1474" s="220" t="s">
        <v>166</v>
      </c>
      <c r="E1474" s="221" t="s">
        <v>3315</v>
      </c>
      <c r="F1474" s="222" t="s">
        <v>3316</v>
      </c>
      <c r="G1474" s="223" t="s">
        <v>420</v>
      </c>
      <c r="H1474" s="224">
        <v>1</v>
      </c>
      <c r="I1474" s="225"/>
      <c r="J1474" s="226">
        <f>ROUND(I1474*H1474,2)</f>
        <v>0</v>
      </c>
      <c r="K1474" s="222" t="s">
        <v>19</v>
      </c>
      <c r="L1474" s="46"/>
      <c r="M1474" s="227" t="s">
        <v>19</v>
      </c>
      <c r="N1474" s="228" t="s">
        <v>44</v>
      </c>
      <c r="O1474" s="86"/>
      <c r="P1474" s="229">
        <f>O1474*H1474</f>
        <v>0</v>
      </c>
      <c r="Q1474" s="229">
        <v>0</v>
      </c>
      <c r="R1474" s="229">
        <f>Q1474*H1474</f>
        <v>0</v>
      </c>
      <c r="S1474" s="229">
        <v>0</v>
      </c>
      <c r="T1474" s="230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31" t="s">
        <v>255</v>
      </c>
      <c r="AT1474" s="231" t="s">
        <v>166</v>
      </c>
      <c r="AU1474" s="231" t="s">
        <v>106</v>
      </c>
      <c r="AY1474" s="19" t="s">
        <v>163</v>
      </c>
      <c r="BE1474" s="232">
        <f>IF(N1474="základní",J1474,0)</f>
        <v>0</v>
      </c>
      <c r="BF1474" s="232">
        <f>IF(N1474="snížená",J1474,0)</f>
        <v>0</v>
      </c>
      <c r="BG1474" s="232">
        <f>IF(N1474="zákl. přenesená",J1474,0)</f>
        <v>0</v>
      </c>
      <c r="BH1474" s="232">
        <f>IF(N1474="sníž. přenesená",J1474,0)</f>
        <v>0</v>
      </c>
      <c r="BI1474" s="232">
        <f>IF(N1474="nulová",J1474,0)</f>
        <v>0</v>
      </c>
      <c r="BJ1474" s="19" t="s">
        <v>106</v>
      </c>
      <c r="BK1474" s="232">
        <f>ROUND(I1474*H1474,2)</f>
        <v>0</v>
      </c>
      <c r="BL1474" s="19" t="s">
        <v>255</v>
      </c>
      <c r="BM1474" s="231" t="s">
        <v>3317</v>
      </c>
    </row>
    <row r="1475" spans="1:51" s="13" customFormat="1" ht="12">
      <c r="A1475" s="13"/>
      <c r="B1475" s="233"/>
      <c r="C1475" s="234"/>
      <c r="D1475" s="235" t="s">
        <v>173</v>
      </c>
      <c r="E1475" s="236" t="s">
        <v>19</v>
      </c>
      <c r="F1475" s="237" t="s">
        <v>3318</v>
      </c>
      <c r="G1475" s="234"/>
      <c r="H1475" s="238">
        <v>1</v>
      </c>
      <c r="I1475" s="239"/>
      <c r="J1475" s="234"/>
      <c r="K1475" s="234"/>
      <c r="L1475" s="240"/>
      <c r="M1475" s="241"/>
      <c r="N1475" s="242"/>
      <c r="O1475" s="242"/>
      <c r="P1475" s="242"/>
      <c r="Q1475" s="242"/>
      <c r="R1475" s="242"/>
      <c r="S1475" s="242"/>
      <c r="T1475" s="24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4" t="s">
        <v>173</v>
      </c>
      <c r="AU1475" s="244" t="s">
        <v>106</v>
      </c>
      <c r="AV1475" s="13" t="s">
        <v>106</v>
      </c>
      <c r="AW1475" s="13" t="s">
        <v>33</v>
      </c>
      <c r="AX1475" s="13" t="s">
        <v>80</v>
      </c>
      <c r="AY1475" s="244" t="s">
        <v>163</v>
      </c>
    </row>
    <row r="1476" spans="1:65" s="2" customFormat="1" ht="21.75" customHeight="1">
      <c r="A1476" s="40"/>
      <c r="B1476" s="41"/>
      <c r="C1476" s="220" t="s">
        <v>3319</v>
      </c>
      <c r="D1476" s="220" t="s">
        <v>166</v>
      </c>
      <c r="E1476" s="221" t="s">
        <v>3320</v>
      </c>
      <c r="F1476" s="222" t="s">
        <v>3321</v>
      </c>
      <c r="G1476" s="223" t="s">
        <v>394</v>
      </c>
      <c r="H1476" s="224">
        <v>1</v>
      </c>
      <c r="I1476" s="225"/>
      <c r="J1476" s="226">
        <f>ROUND(I1476*H1476,2)</f>
        <v>0</v>
      </c>
      <c r="K1476" s="222" t="s">
        <v>19</v>
      </c>
      <c r="L1476" s="46"/>
      <c r="M1476" s="227" t="s">
        <v>19</v>
      </c>
      <c r="N1476" s="228" t="s">
        <v>44</v>
      </c>
      <c r="O1476" s="86"/>
      <c r="P1476" s="229">
        <f>O1476*H1476</f>
        <v>0</v>
      </c>
      <c r="Q1476" s="229">
        <v>0</v>
      </c>
      <c r="R1476" s="229">
        <f>Q1476*H1476</f>
        <v>0</v>
      </c>
      <c r="S1476" s="229">
        <v>0</v>
      </c>
      <c r="T1476" s="230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31" t="s">
        <v>255</v>
      </c>
      <c r="AT1476" s="231" t="s">
        <v>166</v>
      </c>
      <c r="AU1476" s="231" t="s">
        <v>106</v>
      </c>
      <c r="AY1476" s="19" t="s">
        <v>163</v>
      </c>
      <c r="BE1476" s="232">
        <f>IF(N1476="základní",J1476,0)</f>
        <v>0</v>
      </c>
      <c r="BF1476" s="232">
        <f>IF(N1476="snížená",J1476,0)</f>
        <v>0</v>
      </c>
      <c r="BG1476" s="232">
        <f>IF(N1476="zákl. přenesená",J1476,0)</f>
        <v>0</v>
      </c>
      <c r="BH1476" s="232">
        <f>IF(N1476="sníž. přenesená",J1476,0)</f>
        <v>0</v>
      </c>
      <c r="BI1476" s="232">
        <f>IF(N1476="nulová",J1476,0)</f>
        <v>0</v>
      </c>
      <c r="BJ1476" s="19" t="s">
        <v>106</v>
      </c>
      <c r="BK1476" s="232">
        <f>ROUND(I1476*H1476,2)</f>
        <v>0</v>
      </c>
      <c r="BL1476" s="19" t="s">
        <v>255</v>
      </c>
      <c r="BM1476" s="231" t="s">
        <v>3322</v>
      </c>
    </row>
    <row r="1477" spans="1:51" s="13" customFormat="1" ht="12">
      <c r="A1477" s="13"/>
      <c r="B1477" s="233"/>
      <c r="C1477" s="234"/>
      <c r="D1477" s="235" t="s">
        <v>173</v>
      </c>
      <c r="E1477" s="236" t="s">
        <v>19</v>
      </c>
      <c r="F1477" s="237" t="s">
        <v>3323</v>
      </c>
      <c r="G1477" s="234"/>
      <c r="H1477" s="238">
        <v>1</v>
      </c>
      <c r="I1477" s="239"/>
      <c r="J1477" s="234"/>
      <c r="K1477" s="234"/>
      <c r="L1477" s="240"/>
      <c r="M1477" s="241"/>
      <c r="N1477" s="242"/>
      <c r="O1477" s="242"/>
      <c r="P1477" s="242"/>
      <c r="Q1477" s="242"/>
      <c r="R1477" s="242"/>
      <c r="S1477" s="242"/>
      <c r="T1477" s="24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4" t="s">
        <v>173</v>
      </c>
      <c r="AU1477" s="244" t="s">
        <v>106</v>
      </c>
      <c r="AV1477" s="13" t="s">
        <v>106</v>
      </c>
      <c r="AW1477" s="13" t="s">
        <v>33</v>
      </c>
      <c r="AX1477" s="13" t="s">
        <v>80</v>
      </c>
      <c r="AY1477" s="244" t="s">
        <v>163</v>
      </c>
    </row>
    <row r="1478" spans="1:65" s="2" customFormat="1" ht="16.5" customHeight="1">
      <c r="A1478" s="40"/>
      <c r="B1478" s="41"/>
      <c r="C1478" s="220" t="s">
        <v>3324</v>
      </c>
      <c r="D1478" s="220" t="s">
        <v>166</v>
      </c>
      <c r="E1478" s="221" t="s">
        <v>3325</v>
      </c>
      <c r="F1478" s="222" t="s">
        <v>3326</v>
      </c>
      <c r="G1478" s="223" t="s">
        <v>420</v>
      </c>
      <c r="H1478" s="224">
        <v>2</v>
      </c>
      <c r="I1478" s="225"/>
      <c r="J1478" s="226">
        <f>ROUND(I1478*H1478,2)</f>
        <v>0</v>
      </c>
      <c r="K1478" s="222" t="s">
        <v>19</v>
      </c>
      <c r="L1478" s="46"/>
      <c r="M1478" s="227" t="s">
        <v>19</v>
      </c>
      <c r="N1478" s="228" t="s">
        <v>44</v>
      </c>
      <c r="O1478" s="86"/>
      <c r="P1478" s="229">
        <f>O1478*H1478</f>
        <v>0</v>
      </c>
      <c r="Q1478" s="229">
        <v>0</v>
      </c>
      <c r="R1478" s="229">
        <f>Q1478*H1478</f>
        <v>0</v>
      </c>
      <c r="S1478" s="229">
        <v>0</v>
      </c>
      <c r="T1478" s="230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31" t="s">
        <v>255</v>
      </c>
      <c r="AT1478" s="231" t="s">
        <v>166</v>
      </c>
      <c r="AU1478" s="231" t="s">
        <v>106</v>
      </c>
      <c r="AY1478" s="19" t="s">
        <v>163</v>
      </c>
      <c r="BE1478" s="232">
        <f>IF(N1478="základní",J1478,0)</f>
        <v>0</v>
      </c>
      <c r="BF1478" s="232">
        <f>IF(N1478="snížená",J1478,0)</f>
        <v>0</v>
      </c>
      <c r="BG1478" s="232">
        <f>IF(N1478="zákl. přenesená",J1478,0)</f>
        <v>0</v>
      </c>
      <c r="BH1478" s="232">
        <f>IF(N1478="sníž. přenesená",J1478,0)</f>
        <v>0</v>
      </c>
      <c r="BI1478" s="232">
        <f>IF(N1478="nulová",J1478,0)</f>
        <v>0</v>
      </c>
      <c r="BJ1478" s="19" t="s">
        <v>106</v>
      </c>
      <c r="BK1478" s="232">
        <f>ROUND(I1478*H1478,2)</f>
        <v>0</v>
      </c>
      <c r="BL1478" s="19" t="s">
        <v>255</v>
      </c>
      <c r="BM1478" s="231" t="s">
        <v>3327</v>
      </c>
    </row>
    <row r="1479" spans="1:51" s="13" customFormat="1" ht="12">
      <c r="A1479" s="13"/>
      <c r="B1479" s="233"/>
      <c r="C1479" s="234"/>
      <c r="D1479" s="235" t="s">
        <v>173</v>
      </c>
      <c r="E1479" s="236" t="s">
        <v>19</v>
      </c>
      <c r="F1479" s="237" t="s">
        <v>3328</v>
      </c>
      <c r="G1479" s="234"/>
      <c r="H1479" s="238">
        <v>2</v>
      </c>
      <c r="I1479" s="239"/>
      <c r="J1479" s="234"/>
      <c r="K1479" s="234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4" t="s">
        <v>173</v>
      </c>
      <c r="AU1479" s="244" t="s">
        <v>106</v>
      </c>
      <c r="AV1479" s="13" t="s">
        <v>106</v>
      </c>
      <c r="AW1479" s="13" t="s">
        <v>33</v>
      </c>
      <c r="AX1479" s="13" t="s">
        <v>80</v>
      </c>
      <c r="AY1479" s="244" t="s">
        <v>163</v>
      </c>
    </row>
    <row r="1480" spans="1:65" s="2" customFormat="1" ht="16.5" customHeight="1">
      <c r="A1480" s="40"/>
      <c r="B1480" s="41"/>
      <c r="C1480" s="220" t="s">
        <v>3329</v>
      </c>
      <c r="D1480" s="220" t="s">
        <v>166</v>
      </c>
      <c r="E1480" s="221" t="s">
        <v>3330</v>
      </c>
      <c r="F1480" s="222" t="s">
        <v>3331</v>
      </c>
      <c r="G1480" s="223" t="s">
        <v>420</v>
      </c>
      <c r="H1480" s="224">
        <v>1</v>
      </c>
      <c r="I1480" s="225"/>
      <c r="J1480" s="226">
        <f>ROUND(I1480*H1480,2)</f>
        <v>0</v>
      </c>
      <c r="K1480" s="222" t="s">
        <v>19</v>
      </c>
      <c r="L1480" s="46"/>
      <c r="M1480" s="227" t="s">
        <v>19</v>
      </c>
      <c r="N1480" s="228" t="s">
        <v>44</v>
      </c>
      <c r="O1480" s="86"/>
      <c r="P1480" s="229">
        <f>O1480*H1480</f>
        <v>0</v>
      </c>
      <c r="Q1480" s="229">
        <v>0</v>
      </c>
      <c r="R1480" s="229">
        <f>Q1480*H1480</f>
        <v>0</v>
      </c>
      <c r="S1480" s="229">
        <v>0</v>
      </c>
      <c r="T1480" s="230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31" t="s">
        <v>255</v>
      </c>
      <c r="AT1480" s="231" t="s">
        <v>166</v>
      </c>
      <c r="AU1480" s="231" t="s">
        <v>106</v>
      </c>
      <c r="AY1480" s="19" t="s">
        <v>163</v>
      </c>
      <c r="BE1480" s="232">
        <f>IF(N1480="základní",J1480,0)</f>
        <v>0</v>
      </c>
      <c r="BF1480" s="232">
        <f>IF(N1480="snížená",J1480,0)</f>
        <v>0</v>
      </c>
      <c r="BG1480" s="232">
        <f>IF(N1480="zákl. přenesená",J1480,0)</f>
        <v>0</v>
      </c>
      <c r="BH1480" s="232">
        <f>IF(N1480="sníž. přenesená",J1480,0)</f>
        <v>0</v>
      </c>
      <c r="BI1480" s="232">
        <f>IF(N1480="nulová",J1480,0)</f>
        <v>0</v>
      </c>
      <c r="BJ1480" s="19" t="s">
        <v>106</v>
      </c>
      <c r="BK1480" s="232">
        <f>ROUND(I1480*H1480,2)</f>
        <v>0</v>
      </c>
      <c r="BL1480" s="19" t="s">
        <v>255</v>
      </c>
      <c r="BM1480" s="231" t="s">
        <v>3332</v>
      </c>
    </row>
    <row r="1481" spans="1:51" s="13" customFormat="1" ht="12">
      <c r="A1481" s="13"/>
      <c r="B1481" s="233"/>
      <c r="C1481" s="234"/>
      <c r="D1481" s="235" t="s">
        <v>173</v>
      </c>
      <c r="E1481" s="236" t="s">
        <v>19</v>
      </c>
      <c r="F1481" s="237" t="s">
        <v>3333</v>
      </c>
      <c r="G1481" s="234"/>
      <c r="H1481" s="238">
        <v>1</v>
      </c>
      <c r="I1481" s="239"/>
      <c r="J1481" s="234"/>
      <c r="K1481" s="234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4" t="s">
        <v>173</v>
      </c>
      <c r="AU1481" s="244" t="s">
        <v>106</v>
      </c>
      <c r="AV1481" s="13" t="s">
        <v>106</v>
      </c>
      <c r="AW1481" s="13" t="s">
        <v>33</v>
      </c>
      <c r="AX1481" s="13" t="s">
        <v>80</v>
      </c>
      <c r="AY1481" s="244" t="s">
        <v>163</v>
      </c>
    </row>
    <row r="1482" spans="1:65" s="2" customFormat="1" ht="33" customHeight="1">
      <c r="A1482" s="40"/>
      <c r="B1482" s="41"/>
      <c r="C1482" s="220" t="s">
        <v>3334</v>
      </c>
      <c r="D1482" s="220" t="s">
        <v>166</v>
      </c>
      <c r="E1482" s="221" t="s">
        <v>3335</v>
      </c>
      <c r="F1482" s="222" t="s">
        <v>3336</v>
      </c>
      <c r="G1482" s="223" t="s">
        <v>420</v>
      </c>
      <c r="H1482" s="224">
        <v>1</v>
      </c>
      <c r="I1482" s="225"/>
      <c r="J1482" s="226">
        <f>ROUND(I1482*H1482,2)</f>
        <v>0</v>
      </c>
      <c r="K1482" s="222" t="s">
        <v>19</v>
      </c>
      <c r="L1482" s="46"/>
      <c r="M1482" s="227" t="s">
        <v>19</v>
      </c>
      <c r="N1482" s="228" t="s">
        <v>44</v>
      </c>
      <c r="O1482" s="86"/>
      <c r="P1482" s="229">
        <f>O1482*H1482</f>
        <v>0</v>
      </c>
      <c r="Q1482" s="229">
        <v>0</v>
      </c>
      <c r="R1482" s="229">
        <f>Q1482*H1482</f>
        <v>0</v>
      </c>
      <c r="S1482" s="229">
        <v>0</v>
      </c>
      <c r="T1482" s="230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31" t="s">
        <v>255</v>
      </c>
      <c r="AT1482" s="231" t="s">
        <v>166</v>
      </c>
      <c r="AU1482" s="231" t="s">
        <v>106</v>
      </c>
      <c r="AY1482" s="19" t="s">
        <v>163</v>
      </c>
      <c r="BE1482" s="232">
        <f>IF(N1482="základní",J1482,0)</f>
        <v>0</v>
      </c>
      <c r="BF1482" s="232">
        <f>IF(N1482="snížená",J1482,0)</f>
        <v>0</v>
      </c>
      <c r="BG1482" s="232">
        <f>IF(N1482="zákl. přenesená",J1482,0)</f>
        <v>0</v>
      </c>
      <c r="BH1482" s="232">
        <f>IF(N1482="sníž. přenesená",J1482,0)</f>
        <v>0</v>
      </c>
      <c r="BI1482" s="232">
        <f>IF(N1482="nulová",J1482,0)</f>
        <v>0</v>
      </c>
      <c r="BJ1482" s="19" t="s">
        <v>106</v>
      </c>
      <c r="BK1482" s="232">
        <f>ROUND(I1482*H1482,2)</f>
        <v>0</v>
      </c>
      <c r="BL1482" s="19" t="s">
        <v>255</v>
      </c>
      <c r="BM1482" s="231" t="s">
        <v>3337</v>
      </c>
    </row>
    <row r="1483" spans="1:51" s="13" customFormat="1" ht="12">
      <c r="A1483" s="13"/>
      <c r="B1483" s="233"/>
      <c r="C1483" s="234"/>
      <c r="D1483" s="235" t="s">
        <v>173</v>
      </c>
      <c r="E1483" s="236" t="s">
        <v>19</v>
      </c>
      <c r="F1483" s="237" t="s">
        <v>3338</v>
      </c>
      <c r="G1483" s="234"/>
      <c r="H1483" s="238">
        <v>1</v>
      </c>
      <c r="I1483" s="239"/>
      <c r="J1483" s="234"/>
      <c r="K1483" s="234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4" t="s">
        <v>173</v>
      </c>
      <c r="AU1483" s="244" t="s">
        <v>106</v>
      </c>
      <c r="AV1483" s="13" t="s">
        <v>106</v>
      </c>
      <c r="AW1483" s="13" t="s">
        <v>33</v>
      </c>
      <c r="AX1483" s="13" t="s">
        <v>80</v>
      </c>
      <c r="AY1483" s="244" t="s">
        <v>163</v>
      </c>
    </row>
    <row r="1484" spans="1:65" s="2" customFormat="1" ht="33" customHeight="1">
      <c r="A1484" s="40"/>
      <c r="B1484" s="41"/>
      <c r="C1484" s="220" t="s">
        <v>3339</v>
      </c>
      <c r="D1484" s="220" t="s">
        <v>166</v>
      </c>
      <c r="E1484" s="221" t="s">
        <v>3340</v>
      </c>
      <c r="F1484" s="222" t="s">
        <v>3341</v>
      </c>
      <c r="G1484" s="223" t="s">
        <v>420</v>
      </c>
      <c r="H1484" s="224">
        <v>1</v>
      </c>
      <c r="I1484" s="225"/>
      <c r="J1484" s="226">
        <f>ROUND(I1484*H1484,2)</f>
        <v>0</v>
      </c>
      <c r="K1484" s="222" t="s">
        <v>19</v>
      </c>
      <c r="L1484" s="46"/>
      <c r="M1484" s="227" t="s">
        <v>19</v>
      </c>
      <c r="N1484" s="228" t="s">
        <v>44</v>
      </c>
      <c r="O1484" s="86"/>
      <c r="P1484" s="229">
        <f>O1484*H1484</f>
        <v>0</v>
      </c>
      <c r="Q1484" s="229">
        <v>0</v>
      </c>
      <c r="R1484" s="229">
        <f>Q1484*H1484</f>
        <v>0</v>
      </c>
      <c r="S1484" s="229">
        <v>0</v>
      </c>
      <c r="T1484" s="230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31" t="s">
        <v>255</v>
      </c>
      <c r="AT1484" s="231" t="s">
        <v>166</v>
      </c>
      <c r="AU1484" s="231" t="s">
        <v>106</v>
      </c>
      <c r="AY1484" s="19" t="s">
        <v>163</v>
      </c>
      <c r="BE1484" s="232">
        <f>IF(N1484="základní",J1484,0)</f>
        <v>0</v>
      </c>
      <c r="BF1484" s="232">
        <f>IF(N1484="snížená",J1484,0)</f>
        <v>0</v>
      </c>
      <c r="BG1484" s="232">
        <f>IF(N1484="zákl. přenesená",J1484,0)</f>
        <v>0</v>
      </c>
      <c r="BH1484" s="232">
        <f>IF(N1484="sníž. přenesená",J1484,0)</f>
        <v>0</v>
      </c>
      <c r="BI1484" s="232">
        <f>IF(N1484="nulová",J1484,0)</f>
        <v>0</v>
      </c>
      <c r="BJ1484" s="19" t="s">
        <v>106</v>
      </c>
      <c r="BK1484" s="232">
        <f>ROUND(I1484*H1484,2)</f>
        <v>0</v>
      </c>
      <c r="BL1484" s="19" t="s">
        <v>255</v>
      </c>
      <c r="BM1484" s="231" t="s">
        <v>3342</v>
      </c>
    </row>
    <row r="1485" spans="1:51" s="13" customFormat="1" ht="12">
      <c r="A1485" s="13"/>
      <c r="B1485" s="233"/>
      <c r="C1485" s="234"/>
      <c r="D1485" s="235" t="s">
        <v>173</v>
      </c>
      <c r="E1485" s="236" t="s">
        <v>19</v>
      </c>
      <c r="F1485" s="237" t="s">
        <v>3343</v>
      </c>
      <c r="G1485" s="234"/>
      <c r="H1485" s="238">
        <v>1</v>
      </c>
      <c r="I1485" s="239"/>
      <c r="J1485" s="234"/>
      <c r="K1485" s="234"/>
      <c r="L1485" s="240"/>
      <c r="M1485" s="241"/>
      <c r="N1485" s="242"/>
      <c r="O1485" s="242"/>
      <c r="P1485" s="242"/>
      <c r="Q1485" s="242"/>
      <c r="R1485" s="242"/>
      <c r="S1485" s="242"/>
      <c r="T1485" s="24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4" t="s">
        <v>173</v>
      </c>
      <c r="AU1485" s="244" t="s">
        <v>106</v>
      </c>
      <c r="AV1485" s="13" t="s">
        <v>106</v>
      </c>
      <c r="AW1485" s="13" t="s">
        <v>33</v>
      </c>
      <c r="AX1485" s="13" t="s">
        <v>80</v>
      </c>
      <c r="AY1485" s="244" t="s">
        <v>163</v>
      </c>
    </row>
    <row r="1486" spans="1:65" s="2" customFormat="1" ht="33" customHeight="1">
      <c r="A1486" s="40"/>
      <c r="B1486" s="41"/>
      <c r="C1486" s="220" t="s">
        <v>3344</v>
      </c>
      <c r="D1486" s="220" t="s">
        <v>166</v>
      </c>
      <c r="E1486" s="221" t="s">
        <v>3345</v>
      </c>
      <c r="F1486" s="222" t="s">
        <v>3346</v>
      </c>
      <c r="G1486" s="223" t="s">
        <v>420</v>
      </c>
      <c r="H1486" s="224">
        <v>1</v>
      </c>
      <c r="I1486" s="225"/>
      <c r="J1486" s="226">
        <f>ROUND(I1486*H1486,2)</f>
        <v>0</v>
      </c>
      <c r="K1486" s="222" t="s">
        <v>19</v>
      </c>
      <c r="L1486" s="46"/>
      <c r="M1486" s="227" t="s">
        <v>19</v>
      </c>
      <c r="N1486" s="228" t="s">
        <v>44</v>
      </c>
      <c r="O1486" s="86"/>
      <c r="P1486" s="229">
        <f>O1486*H1486</f>
        <v>0</v>
      </c>
      <c r="Q1486" s="229">
        <v>0</v>
      </c>
      <c r="R1486" s="229">
        <f>Q1486*H1486</f>
        <v>0</v>
      </c>
      <c r="S1486" s="229">
        <v>0</v>
      </c>
      <c r="T1486" s="230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31" t="s">
        <v>255</v>
      </c>
      <c r="AT1486" s="231" t="s">
        <v>166</v>
      </c>
      <c r="AU1486" s="231" t="s">
        <v>106</v>
      </c>
      <c r="AY1486" s="19" t="s">
        <v>163</v>
      </c>
      <c r="BE1486" s="232">
        <f>IF(N1486="základní",J1486,0)</f>
        <v>0</v>
      </c>
      <c r="BF1486" s="232">
        <f>IF(N1486="snížená",J1486,0)</f>
        <v>0</v>
      </c>
      <c r="BG1486" s="232">
        <f>IF(N1486="zákl. přenesená",J1486,0)</f>
        <v>0</v>
      </c>
      <c r="BH1486" s="232">
        <f>IF(N1486="sníž. přenesená",J1486,0)</f>
        <v>0</v>
      </c>
      <c r="BI1486" s="232">
        <f>IF(N1486="nulová",J1486,0)</f>
        <v>0</v>
      </c>
      <c r="BJ1486" s="19" t="s">
        <v>106</v>
      </c>
      <c r="BK1486" s="232">
        <f>ROUND(I1486*H1486,2)</f>
        <v>0</v>
      </c>
      <c r="BL1486" s="19" t="s">
        <v>255</v>
      </c>
      <c r="BM1486" s="231" t="s">
        <v>3347</v>
      </c>
    </row>
    <row r="1487" spans="1:51" s="13" customFormat="1" ht="12">
      <c r="A1487" s="13"/>
      <c r="B1487" s="233"/>
      <c r="C1487" s="234"/>
      <c r="D1487" s="235" t="s">
        <v>173</v>
      </c>
      <c r="E1487" s="236" t="s">
        <v>19</v>
      </c>
      <c r="F1487" s="237" t="s">
        <v>3348</v>
      </c>
      <c r="G1487" s="234"/>
      <c r="H1487" s="238">
        <v>1</v>
      </c>
      <c r="I1487" s="239"/>
      <c r="J1487" s="234"/>
      <c r="K1487" s="234"/>
      <c r="L1487" s="240"/>
      <c r="M1487" s="241"/>
      <c r="N1487" s="242"/>
      <c r="O1487" s="242"/>
      <c r="P1487" s="242"/>
      <c r="Q1487" s="242"/>
      <c r="R1487" s="242"/>
      <c r="S1487" s="242"/>
      <c r="T1487" s="24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4" t="s">
        <v>173</v>
      </c>
      <c r="AU1487" s="244" t="s">
        <v>106</v>
      </c>
      <c r="AV1487" s="13" t="s">
        <v>106</v>
      </c>
      <c r="AW1487" s="13" t="s">
        <v>33</v>
      </c>
      <c r="AX1487" s="13" t="s">
        <v>80</v>
      </c>
      <c r="AY1487" s="244" t="s">
        <v>163</v>
      </c>
    </row>
    <row r="1488" spans="1:65" s="2" customFormat="1" ht="33" customHeight="1">
      <c r="A1488" s="40"/>
      <c r="B1488" s="41"/>
      <c r="C1488" s="220" t="s">
        <v>3349</v>
      </c>
      <c r="D1488" s="220" t="s">
        <v>166</v>
      </c>
      <c r="E1488" s="221" t="s">
        <v>3350</v>
      </c>
      <c r="F1488" s="222" t="s">
        <v>3336</v>
      </c>
      <c r="G1488" s="223" t="s">
        <v>420</v>
      </c>
      <c r="H1488" s="224">
        <v>1</v>
      </c>
      <c r="I1488" s="225"/>
      <c r="J1488" s="226">
        <f>ROUND(I1488*H1488,2)</f>
        <v>0</v>
      </c>
      <c r="K1488" s="222" t="s">
        <v>19</v>
      </c>
      <c r="L1488" s="46"/>
      <c r="M1488" s="227" t="s">
        <v>19</v>
      </c>
      <c r="N1488" s="228" t="s">
        <v>44</v>
      </c>
      <c r="O1488" s="86"/>
      <c r="P1488" s="229">
        <f>O1488*H1488</f>
        <v>0</v>
      </c>
      <c r="Q1488" s="229">
        <v>0</v>
      </c>
      <c r="R1488" s="229">
        <f>Q1488*H1488</f>
        <v>0</v>
      </c>
      <c r="S1488" s="229">
        <v>0</v>
      </c>
      <c r="T1488" s="230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31" t="s">
        <v>255</v>
      </c>
      <c r="AT1488" s="231" t="s">
        <v>166</v>
      </c>
      <c r="AU1488" s="231" t="s">
        <v>106</v>
      </c>
      <c r="AY1488" s="19" t="s">
        <v>163</v>
      </c>
      <c r="BE1488" s="232">
        <f>IF(N1488="základní",J1488,0)</f>
        <v>0</v>
      </c>
      <c r="BF1488" s="232">
        <f>IF(N1488="snížená",J1488,0)</f>
        <v>0</v>
      </c>
      <c r="BG1488" s="232">
        <f>IF(N1488="zákl. přenesená",J1488,0)</f>
        <v>0</v>
      </c>
      <c r="BH1488" s="232">
        <f>IF(N1488="sníž. přenesená",J1488,0)</f>
        <v>0</v>
      </c>
      <c r="BI1488" s="232">
        <f>IF(N1488="nulová",J1488,0)</f>
        <v>0</v>
      </c>
      <c r="BJ1488" s="19" t="s">
        <v>106</v>
      </c>
      <c r="BK1488" s="232">
        <f>ROUND(I1488*H1488,2)</f>
        <v>0</v>
      </c>
      <c r="BL1488" s="19" t="s">
        <v>255</v>
      </c>
      <c r="BM1488" s="231" t="s">
        <v>3351</v>
      </c>
    </row>
    <row r="1489" spans="1:51" s="13" customFormat="1" ht="12">
      <c r="A1489" s="13"/>
      <c r="B1489" s="233"/>
      <c r="C1489" s="234"/>
      <c r="D1489" s="235" t="s">
        <v>173</v>
      </c>
      <c r="E1489" s="236" t="s">
        <v>19</v>
      </c>
      <c r="F1489" s="237" t="s">
        <v>3352</v>
      </c>
      <c r="G1489" s="234"/>
      <c r="H1489" s="238">
        <v>1</v>
      </c>
      <c r="I1489" s="239"/>
      <c r="J1489" s="234"/>
      <c r="K1489" s="234"/>
      <c r="L1489" s="240"/>
      <c r="M1489" s="241"/>
      <c r="N1489" s="242"/>
      <c r="O1489" s="242"/>
      <c r="P1489" s="242"/>
      <c r="Q1489" s="242"/>
      <c r="R1489" s="242"/>
      <c r="S1489" s="242"/>
      <c r="T1489" s="24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4" t="s">
        <v>173</v>
      </c>
      <c r="AU1489" s="244" t="s">
        <v>106</v>
      </c>
      <c r="AV1489" s="13" t="s">
        <v>106</v>
      </c>
      <c r="AW1489" s="13" t="s">
        <v>33</v>
      </c>
      <c r="AX1489" s="13" t="s">
        <v>80</v>
      </c>
      <c r="AY1489" s="244" t="s">
        <v>163</v>
      </c>
    </row>
    <row r="1490" spans="1:65" s="2" customFormat="1" ht="33" customHeight="1">
      <c r="A1490" s="40"/>
      <c r="B1490" s="41"/>
      <c r="C1490" s="220" t="s">
        <v>3353</v>
      </c>
      <c r="D1490" s="220" t="s">
        <v>166</v>
      </c>
      <c r="E1490" s="221" t="s">
        <v>3354</v>
      </c>
      <c r="F1490" s="222" t="s">
        <v>3336</v>
      </c>
      <c r="G1490" s="223" t="s">
        <v>420</v>
      </c>
      <c r="H1490" s="224">
        <v>1</v>
      </c>
      <c r="I1490" s="225"/>
      <c r="J1490" s="226">
        <f>ROUND(I1490*H1490,2)</f>
        <v>0</v>
      </c>
      <c r="K1490" s="222" t="s">
        <v>19</v>
      </c>
      <c r="L1490" s="46"/>
      <c r="M1490" s="227" t="s">
        <v>19</v>
      </c>
      <c r="N1490" s="228" t="s">
        <v>44</v>
      </c>
      <c r="O1490" s="86"/>
      <c r="P1490" s="229">
        <f>O1490*H1490</f>
        <v>0</v>
      </c>
      <c r="Q1490" s="229">
        <v>0</v>
      </c>
      <c r="R1490" s="229">
        <f>Q1490*H1490</f>
        <v>0</v>
      </c>
      <c r="S1490" s="229">
        <v>0</v>
      </c>
      <c r="T1490" s="230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31" t="s">
        <v>255</v>
      </c>
      <c r="AT1490" s="231" t="s">
        <v>166</v>
      </c>
      <c r="AU1490" s="231" t="s">
        <v>106</v>
      </c>
      <c r="AY1490" s="19" t="s">
        <v>163</v>
      </c>
      <c r="BE1490" s="232">
        <f>IF(N1490="základní",J1490,0)</f>
        <v>0</v>
      </c>
      <c r="BF1490" s="232">
        <f>IF(N1490="snížená",J1490,0)</f>
        <v>0</v>
      </c>
      <c r="BG1490" s="232">
        <f>IF(N1490="zákl. přenesená",J1490,0)</f>
        <v>0</v>
      </c>
      <c r="BH1490" s="232">
        <f>IF(N1490="sníž. přenesená",J1490,0)</f>
        <v>0</v>
      </c>
      <c r="BI1490" s="232">
        <f>IF(N1490="nulová",J1490,0)</f>
        <v>0</v>
      </c>
      <c r="BJ1490" s="19" t="s">
        <v>106</v>
      </c>
      <c r="BK1490" s="232">
        <f>ROUND(I1490*H1490,2)</f>
        <v>0</v>
      </c>
      <c r="BL1490" s="19" t="s">
        <v>255</v>
      </c>
      <c r="BM1490" s="231" t="s">
        <v>3355</v>
      </c>
    </row>
    <row r="1491" spans="1:51" s="13" customFormat="1" ht="12">
      <c r="A1491" s="13"/>
      <c r="B1491" s="233"/>
      <c r="C1491" s="234"/>
      <c r="D1491" s="235" t="s">
        <v>173</v>
      </c>
      <c r="E1491" s="236" t="s">
        <v>19</v>
      </c>
      <c r="F1491" s="237" t="s">
        <v>3356</v>
      </c>
      <c r="G1491" s="234"/>
      <c r="H1491" s="238">
        <v>1</v>
      </c>
      <c r="I1491" s="239"/>
      <c r="J1491" s="234"/>
      <c r="K1491" s="234"/>
      <c r="L1491" s="240"/>
      <c r="M1491" s="241"/>
      <c r="N1491" s="242"/>
      <c r="O1491" s="242"/>
      <c r="P1491" s="242"/>
      <c r="Q1491" s="242"/>
      <c r="R1491" s="242"/>
      <c r="S1491" s="242"/>
      <c r="T1491" s="24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4" t="s">
        <v>173</v>
      </c>
      <c r="AU1491" s="244" t="s">
        <v>106</v>
      </c>
      <c r="AV1491" s="13" t="s">
        <v>106</v>
      </c>
      <c r="AW1491" s="13" t="s">
        <v>33</v>
      </c>
      <c r="AX1491" s="13" t="s">
        <v>80</v>
      </c>
      <c r="AY1491" s="244" t="s">
        <v>163</v>
      </c>
    </row>
    <row r="1492" spans="1:65" s="2" customFormat="1" ht="33" customHeight="1">
      <c r="A1492" s="40"/>
      <c r="B1492" s="41"/>
      <c r="C1492" s="220" t="s">
        <v>3357</v>
      </c>
      <c r="D1492" s="220" t="s">
        <v>166</v>
      </c>
      <c r="E1492" s="221" t="s">
        <v>3358</v>
      </c>
      <c r="F1492" s="222" t="s">
        <v>3336</v>
      </c>
      <c r="G1492" s="223" t="s">
        <v>420</v>
      </c>
      <c r="H1492" s="224">
        <v>1</v>
      </c>
      <c r="I1492" s="225"/>
      <c r="J1492" s="226">
        <f>ROUND(I1492*H1492,2)</f>
        <v>0</v>
      </c>
      <c r="K1492" s="222" t="s">
        <v>19</v>
      </c>
      <c r="L1492" s="46"/>
      <c r="M1492" s="227" t="s">
        <v>19</v>
      </c>
      <c r="N1492" s="228" t="s">
        <v>44</v>
      </c>
      <c r="O1492" s="86"/>
      <c r="P1492" s="229">
        <f>O1492*H1492</f>
        <v>0</v>
      </c>
      <c r="Q1492" s="229">
        <v>0</v>
      </c>
      <c r="R1492" s="229">
        <f>Q1492*H1492</f>
        <v>0</v>
      </c>
      <c r="S1492" s="229">
        <v>0</v>
      </c>
      <c r="T1492" s="230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31" t="s">
        <v>255</v>
      </c>
      <c r="AT1492" s="231" t="s">
        <v>166</v>
      </c>
      <c r="AU1492" s="231" t="s">
        <v>106</v>
      </c>
      <c r="AY1492" s="19" t="s">
        <v>163</v>
      </c>
      <c r="BE1492" s="232">
        <f>IF(N1492="základní",J1492,0)</f>
        <v>0</v>
      </c>
      <c r="BF1492" s="232">
        <f>IF(N1492="snížená",J1492,0)</f>
        <v>0</v>
      </c>
      <c r="BG1492" s="232">
        <f>IF(N1492="zákl. přenesená",J1492,0)</f>
        <v>0</v>
      </c>
      <c r="BH1492" s="232">
        <f>IF(N1492="sníž. přenesená",J1492,0)</f>
        <v>0</v>
      </c>
      <c r="BI1492" s="232">
        <f>IF(N1492="nulová",J1492,0)</f>
        <v>0</v>
      </c>
      <c r="BJ1492" s="19" t="s">
        <v>106</v>
      </c>
      <c r="BK1492" s="232">
        <f>ROUND(I1492*H1492,2)</f>
        <v>0</v>
      </c>
      <c r="BL1492" s="19" t="s">
        <v>255</v>
      </c>
      <c r="BM1492" s="231" t="s">
        <v>3359</v>
      </c>
    </row>
    <row r="1493" spans="1:51" s="13" customFormat="1" ht="12">
      <c r="A1493" s="13"/>
      <c r="B1493" s="233"/>
      <c r="C1493" s="234"/>
      <c r="D1493" s="235" t="s">
        <v>173</v>
      </c>
      <c r="E1493" s="236" t="s">
        <v>19</v>
      </c>
      <c r="F1493" s="237" t="s">
        <v>3360</v>
      </c>
      <c r="G1493" s="234"/>
      <c r="H1493" s="238">
        <v>1</v>
      </c>
      <c r="I1493" s="239"/>
      <c r="J1493" s="234"/>
      <c r="K1493" s="234"/>
      <c r="L1493" s="240"/>
      <c r="M1493" s="241"/>
      <c r="N1493" s="242"/>
      <c r="O1493" s="242"/>
      <c r="P1493" s="242"/>
      <c r="Q1493" s="242"/>
      <c r="R1493" s="242"/>
      <c r="S1493" s="242"/>
      <c r="T1493" s="24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4" t="s">
        <v>173</v>
      </c>
      <c r="AU1493" s="244" t="s">
        <v>106</v>
      </c>
      <c r="AV1493" s="13" t="s">
        <v>106</v>
      </c>
      <c r="AW1493" s="13" t="s">
        <v>33</v>
      </c>
      <c r="AX1493" s="13" t="s">
        <v>80</v>
      </c>
      <c r="AY1493" s="244" t="s">
        <v>163</v>
      </c>
    </row>
    <row r="1494" spans="1:65" s="2" customFormat="1" ht="33" customHeight="1">
      <c r="A1494" s="40"/>
      <c r="B1494" s="41"/>
      <c r="C1494" s="220" t="s">
        <v>3361</v>
      </c>
      <c r="D1494" s="220" t="s">
        <v>166</v>
      </c>
      <c r="E1494" s="221" t="s">
        <v>3362</v>
      </c>
      <c r="F1494" s="222" t="s">
        <v>3336</v>
      </c>
      <c r="G1494" s="223" t="s">
        <v>420</v>
      </c>
      <c r="H1494" s="224">
        <v>1</v>
      </c>
      <c r="I1494" s="225"/>
      <c r="J1494" s="226">
        <f>ROUND(I1494*H1494,2)</f>
        <v>0</v>
      </c>
      <c r="K1494" s="222" t="s">
        <v>19</v>
      </c>
      <c r="L1494" s="46"/>
      <c r="M1494" s="227" t="s">
        <v>19</v>
      </c>
      <c r="N1494" s="228" t="s">
        <v>44</v>
      </c>
      <c r="O1494" s="86"/>
      <c r="P1494" s="229">
        <f>O1494*H1494</f>
        <v>0</v>
      </c>
      <c r="Q1494" s="229">
        <v>0</v>
      </c>
      <c r="R1494" s="229">
        <f>Q1494*H1494</f>
        <v>0</v>
      </c>
      <c r="S1494" s="229">
        <v>0</v>
      </c>
      <c r="T1494" s="230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31" t="s">
        <v>255</v>
      </c>
      <c r="AT1494" s="231" t="s">
        <v>166</v>
      </c>
      <c r="AU1494" s="231" t="s">
        <v>106</v>
      </c>
      <c r="AY1494" s="19" t="s">
        <v>163</v>
      </c>
      <c r="BE1494" s="232">
        <f>IF(N1494="základní",J1494,0)</f>
        <v>0</v>
      </c>
      <c r="BF1494" s="232">
        <f>IF(N1494="snížená",J1494,0)</f>
        <v>0</v>
      </c>
      <c r="BG1494" s="232">
        <f>IF(N1494="zákl. přenesená",J1494,0)</f>
        <v>0</v>
      </c>
      <c r="BH1494" s="232">
        <f>IF(N1494="sníž. přenesená",J1494,0)</f>
        <v>0</v>
      </c>
      <c r="BI1494" s="232">
        <f>IF(N1494="nulová",J1494,0)</f>
        <v>0</v>
      </c>
      <c r="BJ1494" s="19" t="s">
        <v>106</v>
      </c>
      <c r="BK1494" s="232">
        <f>ROUND(I1494*H1494,2)</f>
        <v>0</v>
      </c>
      <c r="BL1494" s="19" t="s">
        <v>255</v>
      </c>
      <c r="BM1494" s="231" t="s">
        <v>3363</v>
      </c>
    </row>
    <row r="1495" spans="1:51" s="13" customFormat="1" ht="12">
      <c r="A1495" s="13"/>
      <c r="B1495" s="233"/>
      <c r="C1495" s="234"/>
      <c r="D1495" s="235" t="s">
        <v>173</v>
      </c>
      <c r="E1495" s="236" t="s">
        <v>19</v>
      </c>
      <c r="F1495" s="237" t="s">
        <v>3364</v>
      </c>
      <c r="G1495" s="234"/>
      <c r="H1495" s="238">
        <v>1</v>
      </c>
      <c r="I1495" s="239"/>
      <c r="J1495" s="234"/>
      <c r="K1495" s="234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4" t="s">
        <v>173</v>
      </c>
      <c r="AU1495" s="244" t="s">
        <v>106</v>
      </c>
      <c r="AV1495" s="13" t="s">
        <v>106</v>
      </c>
      <c r="AW1495" s="13" t="s">
        <v>33</v>
      </c>
      <c r="AX1495" s="13" t="s">
        <v>80</v>
      </c>
      <c r="AY1495" s="244" t="s">
        <v>163</v>
      </c>
    </row>
    <row r="1496" spans="1:65" s="2" customFormat="1" ht="33" customHeight="1">
      <c r="A1496" s="40"/>
      <c r="B1496" s="41"/>
      <c r="C1496" s="220" t="s">
        <v>3365</v>
      </c>
      <c r="D1496" s="220" t="s">
        <v>166</v>
      </c>
      <c r="E1496" s="221" t="s">
        <v>3366</v>
      </c>
      <c r="F1496" s="222" t="s">
        <v>3336</v>
      </c>
      <c r="G1496" s="223" t="s">
        <v>420</v>
      </c>
      <c r="H1496" s="224">
        <v>1</v>
      </c>
      <c r="I1496" s="225"/>
      <c r="J1496" s="226">
        <f>ROUND(I1496*H1496,2)</f>
        <v>0</v>
      </c>
      <c r="K1496" s="222" t="s">
        <v>19</v>
      </c>
      <c r="L1496" s="46"/>
      <c r="M1496" s="227" t="s">
        <v>19</v>
      </c>
      <c r="N1496" s="228" t="s">
        <v>44</v>
      </c>
      <c r="O1496" s="86"/>
      <c r="P1496" s="229">
        <f>O1496*H1496</f>
        <v>0</v>
      </c>
      <c r="Q1496" s="229">
        <v>0</v>
      </c>
      <c r="R1496" s="229">
        <f>Q1496*H1496</f>
        <v>0</v>
      </c>
      <c r="S1496" s="229">
        <v>0</v>
      </c>
      <c r="T1496" s="230">
        <f>S1496*H1496</f>
        <v>0</v>
      </c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R1496" s="231" t="s">
        <v>255</v>
      </c>
      <c r="AT1496" s="231" t="s">
        <v>166</v>
      </c>
      <c r="AU1496" s="231" t="s">
        <v>106</v>
      </c>
      <c r="AY1496" s="19" t="s">
        <v>163</v>
      </c>
      <c r="BE1496" s="232">
        <f>IF(N1496="základní",J1496,0)</f>
        <v>0</v>
      </c>
      <c r="BF1496" s="232">
        <f>IF(N1496="snížená",J1496,0)</f>
        <v>0</v>
      </c>
      <c r="BG1496" s="232">
        <f>IF(N1496="zákl. přenesená",J1496,0)</f>
        <v>0</v>
      </c>
      <c r="BH1496" s="232">
        <f>IF(N1496="sníž. přenesená",J1496,0)</f>
        <v>0</v>
      </c>
      <c r="BI1496" s="232">
        <f>IF(N1496="nulová",J1496,0)</f>
        <v>0</v>
      </c>
      <c r="BJ1496" s="19" t="s">
        <v>106</v>
      </c>
      <c r="BK1496" s="232">
        <f>ROUND(I1496*H1496,2)</f>
        <v>0</v>
      </c>
      <c r="BL1496" s="19" t="s">
        <v>255</v>
      </c>
      <c r="BM1496" s="231" t="s">
        <v>3367</v>
      </c>
    </row>
    <row r="1497" spans="1:51" s="13" customFormat="1" ht="12">
      <c r="A1497" s="13"/>
      <c r="B1497" s="233"/>
      <c r="C1497" s="234"/>
      <c r="D1497" s="235" t="s">
        <v>173</v>
      </c>
      <c r="E1497" s="236" t="s">
        <v>19</v>
      </c>
      <c r="F1497" s="237" t="s">
        <v>3368</v>
      </c>
      <c r="G1497" s="234"/>
      <c r="H1497" s="238">
        <v>1</v>
      </c>
      <c r="I1497" s="239"/>
      <c r="J1497" s="234"/>
      <c r="K1497" s="234"/>
      <c r="L1497" s="240"/>
      <c r="M1497" s="241"/>
      <c r="N1497" s="242"/>
      <c r="O1497" s="242"/>
      <c r="P1497" s="242"/>
      <c r="Q1497" s="242"/>
      <c r="R1497" s="242"/>
      <c r="S1497" s="242"/>
      <c r="T1497" s="24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4" t="s">
        <v>173</v>
      </c>
      <c r="AU1497" s="244" t="s">
        <v>106</v>
      </c>
      <c r="AV1497" s="13" t="s">
        <v>106</v>
      </c>
      <c r="AW1497" s="13" t="s">
        <v>33</v>
      </c>
      <c r="AX1497" s="13" t="s">
        <v>80</v>
      </c>
      <c r="AY1497" s="244" t="s">
        <v>163</v>
      </c>
    </row>
    <row r="1498" spans="1:65" s="2" customFormat="1" ht="33" customHeight="1">
      <c r="A1498" s="40"/>
      <c r="B1498" s="41"/>
      <c r="C1498" s="220" t="s">
        <v>3369</v>
      </c>
      <c r="D1498" s="220" t="s">
        <v>166</v>
      </c>
      <c r="E1498" s="221" t="s">
        <v>3370</v>
      </c>
      <c r="F1498" s="222" t="s">
        <v>3336</v>
      </c>
      <c r="G1498" s="223" t="s">
        <v>420</v>
      </c>
      <c r="H1498" s="224">
        <v>1</v>
      </c>
      <c r="I1498" s="225"/>
      <c r="J1498" s="226">
        <f>ROUND(I1498*H1498,2)</f>
        <v>0</v>
      </c>
      <c r="K1498" s="222" t="s">
        <v>19</v>
      </c>
      <c r="L1498" s="46"/>
      <c r="M1498" s="227" t="s">
        <v>19</v>
      </c>
      <c r="N1498" s="228" t="s">
        <v>44</v>
      </c>
      <c r="O1498" s="86"/>
      <c r="P1498" s="229">
        <f>O1498*H1498</f>
        <v>0</v>
      </c>
      <c r="Q1498" s="229">
        <v>0</v>
      </c>
      <c r="R1498" s="229">
        <f>Q1498*H1498</f>
        <v>0</v>
      </c>
      <c r="S1498" s="229">
        <v>0</v>
      </c>
      <c r="T1498" s="230">
        <f>S1498*H1498</f>
        <v>0</v>
      </c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R1498" s="231" t="s">
        <v>255</v>
      </c>
      <c r="AT1498" s="231" t="s">
        <v>166</v>
      </c>
      <c r="AU1498" s="231" t="s">
        <v>106</v>
      </c>
      <c r="AY1498" s="19" t="s">
        <v>163</v>
      </c>
      <c r="BE1498" s="232">
        <f>IF(N1498="základní",J1498,0)</f>
        <v>0</v>
      </c>
      <c r="BF1498" s="232">
        <f>IF(N1498="snížená",J1498,0)</f>
        <v>0</v>
      </c>
      <c r="BG1498" s="232">
        <f>IF(N1498="zákl. přenesená",J1498,0)</f>
        <v>0</v>
      </c>
      <c r="BH1498" s="232">
        <f>IF(N1498="sníž. přenesená",J1498,0)</f>
        <v>0</v>
      </c>
      <c r="BI1498" s="232">
        <f>IF(N1498="nulová",J1498,0)</f>
        <v>0</v>
      </c>
      <c r="BJ1498" s="19" t="s">
        <v>106</v>
      </c>
      <c r="BK1498" s="232">
        <f>ROUND(I1498*H1498,2)</f>
        <v>0</v>
      </c>
      <c r="BL1498" s="19" t="s">
        <v>255</v>
      </c>
      <c r="BM1498" s="231" t="s">
        <v>3371</v>
      </c>
    </row>
    <row r="1499" spans="1:51" s="13" customFormat="1" ht="12">
      <c r="A1499" s="13"/>
      <c r="B1499" s="233"/>
      <c r="C1499" s="234"/>
      <c r="D1499" s="235" t="s">
        <v>173</v>
      </c>
      <c r="E1499" s="236" t="s">
        <v>19</v>
      </c>
      <c r="F1499" s="237" t="s">
        <v>3372</v>
      </c>
      <c r="G1499" s="234"/>
      <c r="H1499" s="238">
        <v>1</v>
      </c>
      <c r="I1499" s="239"/>
      <c r="J1499" s="234"/>
      <c r="K1499" s="234"/>
      <c r="L1499" s="240"/>
      <c r="M1499" s="241"/>
      <c r="N1499" s="242"/>
      <c r="O1499" s="242"/>
      <c r="P1499" s="242"/>
      <c r="Q1499" s="242"/>
      <c r="R1499" s="242"/>
      <c r="S1499" s="242"/>
      <c r="T1499" s="24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4" t="s">
        <v>173</v>
      </c>
      <c r="AU1499" s="244" t="s">
        <v>106</v>
      </c>
      <c r="AV1499" s="13" t="s">
        <v>106</v>
      </c>
      <c r="AW1499" s="13" t="s">
        <v>33</v>
      </c>
      <c r="AX1499" s="13" t="s">
        <v>80</v>
      </c>
      <c r="AY1499" s="244" t="s">
        <v>163</v>
      </c>
    </row>
    <row r="1500" spans="1:65" s="2" customFormat="1" ht="33" customHeight="1">
      <c r="A1500" s="40"/>
      <c r="B1500" s="41"/>
      <c r="C1500" s="220" t="s">
        <v>3373</v>
      </c>
      <c r="D1500" s="220" t="s">
        <v>166</v>
      </c>
      <c r="E1500" s="221" t="s">
        <v>3374</v>
      </c>
      <c r="F1500" s="222" t="s">
        <v>3336</v>
      </c>
      <c r="G1500" s="223" t="s">
        <v>420</v>
      </c>
      <c r="H1500" s="224">
        <v>1</v>
      </c>
      <c r="I1500" s="225"/>
      <c r="J1500" s="226">
        <f>ROUND(I1500*H1500,2)</f>
        <v>0</v>
      </c>
      <c r="K1500" s="222" t="s">
        <v>19</v>
      </c>
      <c r="L1500" s="46"/>
      <c r="M1500" s="227" t="s">
        <v>19</v>
      </c>
      <c r="N1500" s="228" t="s">
        <v>44</v>
      </c>
      <c r="O1500" s="86"/>
      <c r="P1500" s="229">
        <f>O1500*H1500</f>
        <v>0</v>
      </c>
      <c r="Q1500" s="229">
        <v>0</v>
      </c>
      <c r="R1500" s="229">
        <f>Q1500*H1500</f>
        <v>0</v>
      </c>
      <c r="S1500" s="229">
        <v>0</v>
      </c>
      <c r="T1500" s="230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31" t="s">
        <v>255</v>
      </c>
      <c r="AT1500" s="231" t="s">
        <v>166</v>
      </c>
      <c r="AU1500" s="231" t="s">
        <v>106</v>
      </c>
      <c r="AY1500" s="19" t="s">
        <v>163</v>
      </c>
      <c r="BE1500" s="232">
        <f>IF(N1500="základní",J1500,0)</f>
        <v>0</v>
      </c>
      <c r="BF1500" s="232">
        <f>IF(N1500="snížená",J1500,0)</f>
        <v>0</v>
      </c>
      <c r="BG1500" s="232">
        <f>IF(N1500="zákl. přenesená",J1500,0)</f>
        <v>0</v>
      </c>
      <c r="BH1500" s="232">
        <f>IF(N1500="sníž. přenesená",J1500,0)</f>
        <v>0</v>
      </c>
      <c r="BI1500" s="232">
        <f>IF(N1500="nulová",J1500,0)</f>
        <v>0</v>
      </c>
      <c r="BJ1500" s="19" t="s">
        <v>106</v>
      </c>
      <c r="BK1500" s="232">
        <f>ROUND(I1500*H1500,2)</f>
        <v>0</v>
      </c>
      <c r="BL1500" s="19" t="s">
        <v>255</v>
      </c>
      <c r="BM1500" s="231" t="s">
        <v>3375</v>
      </c>
    </row>
    <row r="1501" spans="1:51" s="13" customFormat="1" ht="12">
      <c r="A1501" s="13"/>
      <c r="B1501" s="233"/>
      <c r="C1501" s="234"/>
      <c r="D1501" s="235" t="s">
        <v>173</v>
      </c>
      <c r="E1501" s="236" t="s">
        <v>19</v>
      </c>
      <c r="F1501" s="237" t="s">
        <v>3376</v>
      </c>
      <c r="G1501" s="234"/>
      <c r="H1501" s="238">
        <v>1</v>
      </c>
      <c r="I1501" s="239"/>
      <c r="J1501" s="234"/>
      <c r="K1501" s="234"/>
      <c r="L1501" s="240"/>
      <c r="M1501" s="241"/>
      <c r="N1501" s="242"/>
      <c r="O1501" s="242"/>
      <c r="P1501" s="242"/>
      <c r="Q1501" s="242"/>
      <c r="R1501" s="242"/>
      <c r="S1501" s="242"/>
      <c r="T1501" s="24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4" t="s">
        <v>173</v>
      </c>
      <c r="AU1501" s="244" t="s">
        <v>106</v>
      </c>
      <c r="AV1501" s="13" t="s">
        <v>106</v>
      </c>
      <c r="AW1501" s="13" t="s">
        <v>33</v>
      </c>
      <c r="AX1501" s="13" t="s">
        <v>80</v>
      </c>
      <c r="AY1501" s="244" t="s">
        <v>163</v>
      </c>
    </row>
    <row r="1502" spans="1:65" s="2" customFormat="1" ht="33" customHeight="1">
      <c r="A1502" s="40"/>
      <c r="B1502" s="41"/>
      <c r="C1502" s="220" t="s">
        <v>3377</v>
      </c>
      <c r="D1502" s="220" t="s">
        <v>166</v>
      </c>
      <c r="E1502" s="221" t="s">
        <v>3378</v>
      </c>
      <c r="F1502" s="222" t="s">
        <v>3379</v>
      </c>
      <c r="G1502" s="223" t="s">
        <v>3380</v>
      </c>
      <c r="H1502" s="224">
        <v>4</v>
      </c>
      <c r="I1502" s="225"/>
      <c r="J1502" s="226">
        <f>ROUND(I1502*H1502,2)</f>
        <v>0</v>
      </c>
      <c r="K1502" s="222" t="s">
        <v>19</v>
      </c>
      <c r="L1502" s="46"/>
      <c r="M1502" s="227" t="s">
        <v>19</v>
      </c>
      <c r="N1502" s="228" t="s">
        <v>44</v>
      </c>
      <c r="O1502" s="86"/>
      <c r="P1502" s="229">
        <f>O1502*H1502</f>
        <v>0</v>
      </c>
      <c r="Q1502" s="229">
        <v>0</v>
      </c>
      <c r="R1502" s="229">
        <f>Q1502*H1502</f>
        <v>0</v>
      </c>
      <c r="S1502" s="229">
        <v>0</v>
      </c>
      <c r="T1502" s="230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31" t="s">
        <v>255</v>
      </c>
      <c r="AT1502" s="231" t="s">
        <v>166</v>
      </c>
      <c r="AU1502" s="231" t="s">
        <v>106</v>
      </c>
      <c r="AY1502" s="19" t="s">
        <v>163</v>
      </c>
      <c r="BE1502" s="232">
        <f>IF(N1502="základní",J1502,0)</f>
        <v>0</v>
      </c>
      <c r="BF1502" s="232">
        <f>IF(N1502="snížená",J1502,0)</f>
        <v>0</v>
      </c>
      <c r="BG1502" s="232">
        <f>IF(N1502="zákl. přenesená",J1502,0)</f>
        <v>0</v>
      </c>
      <c r="BH1502" s="232">
        <f>IF(N1502="sníž. přenesená",J1502,0)</f>
        <v>0</v>
      </c>
      <c r="BI1502" s="232">
        <f>IF(N1502="nulová",J1502,0)</f>
        <v>0</v>
      </c>
      <c r="BJ1502" s="19" t="s">
        <v>106</v>
      </c>
      <c r="BK1502" s="232">
        <f>ROUND(I1502*H1502,2)</f>
        <v>0</v>
      </c>
      <c r="BL1502" s="19" t="s">
        <v>255</v>
      </c>
      <c r="BM1502" s="231" t="s">
        <v>3381</v>
      </c>
    </row>
    <row r="1503" spans="1:51" s="13" customFormat="1" ht="12">
      <c r="A1503" s="13"/>
      <c r="B1503" s="233"/>
      <c r="C1503" s="234"/>
      <c r="D1503" s="235" t="s">
        <v>173</v>
      </c>
      <c r="E1503" s="236" t="s">
        <v>19</v>
      </c>
      <c r="F1503" s="237" t="s">
        <v>3382</v>
      </c>
      <c r="G1503" s="234"/>
      <c r="H1503" s="238">
        <v>4</v>
      </c>
      <c r="I1503" s="239"/>
      <c r="J1503" s="234"/>
      <c r="K1503" s="234"/>
      <c r="L1503" s="240"/>
      <c r="M1503" s="241"/>
      <c r="N1503" s="242"/>
      <c r="O1503" s="242"/>
      <c r="P1503" s="242"/>
      <c r="Q1503" s="242"/>
      <c r="R1503" s="242"/>
      <c r="S1503" s="242"/>
      <c r="T1503" s="24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4" t="s">
        <v>173</v>
      </c>
      <c r="AU1503" s="244" t="s">
        <v>106</v>
      </c>
      <c r="AV1503" s="13" t="s">
        <v>106</v>
      </c>
      <c r="AW1503" s="13" t="s">
        <v>33</v>
      </c>
      <c r="AX1503" s="13" t="s">
        <v>80</v>
      </c>
      <c r="AY1503" s="244" t="s">
        <v>163</v>
      </c>
    </row>
    <row r="1504" spans="1:65" s="2" customFormat="1" ht="33" customHeight="1">
      <c r="A1504" s="40"/>
      <c r="B1504" s="41"/>
      <c r="C1504" s="220" t="s">
        <v>3383</v>
      </c>
      <c r="D1504" s="220" t="s">
        <v>166</v>
      </c>
      <c r="E1504" s="221" t="s">
        <v>3384</v>
      </c>
      <c r="F1504" s="222" t="s">
        <v>3385</v>
      </c>
      <c r="G1504" s="223" t="s">
        <v>3380</v>
      </c>
      <c r="H1504" s="224">
        <v>1</v>
      </c>
      <c r="I1504" s="225"/>
      <c r="J1504" s="226">
        <f>ROUND(I1504*H1504,2)</f>
        <v>0</v>
      </c>
      <c r="K1504" s="222" t="s">
        <v>19</v>
      </c>
      <c r="L1504" s="46"/>
      <c r="M1504" s="227" t="s">
        <v>19</v>
      </c>
      <c r="N1504" s="228" t="s">
        <v>44</v>
      </c>
      <c r="O1504" s="86"/>
      <c r="P1504" s="229">
        <f>O1504*H1504</f>
        <v>0</v>
      </c>
      <c r="Q1504" s="229">
        <v>0</v>
      </c>
      <c r="R1504" s="229">
        <f>Q1504*H1504</f>
        <v>0</v>
      </c>
      <c r="S1504" s="229">
        <v>0</v>
      </c>
      <c r="T1504" s="230">
        <f>S1504*H1504</f>
        <v>0</v>
      </c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R1504" s="231" t="s">
        <v>255</v>
      </c>
      <c r="AT1504" s="231" t="s">
        <v>166</v>
      </c>
      <c r="AU1504" s="231" t="s">
        <v>106</v>
      </c>
      <c r="AY1504" s="19" t="s">
        <v>163</v>
      </c>
      <c r="BE1504" s="232">
        <f>IF(N1504="základní",J1504,0)</f>
        <v>0</v>
      </c>
      <c r="BF1504" s="232">
        <f>IF(N1504="snížená",J1504,0)</f>
        <v>0</v>
      </c>
      <c r="BG1504" s="232">
        <f>IF(N1504="zákl. přenesená",J1504,0)</f>
        <v>0</v>
      </c>
      <c r="BH1504" s="232">
        <f>IF(N1504="sníž. přenesená",J1504,0)</f>
        <v>0</v>
      </c>
      <c r="BI1504" s="232">
        <f>IF(N1504="nulová",J1504,0)</f>
        <v>0</v>
      </c>
      <c r="BJ1504" s="19" t="s">
        <v>106</v>
      </c>
      <c r="BK1504" s="232">
        <f>ROUND(I1504*H1504,2)</f>
        <v>0</v>
      </c>
      <c r="BL1504" s="19" t="s">
        <v>255</v>
      </c>
      <c r="BM1504" s="231" t="s">
        <v>3386</v>
      </c>
    </row>
    <row r="1505" spans="1:51" s="13" customFormat="1" ht="12">
      <c r="A1505" s="13"/>
      <c r="B1505" s="233"/>
      <c r="C1505" s="234"/>
      <c r="D1505" s="235" t="s">
        <v>173</v>
      </c>
      <c r="E1505" s="236" t="s">
        <v>19</v>
      </c>
      <c r="F1505" s="237" t="s">
        <v>3387</v>
      </c>
      <c r="G1505" s="234"/>
      <c r="H1505" s="238">
        <v>1</v>
      </c>
      <c r="I1505" s="239"/>
      <c r="J1505" s="234"/>
      <c r="K1505" s="234"/>
      <c r="L1505" s="240"/>
      <c r="M1505" s="241"/>
      <c r="N1505" s="242"/>
      <c r="O1505" s="242"/>
      <c r="P1505" s="242"/>
      <c r="Q1505" s="242"/>
      <c r="R1505" s="242"/>
      <c r="S1505" s="242"/>
      <c r="T1505" s="24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4" t="s">
        <v>173</v>
      </c>
      <c r="AU1505" s="244" t="s">
        <v>106</v>
      </c>
      <c r="AV1505" s="13" t="s">
        <v>106</v>
      </c>
      <c r="AW1505" s="13" t="s">
        <v>33</v>
      </c>
      <c r="AX1505" s="13" t="s">
        <v>80</v>
      </c>
      <c r="AY1505" s="244" t="s">
        <v>163</v>
      </c>
    </row>
    <row r="1506" spans="1:65" s="2" customFormat="1" ht="33" customHeight="1">
      <c r="A1506" s="40"/>
      <c r="B1506" s="41"/>
      <c r="C1506" s="220" t="s">
        <v>3388</v>
      </c>
      <c r="D1506" s="220" t="s">
        <v>166</v>
      </c>
      <c r="E1506" s="221" t="s">
        <v>3389</v>
      </c>
      <c r="F1506" s="222" t="s">
        <v>3390</v>
      </c>
      <c r="G1506" s="223" t="s">
        <v>3380</v>
      </c>
      <c r="H1506" s="224">
        <v>1</v>
      </c>
      <c r="I1506" s="225"/>
      <c r="J1506" s="226">
        <f>ROUND(I1506*H1506,2)</f>
        <v>0</v>
      </c>
      <c r="K1506" s="222" t="s">
        <v>19</v>
      </c>
      <c r="L1506" s="46"/>
      <c r="M1506" s="227" t="s">
        <v>19</v>
      </c>
      <c r="N1506" s="228" t="s">
        <v>44</v>
      </c>
      <c r="O1506" s="86"/>
      <c r="P1506" s="229">
        <f>O1506*H1506</f>
        <v>0</v>
      </c>
      <c r="Q1506" s="229">
        <v>0</v>
      </c>
      <c r="R1506" s="229">
        <f>Q1506*H1506</f>
        <v>0</v>
      </c>
      <c r="S1506" s="229">
        <v>0</v>
      </c>
      <c r="T1506" s="230">
        <f>S1506*H1506</f>
        <v>0</v>
      </c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R1506" s="231" t="s">
        <v>255</v>
      </c>
      <c r="AT1506" s="231" t="s">
        <v>166</v>
      </c>
      <c r="AU1506" s="231" t="s">
        <v>106</v>
      </c>
      <c r="AY1506" s="19" t="s">
        <v>163</v>
      </c>
      <c r="BE1506" s="232">
        <f>IF(N1506="základní",J1506,0)</f>
        <v>0</v>
      </c>
      <c r="BF1506" s="232">
        <f>IF(N1506="snížená",J1506,0)</f>
        <v>0</v>
      </c>
      <c r="BG1506" s="232">
        <f>IF(N1506="zákl. přenesená",J1506,0)</f>
        <v>0</v>
      </c>
      <c r="BH1506" s="232">
        <f>IF(N1506="sníž. přenesená",J1506,0)</f>
        <v>0</v>
      </c>
      <c r="BI1506" s="232">
        <f>IF(N1506="nulová",J1506,0)</f>
        <v>0</v>
      </c>
      <c r="BJ1506" s="19" t="s">
        <v>106</v>
      </c>
      <c r="BK1506" s="232">
        <f>ROUND(I1506*H1506,2)</f>
        <v>0</v>
      </c>
      <c r="BL1506" s="19" t="s">
        <v>255</v>
      </c>
      <c r="BM1506" s="231" t="s">
        <v>3391</v>
      </c>
    </row>
    <row r="1507" spans="1:51" s="13" customFormat="1" ht="12">
      <c r="A1507" s="13"/>
      <c r="B1507" s="233"/>
      <c r="C1507" s="234"/>
      <c r="D1507" s="235" t="s">
        <v>173</v>
      </c>
      <c r="E1507" s="236" t="s">
        <v>19</v>
      </c>
      <c r="F1507" s="237" t="s">
        <v>3392</v>
      </c>
      <c r="G1507" s="234"/>
      <c r="H1507" s="238">
        <v>1</v>
      </c>
      <c r="I1507" s="239"/>
      <c r="J1507" s="234"/>
      <c r="K1507" s="234"/>
      <c r="L1507" s="240"/>
      <c r="M1507" s="241"/>
      <c r="N1507" s="242"/>
      <c r="O1507" s="242"/>
      <c r="P1507" s="242"/>
      <c r="Q1507" s="242"/>
      <c r="R1507" s="242"/>
      <c r="S1507" s="242"/>
      <c r="T1507" s="24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4" t="s">
        <v>173</v>
      </c>
      <c r="AU1507" s="244" t="s">
        <v>106</v>
      </c>
      <c r="AV1507" s="13" t="s">
        <v>106</v>
      </c>
      <c r="AW1507" s="13" t="s">
        <v>33</v>
      </c>
      <c r="AX1507" s="13" t="s">
        <v>80</v>
      </c>
      <c r="AY1507" s="244" t="s">
        <v>163</v>
      </c>
    </row>
    <row r="1508" spans="1:65" s="2" customFormat="1" ht="33" customHeight="1">
      <c r="A1508" s="40"/>
      <c r="B1508" s="41"/>
      <c r="C1508" s="220" t="s">
        <v>3393</v>
      </c>
      <c r="D1508" s="220" t="s">
        <v>166</v>
      </c>
      <c r="E1508" s="221" t="s">
        <v>3394</v>
      </c>
      <c r="F1508" s="222" t="s">
        <v>3395</v>
      </c>
      <c r="G1508" s="223" t="s">
        <v>3380</v>
      </c>
      <c r="H1508" s="224">
        <v>1</v>
      </c>
      <c r="I1508" s="225"/>
      <c r="J1508" s="226">
        <f>ROUND(I1508*H1508,2)</f>
        <v>0</v>
      </c>
      <c r="K1508" s="222" t="s">
        <v>19</v>
      </c>
      <c r="L1508" s="46"/>
      <c r="M1508" s="227" t="s">
        <v>19</v>
      </c>
      <c r="N1508" s="228" t="s">
        <v>44</v>
      </c>
      <c r="O1508" s="86"/>
      <c r="P1508" s="229">
        <f>O1508*H1508</f>
        <v>0</v>
      </c>
      <c r="Q1508" s="229">
        <v>0</v>
      </c>
      <c r="R1508" s="229">
        <f>Q1508*H1508</f>
        <v>0</v>
      </c>
      <c r="S1508" s="229">
        <v>0</v>
      </c>
      <c r="T1508" s="230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31" t="s">
        <v>255</v>
      </c>
      <c r="AT1508" s="231" t="s">
        <v>166</v>
      </c>
      <c r="AU1508" s="231" t="s">
        <v>106</v>
      </c>
      <c r="AY1508" s="19" t="s">
        <v>163</v>
      </c>
      <c r="BE1508" s="232">
        <f>IF(N1508="základní",J1508,0)</f>
        <v>0</v>
      </c>
      <c r="BF1508" s="232">
        <f>IF(N1508="snížená",J1508,0)</f>
        <v>0</v>
      </c>
      <c r="BG1508" s="232">
        <f>IF(N1508="zákl. přenesená",J1508,0)</f>
        <v>0</v>
      </c>
      <c r="BH1508" s="232">
        <f>IF(N1508="sníž. přenesená",J1508,0)</f>
        <v>0</v>
      </c>
      <c r="BI1508" s="232">
        <f>IF(N1508="nulová",J1508,0)</f>
        <v>0</v>
      </c>
      <c r="BJ1508" s="19" t="s">
        <v>106</v>
      </c>
      <c r="BK1508" s="232">
        <f>ROUND(I1508*H1508,2)</f>
        <v>0</v>
      </c>
      <c r="BL1508" s="19" t="s">
        <v>255</v>
      </c>
      <c r="BM1508" s="231" t="s">
        <v>3396</v>
      </c>
    </row>
    <row r="1509" spans="1:51" s="13" customFormat="1" ht="12">
      <c r="A1509" s="13"/>
      <c r="B1509" s="233"/>
      <c r="C1509" s="234"/>
      <c r="D1509" s="235" t="s">
        <v>173</v>
      </c>
      <c r="E1509" s="236" t="s">
        <v>19</v>
      </c>
      <c r="F1509" s="237" t="s">
        <v>3397</v>
      </c>
      <c r="G1509" s="234"/>
      <c r="H1509" s="238">
        <v>1</v>
      </c>
      <c r="I1509" s="239"/>
      <c r="J1509" s="234"/>
      <c r="K1509" s="234"/>
      <c r="L1509" s="240"/>
      <c r="M1509" s="241"/>
      <c r="N1509" s="242"/>
      <c r="O1509" s="242"/>
      <c r="P1509" s="242"/>
      <c r="Q1509" s="242"/>
      <c r="R1509" s="242"/>
      <c r="S1509" s="242"/>
      <c r="T1509" s="24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4" t="s">
        <v>173</v>
      </c>
      <c r="AU1509" s="244" t="s">
        <v>106</v>
      </c>
      <c r="AV1509" s="13" t="s">
        <v>106</v>
      </c>
      <c r="AW1509" s="13" t="s">
        <v>33</v>
      </c>
      <c r="AX1509" s="13" t="s">
        <v>80</v>
      </c>
      <c r="AY1509" s="244" t="s">
        <v>163</v>
      </c>
    </row>
    <row r="1510" spans="1:65" s="2" customFormat="1" ht="33" customHeight="1">
      <c r="A1510" s="40"/>
      <c r="B1510" s="41"/>
      <c r="C1510" s="220" t="s">
        <v>3398</v>
      </c>
      <c r="D1510" s="220" t="s">
        <v>166</v>
      </c>
      <c r="E1510" s="221" t="s">
        <v>3399</v>
      </c>
      <c r="F1510" s="222" t="s">
        <v>3400</v>
      </c>
      <c r="G1510" s="223" t="s">
        <v>3380</v>
      </c>
      <c r="H1510" s="224">
        <v>1</v>
      </c>
      <c r="I1510" s="225"/>
      <c r="J1510" s="226">
        <f>ROUND(I1510*H1510,2)</f>
        <v>0</v>
      </c>
      <c r="K1510" s="222" t="s">
        <v>19</v>
      </c>
      <c r="L1510" s="46"/>
      <c r="M1510" s="227" t="s">
        <v>19</v>
      </c>
      <c r="N1510" s="228" t="s">
        <v>44</v>
      </c>
      <c r="O1510" s="86"/>
      <c r="P1510" s="229">
        <f>O1510*H1510</f>
        <v>0</v>
      </c>
      <c r="Q1510" s="229">
        <v>0</v>
      </c>
      <c r="R1510" s="229">
        <f>Q1510*H1510</f>
        <v>0</v>
      </c>
      <c r="S1510" s="229">
        <v>0</v>
      </c>
      <c r="T1510" s="230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31" t="s">
        <v>255</v>
      </c>
      <c r="AT1510" s="231" t="s">
        <v>166</v>
      </c>
      <c r="AU1510" s="231" t="s">
        <v>106</v>
      </c>
      <c r="AY1510" s="19" t="s">
        <v>163</v>
      </c>
      <c r="BE1510" s="232">
        <f>IF(N1510="základní",J1510,0)</f>
        <v>0</v>
      </c>
      <c r="BF1510" s="232">
        <f>IF(N1510="snížená",J1510,0)</f>
        <v>0</v>
      </c>
      <c r="BG1510" s="232">
        <f>IF(N1510="zákl. přenesená",J1510,0)</f>
        <v>0</v>
      </c>
      <c r="BH1510" s="232">
        <f>IF(N1510="sníž. přenesená",J1510,0)</f>
        <v>0</v>
      </c>
      <c r="BI1510" s="232">
        <f>IF(N1510="nulová",J1510,0)</f>
        <v>0</v>
      </c>
      <c r="BJ1510" s="19" t="s">
        <v>106</v>
      </c>
      <c r="BK1510" s="232">
        <f>ROUND(I1510*H1510,2)</f>
        <v>0</v>
      </c>
      <c r="BL1510" s="19" t="s">
        <v>255</v>
      </c>
      <c r="BM1510" s="231" t="s">
        <v>3401</v>
      </c>
    </row>
    <row r="1511" spans="1:51" s="13" customFormat="1" ht="12">
      <c r="A1511" s="13"/>
      <c r="B1511" s="233"/>
      <c r="C1511" s="234"/>
      <c r="D1511" s="235" t="s">
        <v>173</v>
      </c>
      <c r="E1511" s="236" t="s">
        <v>19</v>
      </c>
      <c r="F1511" s="237" t="s">
        <v>3402</v>
      </c>
      <c r="G1511" s="234"/>
      <c r="H1511" s="238">
        <v>1</v>
      </c>
      <c r="I1511" s="239"/>
      <c r="J1511" s="234"/>
      <c r="K1511" s="234"/>
      <c r="L1511" s="240"/>
      <c r="M1511" s="241"/>
      <c r="N1511" s="242"/>
      <c r="O1511" s="242"/>
      <c r="P1511" s="242"/>
      <c r="Q1511" s="242"/>
      <c r="R1511" s="242"/>
      <c r="S1511" s="242"/>
      <c r="T1511" s="24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4" t="s">
        <v>173</v>
      </c>
      <c r="AU1511" s="244" t="s">
        <v>106</v>
      </c>
      <c r="AV1511" s="13" t="s">
        <v>106</v>
      </c>
      <c r="AW1511" s="13" t="s">
        <v>33</v>
      </c>
      <c r="AX1511" s="13" t="s">
        <v>80</v>
      </c>
      <c r="AY1511" s="244" t="s">
        <v>163</v>
      </c>
    </row>
    <row r="1512" spans="1:65" s="2" customFormat="1" ht="33" customHeight="1">
      <c r="A1512" s="40"/>
      <c r="B1512" s="41"/>
      <c r="C1512" s="220" t="s">
        <v>3403</v>
      </c>
      <c r="D1512" s="220" t="s">
        <v>166</v>
      </c>
      <c r="E1512" s="221" t="s">
        <v>3404</v>
      </c>
      <c r="F1512" s="222" t="s">
        <v>3390</v>
      </c>
      <c r="G1512" s="223" t="s">
        <v>3380</v>
      </c>
      <c r="H1512" s="224">
        <v>1</v>
      </c>
      <c r="I1512" s="225"/>
      <c r="J1512" s="226">
        <f>ROUND(I1512*H1512,2)</f>
        <v>0</v>
      </c>
      <c r="K1512" s="222" t="s">
        <v>19</v>
      </c>
      <c r="L1512" s="46"/>
      <c r="M1512" s="227" t="s">
        <v>19</v>
      </c>
      <c r="N1512" s="228" t="s">
        <v>44</v>
      </c>
      <c r="O1512" s="86"/>
      <c r="P1512" s="229">
        <f>O1512*H1512</f>
        <v>0</v>
      </c>
      <c r="Q1512" s="229">
        <v>0</v>
      </c>
      <c r="R1512" s="229">
        <f>Q1512*H1512</f>
        <v>0</v>
      </c>
      <c r="S1512" s="229">
        <v>0</v>
      </c>
      <c r="T1512" s="230">
        <f>S1512*H1512</f>
        <v>0</v>
      </c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R1512" s="231" t="s">
        <v>255</v>
      </c>
      <c r="AT1512" s="231" t="s">
        <v>166</v>
      </c>
      <c r="AU1512" s="231" t="s">
        <v>106</v>
      </c>
      <c r="AY1512" s="19" t="s">
        <v>163</v>
      </c>
      <c r="BE1512" s="232">
        <f>IF(N1512="základní",J1512,0)</f>
        <v>0</v>
      </c>
      <c r="BF1512" s="232">
        <f>IF(N1512="snížená",J1512,0)</f>
        <v>0</v>
      </c>
      <c r="BG1512" s="232">
        <f>IF(N1512="zákl. přenesená",J1512,0)</f>
        <v>0</v>
      </c>
      <c r="BH1512" s="232">
        <f>IF(N1512="sníž. přenesená",J1512,0)</f>
        <v>0</v>
      </c>
      <c r="BI1512" s="232">
        <f>IF(N1512="nulová",J1512,0)</f>
        <v>0</v>
      </c>
      <c r="BJ1512" s="19" t="s">
        <v>106</v>
      </c>
      <c r="BK1512" s="232">
        <f>ROUND(I1512*H1512,2)</f>
        <v>0</v>
      </c>
      <c r="BL1512" s="19" t="s">
        <v>255</v>
      </c>
      <c r="BM1512" s="231" t="s">
        <v>3405</v>
      </c>
    </row>
    <row r="1513" spans="1:51" s="13" customFormat="1" ht="12">
      <c r="A1513" s="13"/>
      <c r="B1513" s="233"/>
      <c r="C1513" s="234"/>
      <c r="D1513" s="235" t="s">
        <v>173</v>
      </c>
      <c r="E1513" s="236" t="s">
        <v>19</v>
      </c>
      <c r="F1513" s="237" t="s">
        <v>3406</v>
      </c>
      <c r="G1513" s="234"/>
      <c r="H1513" s="238">
        <v>1</v>
      </c>
      <c r="I1513" s="239"/>
      <c r="J1513" s="234"/>
      <c r="K1513" s="234"/>
      <c r="L1513" s="240"/>
      <c r="M1513" s="241"/>
      <c r="N1513" s="242"/>
      <c r="O1513" s="242"/>
      <c r="P1513" s="242"/>
      <c r="Q1513" s="242"/>
      <c r="R1513" s="242"/>
      <c r="S1513" s="242"/>
      <c r="T1513" s="24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4" t="s">
        <v>173</v>
      </c>
      <c r="AU1513" s="244" t="s">
        <v>106</v>
      </c>
      <c r="AV1513" s="13" t="s">
        <v>106</v>
      </c>
      <c r="AW1513" s="13" t="s">
        <v>33</v>
      </c>
      <c r="AX1513" s="13" t="s">
        <v>80</v>
      </c>
      <c r="AY1513" s="244" t="s">
        <v>163</v>
      </c>
    </row>
    <row r="1514" spans="1:65" s="2" customFormat="1" ht="21.75" customHeight="1">
      <c r="A1514" s="40"/>
      <c r="B1514" s="41"/>
      <c r="C1514" s="220" t="s">
        <v>3407</v>
      </c>
      <c r="D1514" s="220" t="s">
        <v>166</v>
      </c>
      <c r="E1514" s="221" t="s">
        <v>3408</v>
      </c>
      <c r="F1514" s="222" t="s">
        <v>3409</v>
      </c>
      <c r="G1514" s="223" t="s">
        <v>3380</v>
      </c>
      <c r="H1514" s="224">
        <v>1</v>
      </c>
      <c r="I1514" s="225"/>
      <c r="J1514" s="226">
        <f>ROUND(I1514*H1514,2)</f>
        <v>0</v>
      </c>
      <c r="K1514" s="222" t="s">
        <v>19</v>
      </c>
      <c r="L1514" s="46"/>
      <c r="M1514" s="227" t="s">
        <v>19</v>
      </c>
      <c r="N1514" s="228" t="s">
        <v>44</v>
      </c>
      <c r="O1514" s="86"/>
      <c r="P1514" s="229">
        <f>O1514*H1514</f>
        <v>0</v>
      </c>
      <c r="Q1514" s="229">
        <v>0</v>
      </c>
      <c r="R1514" s="229">
        <f>Q1514*H1514</f>
        <v>0</v>
      </c>
      <c r="S1514" s="229">
        <v>0</v>
      </c>
      <c r="T1514" s="230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31" t="s">
        <v>255</v>
      </c>
      <c r="AT1514" s="231" t="s">
        <v>166</v>
      </c>
      <c r="AU1514" s="231" t="s">
        <v>106</v>
      </c>
      <c r="AY1514" s="19" t="s">
        <v>163</v>
      </c>
      <c r="BE1514" s="232">
        <f>IF(N1514="základní",J1514,0)</f>
        <v>0</v>
      </c>
      <c r="BF1514" s="232">
        <f>IF(N1514="snížená",J1514,0)</f>
        <v>0</v>
      </c>
      <c r="BG1514" s="232">
        <f>IF(N1514="zákl. přenesená",J1514,0)</f>
        <v>0</v>
      </c>
      <c r="BH1514" s="232">
        <f>IF(N1514="sníž. přenesená",J1514,0)</f>
        <v>0</v>
      </c>
      <c r="BI1514" s="232">
        <f>IF(N1514="nulová",J1514,0)</f>
        <v>0</v>
      </c>
      <c r="BJ1514" s="19" t="s">
        <v>106</v>
      </c>
      <c r="BK1514" s="232">
        <f>ROUND(I1514*H1514,2)</f>
        <v>0</v>
      </c>
      <c r="BL1514" s="19" t="s">
        <v>255</v>
      </c>
      <c r="BM1514" s="231" t="s">
        <v>3410</v>
      </c>
    </row>
    <row r="1515" spans="1:51" s="13" customFormat="1" ht="12">
      <c r="A1515" s="13"/>
      <c r="B1515" s="233"/>
      <c r="C1515" s="234"/>
      <c r="D1515" s="235" t="s">
        <v>173</v>
      </c>
      <c r="E1515" s="236" t="s">
        <v>19</v>
      </c>
      <c r="F1515" s="237" t="s">
        <v>3411</v>
      </c>
      <c r="G1515" s="234"/>
      <c r="H1515" s="238">
        <v>1</v>
      </c>
      <c r="I1515" s="239"/>
      <c r="J1515" s="234"/>
      <c r="K1515" s="234"/>
      <c r="L1515" s="240"/>
      <c r="M1515" s="241"/>
      <c r="N1515" s="242"/>
      <c r="O1515" s="242"/>
      <c r="P1515" s="242"/>
      <c r="Q1515" s="242"/>
      <c r="R1515" s="242"/>
      <c r="S1515" s="242"/>
      <c r="T1515" s="24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4" t="s">
        <v>173</v>
      </c>
      <c r="AU1515" s="244" t="s">
        <v>106</v>
      </c>
      <c r="AV1515" s="13" t="s">
        <v>106</v>
      </c>
      <c r="AW1515" s="13" t="s">
        <v>33</v>
      </c>
      <c r="AX1515" s="13" t="s">
        <v>80</v>
      </c>
      <c r="AY1515" s="244" t="s">
        <v>163</v>
      </c>
    </row>
    <row r="1516" spans="1:65" s="2" customFormat="1" ht="21.75" customHeight="1">
      <c r="A1516" s="40"/>
      <c r="B1516" s="41"/>
      <c r="C1516" s="220" t="s">
        <v>3412</v>
      </c>
      <c r="D1516" s="220" t="s">
        <v>166</v>
      </c>
      <c r="E1516" s="221" t="s">
        <v>3413</v>
      </c>
      <c r="F1516" s="222" t="s">
        <v>3414</v>
      </c>
      <c r="G1516" s="223" t="s">
        <v>394</v>
      </c>
      <c r="H1516" s="224">
        <v>1</v>
      </c>
      <c r="I1516" s="225"/>
      <c r="J1516" s="226">
        <f>ROUND(I1516*H1516,2)</f>
        <v>0</v>
      </c>
      <c r="K1516" s="222" t="s">
        <v>19</v>
      </c>
      <c r="L1516" s="46"/>
      <c r="M1516" s="227" t="s">
        <v>19</v>
      </c>
      <c r="N1516" s="228" t="s">
        <v>44</v>
      </c>
      <c r="O1516" s="86"/>
      <c r="P1516" s="229">
        <f>O1516*H1516</f>
        <v>0</v>
      </c>
      <c r="Q1516" s="229">
        <v>0</v>
      </c>
      <c r="R1516" s="229">
        <f>Q1516*H1516</f>
        <v>0</v>
      </c>
      <c r="S1516" s="229">
        <v>0</v>
      </c>
      <c r="T1516" s="230">
        <f>S1516*H1516</f>
        <v>0</v>
      </c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R1516" s="231" t="s">
        <v>255</v>
      </c>
      <c r="AT1516" s="231" t="s">
        <v>166</v>
      </c>
      <c r="AU1516" s="231" t="s">
        <v>106</v>
      </c>
      <c r="AY1516" s="19" t="s">
        <v>163</v>
      </c>
      <c r="BE1516" s="232">
        <f>IF(N1516="základní",J1516,0)</f>
        <v>0</v>
      </c>
      <c r="BF1516" s="232">
        <f>IF(N1516="snížená",J1516,0)</f>
        <v>0</v>
      </c>
      <c r="BG1516" s="232">
        <f>IF(N1516="zákl. přenesená",J1516,0)</f>
        <v>0</v>
      </c>
      <c r="BH1516" s="232">
        <f>IF(N1516="sníž. přenesená",J1516,0)</f>
        <v>0</v>
      </c>
      <c r="BI1516" s="232">
        <f>IF(N1516="nulová",J1516,0)</f>
        <v>0</v>
      </c>
      <c r="BJ1516" s="19" t="s">
        <v>106</v>
      </c>
      <c r="BK1516" s="232">
        <f>ROUND(I1516*H1516,2)</f>
        <v>0</v>
      </c>
      <c r="BL1516" s="19" t="s">
        <v>255</v>
      </c>
      <c r="BM1516" s="231" t="s">
        <v>3415</v>
      </c>
    </row>
    <row r="1517" spans="1:51" s="13" customFormat="1" ht="12">
      <c r="A1517" s="13"/>
      <c r="B1517" s="233"/>
      <c r="C1517" s="234"/>
      <c r="D1517" s="235" t="s">
        <v>173</v>
      </c>
      <c r="E1517" s="236" t="s">
        <v>19</v>
      </c>
      <c r="F1517" s="237" t="s">
        <v>3416</v>
      </c>
      <c r="G1517" s="234"/>
      <c r="H1517" s="238">
        <v>1</v>
      </c>
      <c r="I1517" s="239"/>
      <c r="J1517" s="234"/>
      <c r="K1517" s="234"/>
      <c r="L1517" s="240"/>
      <c r="M1517" s="241"/>
      <c r="N1517" s="242"/>
      <c r="O1517" s="242"/>
      <c r="P1517" s="242"/>
      <c r="Q1517" s="242"/>
      <c r="R1517" s="242"/>
      <c r="S1517" s="242"/>
      <c r="T1517" s="24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4" t="s">
        <v>173</v>
      </c>
      <c r="AU1517" s="244" t="s">
        <v>106</v>
      </c>
      <c r="AV1517" s="13" t="s">
        <v>106</v>
      </c>
      <c r="AW1517" s="13" t="s">
        <v>33</v>
      </c>
      <c r="AX1517" s="13" t="s">
        <v>80</v>
      </c>
      <c r="AY1517" s="244" t="s">
        <v>163</v>
      </c>
    </row>
    <row r="1518" spans="1:65" s="2" customFormat="1" ht="21.75" customHeight="1">
      <c r="A1518" s="40"/>
      <c r="B1518" s="41"/>
      <c r="C1518" s="220" t="s">
        <v>3417</v>
      </c>
      <c r="D1518" s="220" t="s">
        <v>166</v>
      </c>
      <c r="E1518" s="221" t="s">
        <v>3418</v>
      </c>
      <c r="F1518" s="222" t="s">
        <v>3419</v>
      </c>
      <c r="G1518" s="223" t="s">
        <v>420</v>
      </c>
      <c r="H1518" s="224">
        <v>8</v>
      </c>
      <c r="I1518" s="225"/>
      <c r="J1518" s="226">
        <f>ROUND(I1518*H1518,2)</f>
        <v>0</v>
      </c>
      <c r="K1518" s="222" t="s">
        <v>19</v>
      </c>
      <c r="L1518" s="46"/>
      <c r="M1518" s="227" t="s">
        <v>19</v>
      </c>
      <c r="N1518" s="228" t="s">
        <v>44</v>
      </c>
      <c r="O1518" s="86"/>
      <c r="P1518" s="229">
        <f>O1518*H1518</f>
        <v>0</v>
      </c>
      <c r="Q1518" s="229">
        <v>0</v>
      </c>
      <c r="R1518" s="229">
        <f>Q1518*H1518</f>
        <v>0</v>
      </c>
      <c r="S1518" s="229">
        <v>0</v>
      </c>
      <c r="T1518" s="230">
        <f>S1518*H1518</f>
        <v>0</v>
      </c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R1518" s="231" t="s">
        <v>255</v>
      </c>
      <c r="AT1518" s="231" t="s">
        <v>166</v>
      </c>
      <c r="AU1518" s="231" t="s">
        <v>106</v>
      </c>
      <c r="AY1518" s="19" t="s">
        <v>163</v>
      </c>
      <c r="BE1518" s="232">
        <f>IF(N1518="základní",J1518,0)</f>
        <v>0</v>
      </c>
      <c r="BF1518" s="232">
        <f>IF(N1518="snížená",J1518,0)</f>
        <v>0</v>
      </c>
      <c r="BG1518" s="232">
        <f>IF(N1518="zákl. přenesená",J1518,0)</f>
        <v>0</v>
      </c>
      <c r="BH1518" s="232">
        <f>IF(N1518="sníž. přenesená",J1518,0)</f>
        <v>0</v>
      </c>
      <c r="BI1518" s="232">
        <f>IF(N1518="nulová",J1518,0)</f>
        <v>0</v>
      </c>
      <c r="BJ1518" s="19" t="s">
        <v>106</v>
      </c>
      <c r="BK1518" s="232">
        <f>ROUND(I1518*H1518,2)</f>
        <v>0</v>
      </c>
      <c r="BL1518" s="19" t="s">
        <v>255</v>
      </c>
      <c r="BM1518" s="231" t="s">
        <v>3420</v>
      </c>
    </row>
    <row r="1519" spans="1:51" s="13" customFormat="1" ht="12">
      <c r="A1519" s="13"/>
      <c r="B1519" s="233"/>
      <c r="C1519" s="234"/>
      <c r="D1519" s="235" t="s">
        <v>173</v>
      </c>
      <c r="E1519" s="236" t="s">
        <v>19</v>
      </c>
      <c r="F1519" s="237" t="s">
        <v>3421</v>
      </c>
      <c r="G1519" s="234"/>
      <c r="H1519" s="238">
        <v>8</v>
      </c>
      <c r="I1519" s="239"/>
      <c r="J1519" s="234"/>
      <c r="K1519" s="234"/>
      <c r="L1519" s="240"/>
      <c r="M1519" s="241"/>
      <c r="N1519" s="242"/>
      <c r="O1519" s="242"/>
      <c r="P1519" s="242"/>
      <c r="Q1519" s="242"/>
      <c r="R1519" s="242"/>
      <c r="S1519" s="242"/>
      <c r="T1519" s="24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4" t="s">
        <v>173</v>
      </c>
      <c r="AU1519" s="244" t="s">
        <v>106</v>
      </c>
      <c r="AV1519" s="13" t="s">
        <v>106</v>
      </c>
      <c r="AW1519" s="13" t="s">
        <v>33</v>
      </c>
      <c r="AX1519" s="13" t="s">
        <v>80</v>
      </c>
      <c r="AY1519" s="244" t="s">
        <v>163</v>
      </c>
    </row>
    <row r="1520" spans="1:65" s="2" customFormat="1" ht="21.75" customHeight="1">
      <c r="A1520" s="40"/>
      <c r="B1520" s="41"/>
      <c r="C1520" s="220" t="s">
        <v>3422</v>
      </c>
      <c r="D1520" s="220" t="s">
        <v>166</v>
      </c>
      <c r="E1520" s="221" t="s">
        <v>3423</v>
      </c>
      <c r="F1520" s="222" t="s">
        <v>3424</v>
      </c>
      <c r="G1520" s="223" t="s">
        <v>420</v>
      </c>
      <c r="H1520" s="224">
        <v>3</v>
      </c>
      <c r="I1520" s="225"/>
      <c r="J1520" s="226">
        <f>ROUND(I1520*H1520,2)</f>
        <v>0</v>
      </c>
      <c r="K1520" s="222" t="s">
        <v>19</v>
      </c>
      <c r="L1520" s="46"/>
      <c r="M1520" s="227" t="s">
        <v>19</v>
      </c>
      <c r="N1520" s="228" t="s">
        <v>44</v>
      </c>
      <c r="O1520" s="86"/>
      <c r="P1520" s="229">
        <f>O1520*H1520</f>
        <v>0</v>
      </c>
      <c r="Q1520" s="229">
        <v>0</v>
      </c>
      <c r="R1520" s="229">
        <f>Q1520*H1520</f>
        <v>0</v>
      </c>
      <c r="S1520" s="229">
        <v>0</v>
      </c>
      <c r="T1520" s="230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31" t="s">
        <v>255</v>
      </c>
      <c r="AT1520" s="231" t="s">
        <v>166</v>
      </c>
      <c r="AU1520" s="231" t="s">
        <v>106</v>
      </c>
      <c r="AY1520" s="19" t="s">
        <v>163</v>
      </c>
      <c r="BE1520" s="232">
        <f>IF(N1520="základní",J1520,0)</f>
        <v>0</v>
      </c>
      <c r="BF1520" s="232">
        <f>IF(N1520="snížená",J1520,0)</f>
        <v>0</v>
      </c>
      <c r="BG1520" s="232">
        <f>IF(N1520="zákl. přenesená",J1520,0)</f>
        <v>0</v>
      </c>
      <c r="BH1520" s="232">
        <f>IF(N1520="sníž. přenesená",J1520,0)</f>
        <v>0</v>
      </c>
      <c r="BI1520" s="232">
        <f>IF(N1520="nulová",J1520,0)</f>
        <v>0</v>
      </c>
      <c r="BJ1520" s="19" t="s">
        <v>106</v>
      </c>
      <c r="BK1520" s="232">
        <f>ROUND(I1520*H1520,2)</f>
        <v>0</v>
      </c>
      <c r="BL1520" s="19" t="s">
        <v>255</v>
      </c>
      <c r="BM1520" s="231" t="s">
        <v>3425</v>
      </c>
    </row>
    <row r="1521" spans="1:51" s="13" customFormat="1" ht="12">
      <c r="A1521" s="13"/>
      <c r="B1521" s="233"/>
      <c r="C1521" s="234"/>
      <c r="D1521" s="235" t="s">
        <v>173</v>
      </c>
      <c r="E1521" s="236" t="s">
        <v>19</v>
      </c>
      <c r="F1521" s="237" t="s">
        <v>3426</v>
      </c>
      <c r="G1521" s="234"/>
      <c r="H1521" s="238">
        <v>3</v>
      </c>
      <c r="I1521" s="239"/>
      <c r="J1521" s="234"/>
      <c r="K1521" s="234"/>
      <c r="L1521" s="240"/>
      <c r="M1521" s="241"/>
      <c r="N1521" s="242"/>
      <c r="O1521" s="242"/>
      <c r="P1521" s="242"/>
      <c r="Q1521" s="242"/>
      <c r="R1521" s="242"/>
      <c r="S1521" s="242"/>
      <c r="T1521" s="24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4" t="s">
        <v>173</v>
      </c>
      <c r="AU1521" s="244" t="s">
        <v>106</v>
      </c>
      <c r="AV1521" s="13" t="s">
        <v>106</v>
      </c>
      <c r="AW1521" s="13" t="s">
        <v>33</v>
      </c>
      <c r="AX1521" s="13" t="s">
        <v>80</v>
      </c>
      <c r="AY1521" s="244" t="s">
        <v>163</v>
      </c>
    </row>
    <row r="1522" spans="1:65" s="2" customFormat="1" ht="21.75" customHeight="1">
      <c r="A1522" s="40"/>
      <c r="B1522" s="41"/>
      <c r="C1522" s="220" t="s">
        <v>3427</v>
      </c>
      <c r="D1522" s="220" t="s">
        <v>166</v>
      </c>
      <c r="E1522" s="221" t="s">
        <v>3428</v>
      </c>
      <c r="F1522" s="222" t="s">
        <v>3429</v>
      </c>
      <c r="G1522" s="223" t="s">
        <v>3380</v>
      </c>
      <c r="H1522" s="224">
        <v>22</v>
      </c>
      <c r="I1522" s="225"/>
      <c r="J1522" s="226">
        <f>ROUND(I1522*H1522,2)</f>
        <v>0</v>
      </c>
      <c r="K1522" s="222" t="s">
        <v>19</v>
      </c>
      <c r="L1522" s="46"/>
      <c r="M1522" s="227" t="s">
        <v>19</v>
      </c>
      <c r="N1522" s="228" t="s">
        <v>44</v>
      </c>
      <c r="O1522" s="86"/>
      <c r="P1522" s="229">
        <f>O1522*H1522</f>
        <v>0</v>
      </c>
      <c r="Q1522" s="229">
        <v>0</v>
      </c>
      <c r="R1522" s="229">
        <f>Q1522*H1522</f>
        <v>0</v>
      </c>
      <c r="S1522" s="229">
        <v>0</v>
      </c>
      <c r="T1522" s="230">
        <f>S1522*H1522</f>
        <v>0</v>
      </c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R1522" s="231" t="s">
        <v>255</v>
      </c>
      <c r="AT1522" s="231" t="s">
        <v>166</v>
      </c>
      <c r="AU1522" s="231" t="s">
        <v>106</v>
      </c>
      <c r="AY1522" s="19" t="s">
        <v>163</v>
      </c>
      <c r="BE1522" s="232">
        <f>IF(N1522="základní",J1522,0)</f>
        <v>0</v>
      </c>
      <c r="BF1522" s="232">
        <f>IF(N1522="snížená",J1522,0)</f>
        <v>0</v>
      </c>
      <c r="BG1522" s="232">
        <f>IF(N1522="zákl. přenesená",J1522,0)</f>
        <v>0</v>
      </c>
      <c r="BH1522" s="232">
        <f>IF(N1522="sníž. přenesená",J1522,0)</f>
        <v>0</v>
      </c>
      <c r="BI1522" s="232">
        <f>IF(N1522="nulová",J1522,0)</f>
        <v>0</v>
      </c>
      <c r="BJ1522" s="19" t="s">
        <v>106</v>
      </c>
      <c r="BK1522" s="232">
        <f>ROUND(I1522*H1522,2)</f>
        <v>0</v>
      </c>
      <c r="BL1522" s="19" t="s">
        <v>255</v>
      </c>
      <c r="BM1522" s="231" t="s">
        <v>3430</v>
      </c>
    </row>
    <row r="1523" spans="1:51" s="13" customFormat="1" ht="12">
      <c r="A1523" s="13"/>
      <c r="B1523" s="233"/>
      <c r="C1523" s="234"/>
      <c r="D1523" s="235" t="s">
        <v>173</v>
      </c>
      <c r="E1523" s="236" t="s">
        <v>19</v>
      </c>
      <c r="F1523" s="237" t="s">
        <v>3431</v>
      </c>
      <c r="G1523" s="234"/>
      <c r="H1523" s="238">
        <v>22</v>
      </c>
      <c r="I1523" s="239"/>
      <c r="J1523" s="234"/>
      <c r="K1523" s="234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4" t="s">
        <v>173</v>
      </c>
      <c r="AU1523" s="244" t="s">
        <v>106</v>
      </c>
      <c r="AV1523" s="13" t="s">
        <v>106</v>
      </c>
      <c r="AW1523" s="13" t="s">
        <v>33</v>
      </c>
      <c r="AX1523" s="13" t="s">
        <v>80</v>
      </c>
      <c r="AY1523" s="244" t="s">
        <v>163</v>
      </c>
    </row>
    <row r="1524" spans="1:65" s="2" customFormat="1" ht="33" customHeight="1">
      <c r="A1524" s="40"/>
      <c r="B1524" s="41"/>
      <c r="C1524" s="220" t="s">
        <v>3432</v>
      </c>
      <c r="D1524" s="220" t="s">
        <v>166</v>
      </c>
      <c r="E1524" s="221" t="s">
        <v>3433</v>
      </c>
      <c r="F1524" s="222" t="s">
        <v>3434</v>
      </c>
      <c r="G1524" s="223" t="s">
        <v>3380</v>
      </c>
      <c r="H1524" s="224">
        <v>1</v>
      </c>
      <c r="I1524" s="225"/>
      <c r="J1524" s="226">
        <f>ROUND(I1524*H1524,2)</f>
        <v>0</v>
      </c>
      <c r="K1524" s="222" t="s">
        <v>19</v>
      </c>
      <c r="L1524" s="46"/>
      <c r="M1524" s="227" t="s">
        <v>19</v>
      </c>
      <c r="N1524" s="228" t="s">
        <v>44</v>
      </c>
      <c r="O1524" s="86"/>
      <c r="P1524" s="229">
        <f>O1524*H1524</f>
        <v>0</v>
      </c>
      <c r="Q1524" s="229">
        <v>0</v>
      </c>
      <c r="R1524" s="229">
        <f>Q1524*H1524</f>
        <v>0</v>
      </c>
      <c r="S1524" s="229">
        <v>0</v>
      </c>
      <c r="T1524" s="230">
        <f>S1524*H1524</f>
        <v>0</v>
      </c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R1524" s="231" t="s">
        <v>255</v>
      </c>
      <c r="AT1524" s="231" t="s">
        <v>166</v>
      </c>
      <c r="AU1524" s="231" t="s">
        <v>106</v>
      </c>
      <c r="AY1524" s="19" t="s">
        <v>163</v>
      </c>
      <c r="BE1524" s="232">
        <f>IF(N1524="základní",J1524,0)</f>
        <v>0</v>
      </c>
      <c r="BF1524" s="232">
        <f>IF(N1524="snížená",J1524,0)</f>
        <v>0</v>
      </c>
      <c r="BG1524" s="232">
        <f>IF(N1524="zákl. přenesená",J1524,0)</f>
        <v>0</v>
      </c>
      <c r="BH1524" s="232">
        <f>IF(N1524="sníž. přenesená",J1524,0)</f>
        <v>0</v>
      </c>
      <c r="BI1524" s="232">
        <f>IF(N1524="nulová",J1524,0)</f>
        <v>0</v>
      </c>
      <c r="BJ1524" s="19" t="s">
        <v>106</v>
      </c>
      <c r="BK1524" s="232">
        <f>ROUND(I1524*H1524,2)</f>
        <v>0</v>
      </c>
      <c r="BL1524" s="19" t="s">
        <v>255</v>
      </c>
      <c r="BM1524" s="231" t="s">
        <v>3435</v>
      </c>
    </row>
    <row r="1525" spans="1:51" s="13" customFormat="1" ht="12">
      <c r="A1525" s="13"/>
      <c r="B1525" s="233"/>
      <c r="C1525" s="234"/>
      <c r="D1525" s="235" t="s">
        <v>173</v>
      </c>
      <c r="E1525" s="236" t="s">
        <v>19</v>
      </c>
      <c r="F1525" s="237" t="s">
        <v>3436</v>
      </c>
      <c r="G1525" s="234"/>
      <c r="H1525" s="238">
        <v>1</v>
      </c>
      <c r="I1525" s="239"/>
      <c r="J1525" s="234"/>
      <c r="K1525" s="234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4" t="s">
        <v>173</v>
      </c>
      <c r="AU1525" s="244" t="s">
        <v>106</v>
      </c>
      <c r="AV1525" s="13" t="s">
        <v>106</v>
      </c>
      <c r="AW1525" s="13" t="s">
        <v>33</v>
      </c>
      <c r="AX1525" s="13" t="s">
        <v>80</v>
      </c>
      <c r="AY1525" s="244" t="s">
        <v>163</v>
      </c>
    </row>
    <row r="1526" spans="1:65" s="2" customFormat="1" ht="21.75" customHeight="1">
      <c r="A1526" s="40"/>
      <c r="B1526" s="41"/>
      <c r="C1526" s="220" t="s">
        <v>3437</v>
      </c>
      <c r="D1526" s="220" t="s">
        <v>166</v>
      </c>
      <c r="E1526" s="221" t="s">
        <v>3438</v>
      </c>
      <c r="F1526" s="222" t="s">
        <v>3439</v>
      </c>
      <c r="G1526" s="223" t="s">
        <v>3380</v>
      </c>
      <c r="H1526" s="224">
        <v>2</v>
      </c>
      <c r="I1526" s="225"/>
      <c r="J1526" s="226">
        <f>ROUND(I1526*H1526,2)</f>
        <v>0</v>
      </c>
      <c r="K1526" s="222" t="s">
        <v>19</v>
      </c>
      <c r="L1526" s="46"/>
      <c r="M1526" s="227" t="s">
        <v>19</v>
      </c>
      <c r="N1526" s="228" t="s">
        <v>44</v>
      </c>
      <c r="O1526" s="86"/>
      <c r="P1526" s="229">
        <f>O1526*H1526</f>
        <v>0</v>
      </c>
      <c r="Q1526" s="229">
        <v>0</v>
      </c>
      <c r="R1526" s="229">
        <f>Q1526*H1526</f>
        <v>0</v>
      </c>
      <c r="S1526" s="229">
        <v>0</v>
      </c>
      <c r="T1526" s="230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31" t="s">
        <v>255</v>
      </c>
      <c r="AT1526" s="231" t="s">
        <v>166</v>
      </c>
      <c r="AU1526" s="231" t="s">
        <v>106</v>
      </c>
      <c r="AY1526" s="19" t="s">
        <v>163</v>
      </c>
      <c r="BE1526" s="232">
        <f>IF(N1526="základní",J1526,0)</f>
        <v>0</v>
      </c>
      <c r="BF1526" s="232">
        <f>IF(N1526="snížená",J1526,0)</f>
        <v>0</v>
      </c>
      <c r="BG1526" s="232">
        <f>IF(N1526="zákl. přenesená",J1526,0)</f>
        <v>0</v>
      </c>
      <c r="BH1526" s="232">
        <f>IF(N1526="sníž. přenesená",J1526,0)</f>
        <v>0</v>
      </c>
      <c r="BI1526" s="232">
        <f>IF(N1526="nulová",J1526,0)</f>
        <v>0</v>
      </c>
      <c r="BJ1526" s="19" t="s">
        <v>106</v>
      </c>
      <c r="BK1526" s="232">
        <f>ROUND(I1526*H1526,2)</f>
        <v>0</v>
      </c>
      <c r="BL1526" s="19" t="s">
        <v>255</v>
      </c>
      <c r="BM1526" s="231" t="s">
        <v>3440</v>
      </c>
    </row>
    <row r="1527" spans="1:65" s="2" customFormat="1" ht="16.5" customHeight="1">
      <c r="A1527" s="40"/>
      <c r="B1527" s="41"/>
      <c r="C1527" s="220" t="s">
        <v>3441</v>
      </c>
      <c r="D1527" s="220" t="s">
        <v>166</v>
      </c>
      <c r="E1527" s="221" t="s">
        <v>3442</v>
      </c>
      <c r="F1527" s="222" t="s">
        <v>3443</v>
      </c>
      <c r="G1527" s="223" t="s">
        <v>394</v>
      </c>
      <c r="H1527" s="224">
        <v>1</v>
      </c>
      <c r="I1527" s="225"/>
      <c r="J1527" s="226">
        <f>ROUND(I1527*H1527,2)</f>
        <v>0</v>
      </c>
      <c r="K1527" s="222" t="s">
        <v>19</v>
      </c>
      <c r="L1527" s="46"/>
      <c r="M1527" s="227" t="s">
        <v>19</v>
      </c>
      <c r="N1527" s="228" t="s">
        <v>44</v>
      </c>
      <c r="O1527" s="86"/>
      <c r="P1527" s="229">
        <f>O1527*H1527</f>
        <v>0</v>
      </c>
      <c r="Q1527" s="229">
        <v>0</v>
      </c>
      <c r="R1527" s="229">
        <f>Q1527*H1527</f>
        <v>0</v>
      </c>
      <c r="S1527" s="229">
        <v>0</v>
      </c>
      <c r="T1527" s="230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31" t="s">
        <v>255</v>
      </c>
      <c r="AT1527" s="231" t="s">
        <v>166</v>
      </c>
      <c r="AU1527" s="231" t="s">
        <v>106</v>
      </c>
      <c r="AY1527" s="19" t="s">
        <v>163</v>
      </c>
      <c r="BE1527" s="232">
        <f>IF(N1527="základní",J1527,0)</f>
        <v>0</v>
      </c>
      <c r="BF1527" s="232">
        <f>IF(N1527="snížená",J1527,0)</f>
        <v>0</v>
      </c>
      <c r="BG1527" s="232">
        <f>IF(N1527="zákl. přenesená",J1527,0)</f>
        <v>0</v>
      </c>
      <c r="BH1527" s="232">
        <f>IF(N1527="sníž. přenesená",J1527,0)</f>
        <v>0</v>
      </c>
      <c r="BI1527" s="232">
        <f>IF(N1527="nulová",J1527,0)</f>
        <v>0</v>
      </c>
      <c r="BJ1527" s="19" t="s">
        <v>106</v>
      </c>
      <c r="BK1527" s="232">
        <f>ROUND(I1527*H1527,2)</f>
        <v>0</v>
      </c>
      <c r="BL1527" s="19" t="s">
        <v>255</v>
      </c>
      <c r="BM1527" s="231" t="s">
        <v>3444</v>
      </c>
    </row>
    <row r="1528" spans="1:65" s="2" customFormat="1" ht="16.5" customHeight="1">
      <c r="A1528" s="40"/>
      <c r="B1528" s="41"/>
      <c r="C1528" s="220" t="s">
        <v>3445</v>
      </c>
      <c r="D1528" s="220" t="s">
        <v>166</v>
      </c>
      <c r="E1528" s="221" t="s">
        <v>3446</v>
      </c>
      <c r="F1528" s="222" t="s">
        <v>3447</v>
      </c>
      <c r="G1528" s="223" t="s">
        <v>420</v>
      </c>
      <c r="H1528" s="224">
        <v>1</v>
      </c>
      <c r="I1528" s="225"/>
      <c r="J1528" s="226">
        <f>ROUND(I1528*H1528,2)</f>
        <v>0</v>
      </c>
      <c r="K1528" s="222" t="s">
        <v>19</v>
      </c>
      <c r="L1528" s="46"/>
      <c r="M1528" s="227" t="s">
        <v>19</v>
      </c>
      <c r="N1528" s="228" t="s">
        <v>44</v>
      </c>
      <c r="O1528" s="86"/>
      <c r="P1528" s="229">
        <f>O1528*H1528</f>
        <v>0</v>
      </c>
      <c r="Q1528" s="229">
        <v>0</v>
      </c>
      <c r="R1528" s="229">
        <f>Q1528*H1528</f>
        <v>0</v>
      </c>
      <c r="S1528" s="229">
        <v>0</v>
      </c>
      <c r="T1528" s="230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31" t="s">
        <v>395</v>
      </c>
      <c r="AT1528" s="231" t="s">
        <v>166</v>
      </c>
      <c r="AU1528" s="231" t="s">
        <v>106</v>
      </c>
      <c r="AY1528" s="19" t="s">
        <v>163</v>
      </c>
      <c r="BE1528" s="232">
        <f>IF(N1528="základní",J1528,0)</f>
        <v>0</v>
      </c>
      <c r="BF1528" s="232">
        <f>IF(N1528="snížená",J1528,0)</f>
        <v>0</v>
      </c>
      <c r="BG1528" s="232">
        <f>IF(N1528="zákl. přenesená",J1528,0)</f>
        <v>0</v>
      </c>
      <c r="BH1528" s="232">
        <f>IF(N1528="sníž. přenesená",J1528,0)</f>
        <v>0</v>
      </c>
      <c r="BI1528" s="232">
        <f>IF(N1528="nulová",J1528,0)</f>
        <v>0</v>
      </c>
      <c r="BJ1528" s="19" t="s">
        <v>106</v>
      </c>
      <c r="BK1528" s="232">
        <f>ROUND(I1528*H1528,2)</f>
        <v>0</v>
      </c>
      <c r="BL1528" s="19" t="s">
        <v>395</v>
      </c>
      <c r="BM1528" s="231" t="s">
        <v>3448</v>
      </c>
    </row>
    <row r="1529" spans="1:51" s="13" customFormat="1" ht="12">
      <c r="A1529" s="13"/>
      <c r="B1529" s="233"/>
      <c r="C1529" s="234"/>
      <c r="D1529" s="235" t="s">
        <v>173</v>
      </c>
      <c r="E1529" s="236" t="s">
        <v>19</v>
      </c>
      <c r="F1529" s="237" t="s">
        <v>3449</v>
      </c>
      <c r="G1529" s="234"/>
      <c r="H1529" s="238">
        <v>1</v>
      </c>
      <c r="I1529" s="239"/>
      <c r="J1529" s="234"/>
      <c r="K1529" s="234"/>
      <c r="L1529" s="240"/>
      <c r="M1529" s="241"/>
      <c r="N1529" s="242"/>
      <c r="O1529" s="242"/>
      <c r="P1529" s="242"/>
      <c r="Q1529" s="242"/>
      <c r="R1529" s="242"/>
      <c r="S1529" s="242"/>
      <c r="T1529" s="24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4" t="s">
        <v>173</v>
      </c>
      <c r="AU1529" s="244" t="s">
        <v>106</v>
      </c>
      <c r="AV1529" s="13" t="s">
        <v>106</v>
      </c>
      <c r="AW1529" s="13" t="s">
        <v>33</v>
      </c>
      <c r="AX1529" s="13" t="s">
        <v>80</v>
      </c>
      <c r="AY1529" s="244" t="s">
        <v>163</v>
      </c>
    </row>
    <row r="1530" spans="1:65" s="2" customFormat="1" ht="44.25" customHeight="1">
      <c r="A1530" s="40"/>
      <c r="B1530" s="41"/>
      <c r="C1530" s="220" t="s">
        <v>3450</v>
      </c>
      <c r="D1530" s="220" t="s">
        <v>166</v>
      </c>
      <c r="E1530" s="221" t="s">
        <v>3451</v>
      </c>
      <c r="F1530" s="222" t="s">
        <v>3452</v>
      </c>
      <c r="G1530" s="223" t="s">
        <v>262</v>
      </c>
      <c r="H1530" s="224">
        <v>0.13</v>
      </c>
      <c r="I1530" s="225"/>
      <c r="J1530" s="226">
        <f>ROUND(I1530*H1530,2)</f>
        <v>0</v>
      </c>
      <c r="K1530" s="222" t="s">
        <v>170</v>
      </c>
      <c r="L1530" s="46"/>
      <c r="M1530" s="227" t="s">
        <v>19</v>
      </c>
      <c r="N1530" s="228" t="s">
        <v>44</v>
      </c>
      <c r="O1530" s="86"/>
      <c r="P1530" s="229">
        <f>O1530*H1530</f>
        <v>0</v>
      </c>
      <c r="Q1530" s="229">
        <v>0</v>
      </c>
      <c r="R1530" s="229">
        <f>Q1530*H1530</f>
        <v>0</v>
      </c>
      <c r="S1530" s="229">
        <v>0</v>
      </c>
      <c r="T1530" s="230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31" t="s">
        <v>255</v>
      </c>
      <c r="AT1530" s="231" t="s">
        <v>166</v>
      </c>
      <c r="AU1530" s="231" t="s">
        <v>106</v>
      </c>
      <c r="AY1530" s="19" t="s">
        <v>163</v>
      </c>
      <c r="BE1530" s="232">
        <f>IF(N1530="základní",J1530,0)</f>
        <v>0</v>
      </c>
      <c r="BF1530" s="232">
        <f>IF(N1530="snížená",J1530,0)</f>
        <v>0</v>
      </c>
      <c r="BG1530" s="232">
        <f>IF(N1530="zákl. přenesená",J1530,0)</f>
        <v>0</v>
      </c>
      <c r="BH1530" s="232">
        <f>IF(N1530="sníž. přenesená",J1530,0)</f>
        <v>0</v>
      </c>
      <c r="BI1530" s="232">
        <f>IF(N1530="nulová",J1530,0)</f>
        <v>0</v>
      </c>
      <c r="BJ1530" s="19" t="s">
        <v>106</v>
      </c>
      <c r="BK1530" s="232">
        <f>ROUND(I1530*H1530,2)</f>
        <v>0</v>
      </c>
      <c r="BL1530" s="19" t="s">
        <v>255</v>
      </c>
      <c r="BM1530" s="231" t="s">
        <v>3453</v>
      </c>
    </row>
    <row r="1531" spans="1:63" s="12" customFormat="1" ht="22.8" customHeight="1">
      <c r="A1531" s="12"/>
      <c r="B1531" s="204"/>
      <c r="C1531" s="205"/>
      <c r="D1531" s="206" t="s">
        <v>71</v>
      </c>
      <c r="E1531" s="218" t="s">
        <v>945</v>
      </c>
      <c r="F1531" s="218" t="s">
        <v>946</v>
      </c>
      <c r="G1531" s="205"/>
      <c r="H1531" s="205"/>
      <c r="I1531" s="208"/>
      <c r="J1531" s="219">
        <f>BK1531</f>
        <v>0</v>
      </c>
      <c r="K1531" s="205"/>
      <c r="L1531" s="210"/>
      <c r="M1531" s="211"/>
      <c r="N1531" s="212"/>
      <c r="O1531" s="212"/>
      <c r="P1531" s="213">
        <f>SUM(P1532:P1561)</f>
        <v>0</v>
      </c>
      <c r="Q1531" s="212"/>
      <c r="R1531" s="213">
        <f>SUM(R1532:R1561)</f>
        <v>31.875075199999998</v>
      </c>
      <c r="S1531" s="212"/>
      <c r="T1531" s="214">
        <f>SUM(T1532:T1561)</f>
        <v>0</v>
      </c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R1531" s="215" t="s">
        <v>106</v>
      </c>
      <c r="AT1531" s="216" t="s">
        <v>71</v>
      </c>
      <c r="AU1531" s="216" t="s">
        <v>80</v>
      </c>
      <c r="AY1531" s="215" t="s">
        <v>163</v>
      </c>
      <c r="BK1531" s="217">
        <f>SUM(BK1532:BK1561)</f>
        <v>0</v>
      </c>
    </row>
    <row r="1532" spans="1:65" s="2" customFormat="1" ht="21.75" customHeight="1">
      <c r="A1532" s="40"/>
      <c r="B1532" s="41"/>
      <c r="C1532" s="220" t="s">
        <v>3454</v>
      </c>
      <c r="D1532" s="220" t="s">
        <v>166</v>
      </c>
      <c r="E1532" s="221" t="s">
        <v>3455</v>
      </c>
      <c r="F1532" s="222" t="s">
        <v>3456</v>
      </c>
      <c r="G1532" s="223" t="s">
        <v>169</v>
      </c>
      <c r="H1532" s="224">
        <v>680.4</v>
      </c>
      <c r="I1532" s="225"/>
      <c r="J1532" s="226">
        <f>ROUND(I1532*H1532,2)</f>
        <v>0</v>
      </c>
      <c r="K1532" s="222" t="s">
        <v>170</v>
      </c>
      <c r="L1532" s="46"/>
      <c r="M1532" s="227" t="s">
        <v>19</v>
      </c>
      <c r="N1532" s="228" t="s">
        <v>44</v>
      </c>
      <c r="O1532" s="86"/>
      <c r="P1532" s="229">
        <f>O1532*H1532</f>
        <v>0</v>
      </c>
      <c r="Q1532" s="229">
        <v>0</v>
      </c>
      <c r="R1532" s="229">
        <f>Q1532*H1532</f>
        <v>0</v>
      </c>
      <c r="S1532" s="229">
        <v>0</v>
      </c>
      <c r="T1532" s="230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31" t="s">
        <v>255</v>
      </c>
      <c r="AT1532" s="231" t="s">
        <v>166</v>
      </c>
      <c r="AU1532" s="231" t="s">
        <v>106</v>
      </c>
      <c r="AY1532" s="19" t="s">
        <v>163</v>
      </c>
      <c r="BE1532" s="232">
        <f>IF(N1532="základní",J1532,0)</f>
        <v>0</v>
      </c>
      <c r="BF1532" s="232">
        <f>IF(N1532="snížená",J1532,0)</f>
        <v>0</v>
      </c>
      <c r="BG1532" s="232">
        <f>IF(N1532="zákl. přenesená",J1532,0)</f>
        <v>0</v>
      </c>
      <c r="BH1532" s="232">
        <f>IF(N1532="sníž. přenesená",J1532,0)</f>
        <v>0</v>
      </c>
      <c r="BI1532" s="232">
        <f>IF(N1532="nulová",J1532,0)</f>
        <v>0</v>
      </c>
      <c r="BJ1532" s="19" t="s">
        <v>106</v>
      </c>
      <c r="BK1532" s="232">
        <f>ROUND(I1532*H1532,2)</f>
        <v>0</v>
      </c>
      <c r="BL1532" s="19" t="s">
        <v>255</v>
      </c>
      <c r="BM1532" s="231" t="s">
        <v>3457</v>
      </c>
    </row>
    <row r="1533" spans="1:65" s="2" customFormat="1" ht="21.75" customHeight="1">
      <c r="A1533" s="40"/>
      <c r="B1533" s="41"/>
      <c r="C1533" s="220" t="s">
        <v>3458</v>
      </c>
      <c r="D1533" s="220" t="s">
        <v>166</v>
      </c>
      <c r="E1533" s="221" t="s">
        <v>3459</v>
      </c>
      <c r="F1533" s="222" t="s">
        <v>3460</v>
      </c>
      <c r="G1533" s="223" t="s">
        <v>169</v>
      </c>
      <c r="H1533" s="224">
        <v>680.4</v>
      </c>
      <c r="I1533" s="225"/>
      <c r="J1533" s="226">
        <f>ROUND(I1533*H1533,2)</f>
        <v>0</v>
      </c>
      <c r="K1533" s="222" t="s">
        <v>170</v>
      </c>
      <c r="L1533" s="46"/>
      <c r="M1533" s="227" t="s">
        <v>19</v>
      </c>
      <c r="N1533" s="228" t="s">
        <v>44</v>
      </c>
      <c r="O1533" s="86"/>
      <c r="P1533" s="229">
        <f>O1533*H1533</f>
        <v>0</v>
      </c>
      <c r="Q1533" s="229">
        <v>0.0003</v>
      </c>
      <c r="R1533" s="229">
        <f>Q1533*H1533</f>
        <v>0.20411999999999997</v>
      </c>
      <c r="S1533" s="229">
        <v>0</v>
      </c>
      <c r="T1533" s="230">
        <f>S1533*H1533</f>
        <v>0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31" t="s">
        <v>255</v>
      </c>
      <c r="AT1533" s="231" t="s">
        <v>166</v>
      </c>
      <c r="AU1533" s="231" t="s">
        <v>106</v>
      </c>
      <c r="AY1533" s="19" t="s">
        <v>163</v>
      </c>
      <c r="BE1533" s="232">
        <f>IF(N1533="základní",J1533,0)</f>
        <v>0</v>
      </c>
      <c r="BF1533" s="232">
        <f>IF(N1533="snížená",J1533,0)</f>
        <v>0</v>
      </c>
      <c r="BG1533" s="232">
        <f>IF(N1533="zákl. přenesená",J1533,0)</f>
        <v>0</v>
      </c>
      <c r="BH1533" s="232">
        <f>IF(N1533="sníž. přenesená",J1533,0)</f>
        <v>0</v>
      </c>
      <c r="BI1533" s="232">
        <f>IF(N1533="nulová",J1533,0)</f>
        <v>0</v>
      </c>
      <c r="BJ1533" s="19" t="s">
        <v>106</v>
      </c>
      <c r="BK1533" s="232">
        <f>ROUND(I1533*H1533,2)</f>
        <v>0</v>
      </c>
      <c r="BL1533" s="19" t="s">
        <v>255</v>
      </c>
      <c r="BM1533" s="231" t="s">
        <v>3461</v>
      </c>
    </row>
    <row r="1534" spans="1:65" s="2" customFormat="1" ht="33" customHeight="1">
      <c r="A1534" s="40"/>
      <c r="B1534" s="41"/>
      <c r="C1534" s="220" t="s">
        <v>395</v>
      </c>
      <c r="D1534" s="220" t="s">
        <v>166</v>
      </c>
      <c r="E1534" s="221" t="s">
        <v>3462</v>
      </c>
      <c r="F1534" s="222" t="s">
        <v>3463</v>
      </c>
      <c r="G1534" s="223" t="s">
        <v>169</v>
      </c>
      <c r="H1534" s="224">
        <v>680.4</v>
      </c>
      <c r="I1534" s="225"/>
      <c r="J1534" s="226">
        <f>ROUND(I1534*H1534,2)</f>
        <v>0</v>
      </c>
      <c r="K1534" s="222" t="s">
        <v>170</v>
      </c>
      <c r="L1534" s="46"/>
      <c r="M1534" s="227" t="s">
        <v>19</v>
      </c>
      <c r="N1534" s="228" t="s">
        <v>44</v>
      </c>
      <c r="O1534" s="86"/>
      <c r="P1534" s="229">
        <f>O1534*H1534</f>
        <v>0</v>
      </c>
      <c r="Q1534" s="229">
        <v>0.012</v>
      </c>
      <c r="R1534" s="229">
        <f>Q1534*H1534</f>
        <v>8.1648</v>
      </c>
      <c r="S1534" s="229">
        <v>0</v>
      </c>
      <c r="T1534" s="230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31" t="s">
        <v>255</v>
      </c>
      <c r="AT1534" s="231" t="s">
        <v>166</v>
      </c>
      <c r="AU1534" s="231" t="s">
        <v>106</v>
      </c>
      <c r="AY1534" s="19" t="s">
        <v>163</v>
      </c>
      <c r="BE1534" s="232">
        <f>IF(N1534="základní",J1534,0)</f>
        <v>0</v>
      </c>
      <c r="BF1534" s="232">
        <f>IF(N1534="snížená",J1534,0)</f>
        <v>0</v>
      </c>
      <c r="BG1534" s="232">
        <f>IF(N1534="zákl. přenesená",J1534,0)</f>
        <v>0</v>
      </c>
      <c r="BH1534" s="232">
        <f>IF(N1534="sníž. přenesená",J1534,0)</f>
        <v>0</v>
      </c>
      <c r="BI1534" s="232">
        <f>IF(N1534="nulová",J1534,0)</f>
        <v>0</v>
      </c>
      <c r="BJ1534" s="19" t="s">
        <v>106</v>
      </c>
      <c r="BK1534" s="232">
        <f>ROUND(I1534*H1534,2)</f>
        <v>0</v>
      </c>
      <c r="BL1534" s="19" t="s">
        <v>255</v>
      </c>
      <c r="BM1534" s="231" t="s">
        <v>3464</v>
      </c>
    </row>
    <row r="1535" spans="1:65" s="2" customFormat="1" ht="21.75" customHeight="1">
      <c r="A1535" s="40"/>
      <c r="B1535" s="41"/>
      <c r="C1535" s="220" t="s">
        <v>3465</v>
      </c>
      <c r="D1535" s="220" t="s">
        <v>166</v>
      </c>
      <c r="E1535" s="221" t="s">
        <v>3466</v>
      </c>
      <c r="F1535" s="222" t="s">
        <v>3467</v>
      </c>
      <c r="G1535" s="223" t="s">
        <v>169</v>
      </c>
      <c r="H1535" s="224">
        <v>1060</v>
      </c>
      <c r="I1535" s="225"/>
      <c r="J1535" s="226">
        <f>ROUND(I1535*H1535,2)</f>
        <v>0</v>
      </c>
      <c r="K1535" s="222" t="s">
        <v>170</v>
      </c>
      <c r="L1535" s="46"/>
      <c r="M1535" s="227" t="s">
        <v>19</v>
      </c>
      <c r="N1535" s="228" t="s">
        <v>44</v>
      </c>
      <c r="O1535" s="86"/>
      <c r="P1535" s="229">
        <f>O1535*H1535</f>
        <v>0</v>
      </c>
      <c r="Q1535" s="229">
        <v>0.0015</v>
      </c>
      <c r="R1535" s="229">
        <f>Q1535*H1535</f>
        <v>1.59</v>
      </c>
      <c r="S1535" s="229">
        <v>0</v>
      </c>
      <c r="T1535" s="230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31" t="s">
        <v>255</v>
      </c>
      <c r="AT1535" s="231" t="s">
        <v>166</v>
      </c>
      <c r="AU1535" s="231" t="s">
        <v>106</v>
      </c>
      <c r="AY1535" s="19" t="s">
        <v>163</v>
      </c>
      <c r="BE1535" s="232">
        <f>IF(N1535="základní",J1535,0)</f>
        <v>0</v>
      </c>
      <c r="BF1535" s="232">
        <f>IF(N1535="snížená",J1535,0)</f>
        <v>0</v>
      </c>
      <c r="BG1535" s="232">
        <f>IF(N1535="zákl. přenesená",J1535,0)</f>
        <v>0</v>
      </c>
      <c r="BH1535" s="232">
        <f>IF(N1535="sníž. přenesená",J1535,0)</f>
        <v>0</v>
      </c>
      <c r="BI1535" s="232">
        <f>IF(N1535="nulová",J1535,0)</f>
        <v>0</v>
      </c>
      <c r="BJ1535" s="19" t="s">
        <v>106</v>
      </c>
      <c r="BK1535" s="232">
        <f>ROUND(I1535*H1535,2)</f>
        <v>0</v>
      </c>
      <c r="BL1535" s="19" t="s">
        <v>255</v>
      </c>
      <c r="BM1535" s="231" t="s">
        <v>3468</v>
      </c>
    </row>
    <row r="1536" spans="1:51" s="13" customFormat="1" ht="12">
      <c r="A1536" s="13"/>
      <c r="B1536" s="233"/>
      <c r="C1536" s="234"/>
      <c r="D1536" s="235" t="s">
        <v>173</v>
      </c>
      <c r="E1536" s="236" t="s">
        <v>19</v>
      </c>
      <c r="F1536" s="237" t="s">
        <v>3469</v>
      </c>
      <c r="G1536" s="234"/>
      <c r="H1536" s="238">
        <v>1060</v>
      </c>
      <c r="I1536" s="239"/>
      <c r="J1536" s="234"/>
      <c r="K1536" s="234"/>
      <c r="L1536" s="240"/>
      <c r="M1536" s="241"/>
      <c r="N1536" s="242"/>
      <c r="O1536" s="242"/>
      <c r="P1536" s="242"/>
      <c r="Q1536" s="242"/>
      <c r="R1536" s="242"/>
      <c r="S1536" s="242"/>
      <c r="T1536" s="24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44" t="s">
        <v>173</v>
      </c>
      <c r="AU1536" s="244" t="s">
        <v>106</v>
      </c>
      <c r="AV1536" s="13" t="s">
        <v>106</v>
      </c>
      <c r="AW1536" s="13" t="s">
        <v>33</v>
      </c>
      <c r="AX1536" s="13" t="s">
        <v>72</v>
      </c>
      <c r="AY1536" s="244" t="s">
        <v>163</v>
      </c>
    </row>
    <row r="1537" spans="1:51" s="14" customFormat="1" ht="12">
      <c r="A1537" s="14"/>
      <c r="B1537" s="245"/>
      <c r="C1537" s="246"/>
      <c r="D1537" s="235" t="s">
        <v>173</v>
      </c>
      <c r="E1537" s="247" t="s">
        <v>19</v>
      </c>
      <c r="F1537" s="248" t="s">
        <v>175</v>
      </c>
      <c r="G1537" s="246"/>
      <c r="H1537" s="249">
        <v>1060</v>
      </c>
      <c r="I1537" s="250"/>
      <c r="J1537" s="246"/>
      <c r="K1537" s="246"/>
      <c r="L1537" s="251"/>
      <c r="M1537" s="252"/>
      <c r="N1537" s="253"/>
      <c r="O1537" s="253"/>
      <c r="P1537" s="253"/>
      <c r="Q1537" s="253"/>
      <c r="R1537" s="253"/>
      <c r="S1537" s="253"/>
      <c r="T1537" s="25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55" t="s">
        <v>173</v>
      </c>
      <c r="AU1537" s="255" t="s">
        <v>106</v>
      </c>
      <c r="AV1537" s="14" t="s">
        <v>171</v>
      </c>
      <c r="AW1537" s="14" t="s">
        <v>33</v>
      </c>
      <c r="AX1537" s="14" t="s">
        <v>80</v>
      </c>
      <c r="AY1537" s="255" t="s">
        <v>163</v>
      </c>
    </row>
    <row r="1538" spans="1:65" s="2" customFormat="1" ht="33" customHeight="1">
      <c r="A1538" s="40"/>
      <c r="B1538" s="41"/>
      <c r="C1538" s="220" t="s">
        <v>3470</v>
      </c>
      <c r="D1538" s="220" t="s">
        <v>166</v>
      </c>
      <c r="E1538" s="221" t="s">
        <v>3471</v>
      </c>
      <c r="F1538" s="222" t="s">
        <v>3472</v>
      </c>
      <c r="G1538" s="223" t="s">
        <v>279</v>
      </c>
      <c r="H1538" s="224">
        <v>110</v>
      </c>
      <c r="I1538" s="225"/>
      <c r="J1538" s="226">
        <f>ROUND(I1538*H1538,2)</f>
        <v>0</v>
      </c>
      <c r="K1538" s="222" t="s">
        <v>170</v>
      </c>
      <c r="L1538" s="46"/>
      <c r="M1538" s="227" t="s">
        <v>19</v>
      </c>
      <c r="N1538" s="228" t="s">
        <v>44</v>
      </c>
      <c r="O1538" s="86"/>
      <c r="P1538" s="229">
        <f>O1538*H1538</f>
        <v>0</v>
      </c>
      <c r="Q1538" s="229">
        <v>0.00153</v>
      </c>
      <c r="R1538" s="229">
        <f>Q1538*H1538</f>
        <v>0.16829999999999998</v>
      </c>
      <c r="S1538" s="229">
        <v>0</v>
      </c>
      <c r="T1538" s="230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31" t="s">
        <v>255</v>
      </c>
      <c r="AT1538" s="231" t="s">
        <v>166</v>
      </c>
      <c r="AU1538" s="231" t="s">
        <v>106</v>
      </c>
      <c r="AY1538" s="19" t="s">
        <v>163</v>
      </c>
      <c r="BE1538" s="232">
        <f>IF(N1538="základní",J1538,0)</f>
        <v>0</v>
      </c>
      <c r="BF1538" s="232">
        <f>IF(N1538="snížená",J1538,0)</f>
        <v>0</v>
      </c>
      <c r="BG1538" s="232">
        <f>IF(N1538="zákl. přenesená",J1538,0)</f>
        <v>0</v>
      </c>
      <c r="BH1538" s="232">
        <f>IF(N1538="sníž. přenesená",J1538,0)</f>
        <v>0</v>
      </c>
      <c r="BI1538" s="232">
        <f>IF(N1538="nulová",J1538,0)</f>
        <v>0</v>
      </c>
      <c r="BJ1538" s="19" t="s">
        <v>106</v>
      </c>
      <c r="BK1538" s="232">
        <f>ROUND(I1538*H1538,2)</f>
        <v>0</v>
      </c>
      <c r="BL1538" s="19" t="s">
        <v>255</v>
      </c>
      <c r="BM1538" s="231" t="s">
        <v>3473</v>
      </c>
    </row>
    <row r="1539" spans="1:65" s="2" customFormat="1" ht="33" customHeight="1">
      <c r="A1539" s="40"/>
      <c r="B1539" s="41"/>
      <c r="C1539" s="220" t="s">
        <v>3474</v>
      </c>
      <c r="D1539" s="220" t="s">
        <v>166</v>
      </c>
      <c r="E1539" s="221" t="s">
        <v>3475</v>
      </c>
      <c r="F1539" s="222" t="s">
        <v>3476</v>
      </c>
      <c r="G1539" s="223" t="s">
        <v>279</v>
      </c>
      <c r="H1539" s="224">
        <v>110</v>
      </c>
      <c r="I1539" s="225"/>
      <c r="J1539" s="226">
        <f>ROUND(I1539*H1539,2)</f>
        <v>0</v>
      </c>
      <c r="K1539" s="222" t="s">
        <v>170</v>
      </c>
      <c r="L1539" s="46"/>
      <c r="M1539" s="227" t="s">
        <v>19</v>
      </c>
      <c r="N1539" s="228" t="s">
        <v>44</v>
      </c>
      <c r="O1539" s="86"/>
      <c r="P1539" s="229">
        <f>O1539*H1539</f>
        <v>0</v>
      </c>
      <c r="Q1539" s="229">
        <v>0.00153</v>
      </c>
      <c r="R1539" s="229">
        <f>Q1539*H1539</f>
        <v>0.16829999999999998</v>
      </c>
      <c r="S1539" s="229">
        <v>0</v>
      </c>
      <c r="T1539" s="230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31" t="s">
        <v>255</v>
      </c>
      <c r="AT1539" s="231" t="s">
        <v>166</v>
      </c>
      <c r="AU1539" s="231" t="s">
        <v>106</v>
      </c>
      <c r="AY1539" s="19" t="s">
        <v>163</v>
      </c>
      <c r="BE1539" s="232">
        <f>IF(N1539="základní",J1539,0)</f>
        <v>0</v>
      </c>
      <c r="BF1539" s="232">
        <f>IF(N1539="snížená",J1539,0)</f>
        <v>0</v>
      </c>
      <c r="BG1539" s="232">
        <f>IF(N1539="zákl. přenesená",J1539,0)</f>
        <v>0</v>
      </c>
      <c r="BH1539" s="232">
        <f>IF(N1539="sníž. přenesená",J1539,0)</f>
        <v>0</v>
      </c>
      <c r="BI1539" s="232">
        <f>IF(N1539="nulová",J1539,0)</f>
        <v>0</v>
      </c>
      <c r="BJ1539" s="19" t="s">
        <v>106</v>
      </c>
      <c r="BK1539" s="232">
        <f>ROUND(I1539*H1539,2)</f>
        <v>0</v>
      </c>
      <c r="BL1539" s="19" t="s">
        <v>255</v>
      </c>
      <c r="BM1539" s="231" t="s">
        <v>3477</v>
      </c>
    </row>
    <row r="1540" spans="1:65" s="2" customFormat="1" ht="33" customHeight="1">
      <c r="A1540" s="40"/>
      <c r="B1540" s="41"/>
      <c r="C1540" s="220" t="s">
        <v>3478</v>
      </c>
      <c r="D1540" s="220" t="s">
        <v>166</v>
      </c>
      <c r="E1540" s="221" t="s">
        <v>3479</v>
      </c>
      <c r="F1540" s="222" t="s">
        <v>3480</v>
      </c>
      <c r="G1540" s="223" t="s">
        <v>169</v>
      </c>
      <c r="H1540" s="224">
        <v>680.4</v>
      </c>
      <c r="I1540" s="225"/>
      <c r="J1540" s="226">
        <f>ROUND(I1540*H1540,2)</f>
        <v>0</v>
      </c>
      <c r="K1540" s="222" t="s">
        <v>170</v>
      </c>
      <c r="L1540" s="46"/>
      <c r="M1540" s="227" t="s">
        <v>19</v>
      </c>
      <c r="N1540" s="228" t="s">
        <v>44</v>
      </c>
      <c r="O1540" s="86"/>
      <c r="P1540" s="229">
        <f>O1540*H1540</f>
        <v>0</v>
      </c>
      <c r="Q1540" s="229">
        <v>0.0063</v>
      </c>
      <c r="R1540" s="229">
        <f>Q1540*H1540</f>
        <v>4.28652</v>
      </c>
      <c r="S1540" s="229">
        <v>0</v>
      </c>
      <c r="T1540" s="230">
        <f>S1540*H1540</f>
        <v>0</v>
      </c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R1540" s="231" t="s">
        <v>255</v>
      </c>
      <c r="AT1540" s="231" t="s">
        <v>166</v>
      </c>
      <c r="AU1540" s="231" t="s">
        <v>106</v>
      </c>
      <c r="AY1540" s="19" t="s">
        <v>163</v>
      </c>
      <c r="BE1540" s="232">
        <f>IF(N1540="základní",J1540,0)</f>
        <v>0</v>
      </c>
      <c r="BF1540" s="232">
        <f>IF(N1540="snížená",J1540,0)</f>
        <v>0</v>
      </c>
      <c r="BG1540" s="232">
        <f>IF(N1540="zákl. přenesená",J1540,0)</f>
        <v>0</v>
      </c>
      <c r="BH1540" s="232">
        <f>IF(N1540="sníž. přenesená",J1540,0)</f>
        <v>0</v>
      </c>
      <c r="BI1540" s="232">
        <f>IF(N1540="nulová",J1540,0)</f>
        <v>0</v>
      </c>
      <c r="BJ1540" s="19" t="s">
        <v>106</v>
      </c>
      <c r="BK1540" s="232">
        <f>ROUND(I1540*H1540,2)</f>
        <v>0</v>
      </c>
      <c r="BL1540" s="19" t="s">
        <v>255</v>
      </c>
      <c r="BM1540" s="231" t="s">
        <v>3481</v>
      </c>
    </row>
    <row r="1541" spans="1:51" s="15" customFormat="1" ht="12">
      <c r="A1541" s="15"/>
      <c r="B1541" s="256"/>
      <c r="C1541" s="257"/>
      <c r="D1541" s="235" t="s">
        <v>173</v>
      </c>
      <c r="E1541" s="258" t="s">
        <v>19</v>
      </c>
      <c r="F1541" s="259" t="s">
        <v>3482</v>
      </c>
      <c r="G1541" s="257"/>
      <c r="H1541" s="258" t="s">
        <v>19</v>
      </c>
      <c r="I1541" s="260"/>
      <c r="J1541" s="257"/>
      <c r="K1541" s="257"/>
      <c r="L1541" s="261"/>
      <c r="M1541" s="262"/>
      <c r="N1541" s="263"/>
      <c r="O1541" s="263"/>
      <c r="P1541" s="263"/>
      <c r="Q1541" s="263"/>
      <c r="R1541" s="263"/>
      <c r="S1541" s="263"/>
      <c r="T1541" s="264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T1541" s="265" t="s">
        <v>173</v>
      </c>
      <c r="AU1541" s="265" t="s">
        <v>106</v>
      </c>
      <c r="AV1541" s="15" t="s">
        <v>80</v>
      </c>
      <c r="AW1541" s="15" t="s">
        <v>33</v>
      </c>
      <c r="AX1541" s="15" t="s">
        <v>72</v>
      </c>
      <c r="AY1541" s="265" t="s">
        <v>163</v>
      </c>
    </row>
    <row r="1542" spans="1:51" s="13" customFormat="1" ht="12">
      <c r="A1542" s="13"/>
      <c r="B1542" s="233"/>
      <c r="C1542" s="234"/>
      <c r="D1542" s="235" t="s">
        <v>173</v>
      </c>
      <c r="E1542" s="236" t="s">
        <v>19</v>
      </c>
      <c r="F1542" s="237" t="s">
        <v>3483</v>
      </c>
      <c r="G1542" s="234"/>
      <c r="H1542" s="238">
        <v>580.4</v>
      </c>
      <c r="I1542" s="239"/>
      <c r="J1542" s="234"/>
      <c r="K1542" s="234"/>
      <c r="L1542" s="240"/>
      <c r="M1542" s="241"/>
      <c r="N1542" s="242"/>
      <c r="O1542" s="242"/>
      <c r="P1542" s="242"/>
      <c r="Q1542" s="242"/>
      <c r="R1542" s="242"/>
      <c r="S1542" s="242"/>
      <c r="T1542" s="24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44" t="s">
        <v>173</v>
      </c>
      <c r="AU1542" s="244" t="s">
        <v>106</v>
      </c>
      <c r="AV1542" s="13" t="s">
        <v>106</v>
      </c>
      <c r="AW1542" s="13" t="s">
        <v>33</v>
      </c>
      <c r="AX1542" s="13" t="s">
        <v>72</v>
      </c>
      <c r="AY1542" s="244" t="s">
        <v>163</v>
      </c>
    </row>
    <row r="1543" spans="1:51" s="13" customFormat="1" ht="12">
      <c r="A1543" s="13"/>
      <c r="B1543" s="233"/>
      <c r="C1543" s="234"/>
      <c r="D1543" s="235" t="s">
        <v>173</v>
      </c>
      <c r="E1543" s="236" t="s">
        <v>19</v>
      </c>
      <c r="F1543" s="237" t="s">
        <v>3484</v>
      </c>
      <c r="G1543" s="234"/>
      <c r="H1543" s="238">
        <v>75</v>
      </c>
      <c r="I1543" s="239"/>
      <c r="J1543" s="234"/>
      <c r="K1543" s="234"/>
      <c r="L1543" s="240"/>
      <c r="M1543" s="241"/>
      <c r="N1543" s="242"/>
      <c r="O1543" s="242"/>
      <c r="P1543" s="242"/>
      <c r="Q1543" s="242"/>
      <c r="R1543" s="242"/>
      <c r="S1543" s="242"/>
      <c r="T1543" s="24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44" t="s">
        <v>173</v>
      </c>
      <c r="AU1543" s="244" t="s">
        <v>106</v>
      </c>
      <c r="AV1543" s="13" t="s">
        <v>106</v>
      </c>
      <c r="AW1543" s="13" t="s">
        <v>33</v>
      </c>
      <c r="AX1543" s="13" t="s">
        <v>72</v>
      </c>
      <c r="AY1543" s="244" t="s">
        <v>163</v>
      </c>
    </row>
    <row r="1544" spans="1:51" s="16" customFormat="1" ht="12">
      <c r="A1544" s="16"/>
      <c r="B1544" s="272"/>
      <c r="C1544" s="273"/>
      <c r="D1544" s="235" t="s">
        <v>173</v>
      </c>
      <c r="E1544" s="274" t="s">
        <v>19</v>
      </c>
      <c r="F1544" s="275" t="s">
        <v>1073</v>
      </c>
      <c r="G1544" s="273"/>
      <c r="H1544" s="276">
        <v>655.4</v>
      </c>
      <c r="I1544" s="277"/>
      <c r="J1544" s="273"/>
      <c r="K1544" s="273"/>
      <c r="L1544" s="278"/>
      <c r="M1544" s="279"/>
      <c r="N1544" s="280"/>
      <c r="O1544" s="280"/>
      <c r="P1544" s="280"/>
      <c r="Q1544" s="280"/>
      <c r="R1544" s="280"/>
      <c r="S1544" s="280"/>
      <c r="T1544" s="281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T1544" s="282" t="s">
        <v>173</v>
      </c>
      <c r="AU1544" s="282" t="s">
        <v>106</v>
      </c>
      <c r="AV1544" s="16" t="s">
        <v>181</v>
      </c>
      <c r="AW1544" s="16" t="s">
        <v>33</v>
      </c>
      <c r="AX1544" s="16" t="s">
        <v>72</v>
      </c>
      <c r="AY1544" s="282" t="s">
        <v>163</v>
      </c>
    </row>
    <row r="1545" spans="1:51" s="13" customFormat="1" ht="12">
      <c r="A1545" s="13"/>
      <c r="B1545" s="233"/>
      <c r="C1545" s="234"/>
      <c r="D1545" s="235" t="s">
        <v>173</v>
      </c>
      <c r="E1545" s="236" t="s">
        <v>19</v>
      </c>
      <c r="F1545" s="237" t="s">
        <v>3485</v>
      </c>
      <c r="G1545" s="234"/>
      <c r="H1545" s="238">
        <v>25</v>
      </c>
      <c r="I1545" s="239"/>
      <c r="J1545" s="234"/>
      <c r="K1545" s="234"/>
      <c r="L1545" s="240"/>
      <c r="M1545" s="241"/>
      <c r="N1545" s="242"/>
      <c r="O1545" s="242"/>
      <c r="P1545" s="242"/>
      <c r="Q1545" s="242"/>
      <c r="R1545" s="242"/>
      <c r="S1545" s="242"/>
      <c r="T1545" s="24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44" t="s">
        <v>173</v>
      </c>
      <c r="AU1545" s="244" t="s">
        <v>106</v>
      </c>
      <c r="AV1545" s="13" t="s">
        <v>106</v>
      </c>
      <c r="AW1545" s="13" t="s">
        <v>33</v>
      </c>
      <c r="AX1545" s="13" t="s">
        <v>72</v>
      </c>
      <c r="AY1545" s="244" t="s">
        <v>163</v>
      </c>
    </row>
    <row r="1546" spans="1:51" s="16" customFormat="1" ht="12">
      <c r="A1546" s="16"/>
      <c r="B1546" s="272"/>
      <c r="C1546" s="273"/>
      <c r="D1546" s="235" t="s">
        <v>173</v>
      </c>
      <c r="E1546" s="274" t="s">
        <v>19</v>
      </c>
      <c r="F1546" s="275" t="s">
        <v>1073</v>
      </c>
      <c r="G1546" s="273"/>
      <c r="H1546" s="276">
        <v>25</v>
      </c>
      <c r="I1546" s="277"/>
      <c r="J1546" s="273"/>
      <c r="K1546" s="273"/>
      <c r="L1546" s="278"/>
      <c r="M1546" s="279"/>
      <c r="N1546" s="280"/>
      <c r="O1546" s="280"/>
      <c r="P1546" s="280"/>
      <c r="Q1546" s="280"/>
      <c r="R1546" s="280"/>
      <c r="S1546" s="280"/>
      <c r="T1546" s="281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T1546" s="282" t="s">
        <v>173</v>
      </c>
      <c r="AU1546" s="282" t="s">
        <v>106</v>
      </c>
      <c r="AV1546" s="16" t="s">
        <v>181</v>
      </c>
      <c r="AW1546" s="16" t="s">
        <v>33</v>
      </c>
      <c r="AX1546" s="16" t="s">
        <v>72</v>
      </c>
      <c r="AY1546" s="282" t="s">
        <v>163</v>
      </c>
    </row>
    <row r="1547" spans="1:51" s="14" customFormat="1" ht="12">
      <c r="A1547" s="14"/>
      <c r="B1547" s="245"/>
      <c r="C1547" s="246"/>
      <c r="D1547" s="235" t="s">
        <v>173</v>
      </c>
      <c r="E1547" s="247" t="s">
        <v>19</v>
      </c>
      <c r="F1547" s="248" t="s">
        <v>175</v>
      </c>
      <c r="G1547" s="246"/>
      <c r="H1547" s="249">
        <v>680.4</v>
      </c>
      <c r="I1547" s="250"/>
      <c r="J1547" s="246"/>
      <c r="K1547" s="246"/>
      <c r="L1547" s="251"/>
      <c r="M1547" s="252"/>
      <c r="N1547" s="253"/>
      <c r="O1547" s="253"/>
      <c r="P1547" s="253"/>
      <c r="Q1547" s="253"/>
      <c r="R1547" s="253"/>
      <c r="S1547" s="253"/>
      <c r="T1547" s="25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T1547" s="255" t="s">
        <v>173</v>
      </c>
      <c r="AU1547" s="255" t="s">
        <v>106</v>
      </c>
      <c r="AV1547" s="14" t="s">
        <v>171</v>
      </c>
      <c r="AW1547" s="14" t="s">
        <v>33</v>
      </c>
      <c r="AX1547" s="14" t="s">
        <v>80</v>
      </c>
      <c r="AY1547" s="255" t="s">
        <v>163</v>
      </c>
    </row>
    <row r="1548" spans="1:65" s="2" customFormat="1" ht="21.75" customHeight="1">
      <c r="A1548" s="40"/>
      <c r="B1548" s="41"/>
      <c r="C1548" s="283" t="s">
        <v>3486</v>
      </c>
      <c r="D1548" s="283" t="s">
        <v>1115</v>
      </c>
      <c r="E1548" s="284" t="s">
        <v>3487</v>
      </c>
      <c r="F1548" s="285" t="s">
        <v>3488</v>
      </c>
      <c r="G1548" s="286" t="s">
        <v>169</v>
      </c>
      <c r="H1548" s="287">
        <v>841.731</v>
      </c>
      <c r="I1548" s="288"/>
      <c r="J1548" s="289">
        <f>ROUND(I1548*H1548,2)</f>
        <v>0</v>
      </c>
      <c r="K1548" s="285" t="s">
        <v>170</v>
      </c>
      <c r="L1548" s="290"/>
      <c r="M1548" s="291" t="s">
        <v>19</v>
      </c>
      <c r="N1548" s="292" t="s">
        <v>44</v>
      </c>
      <c r="O1548" s="86"/>
      <c r="P1548" s="229">
        <f>O1548*H1548</f>
        <v>0</v>
      </c>
      <c r="Q1548" s="229">
        <v>0.0192</v>
      </c>
      <c r="R1548" s="229">
        <f>Q1548*H1548</f>
        <v>16.1612352</v>
      </c>
      <c r="S1548" s="229">
        <v>0</v>
      </c>
      <c r="T1548" s="230">
        <f>S1548*H1548</f>
        <v>0</v>
      </c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R1548" s="231" t="s">
        <v>340</v>
      </c>
      <c r="AT1548" s="231" t="s">
        <v>1115</v>
      </c>
      <c r="AU1548" s="231" t="s">
        <v>106</v>
      </c>
      <c r="AY1548" s="19" t="s">
        <v>163</v>
      </c>
      <c r="BE1548" s="232">
        <f>IF(N1548="základní",J1548,0)</f>
        <v>0</v>
      </c>
      <c r="BF1548" s="232">
        <f>IF(N1548="snížená",J1548,0)</f>
        <v>0</v>
      </c>
      <c r="BG1548" s="232">
        <f>IF(N1548="zákl. přenesená",J1548,0)</f>
        <v>0</v>
      </c>
      <c r="BH1548" s="232">
        <f>IF(N1548="sníž. přenesená",J1548,0)</f>
        <v>0</v>
      </c>
      <c r="BI1548" s="232">
        <f>IF(N1548="nulová",J1548,0)</f>
        <v>0</v>
      </c>
      <c r="BJ1548" s="19" t="s">
        <v>106</v>
      </c>
      <c r="BK1548" s="232">
        <f>ROUND(I1548*H1548,2)</f>
        <v>0</v>
      </c>
      <c r="BL1548" s="19" t="s">
        <v>255</v>
      </c>
      <c r="BM1548" s="231" t="s">
        <v>3489</v>
      </c>
    </row>
    <row r="1549" spans="1:51" s="13" customFormat="1" ht="12">
      <c r="A1549" s="13"/>
      <c r="B1549" s="233"/>
      <c r="C1549" s="234"/>
      <c r="D1549" s="235" t="s">
        <v>173</v>
      </c>
      <c r="E1549" s="236" t="s">
        <v>19</v>
      </c>
      <c r="F1549" s="237" t="s">
        <v>3490</v>
      </c>
      <c r="G1549" s="234"/>
      <c r="H1549" s="238">
        <v>765.21</v>
      </c>
      <c r="I1549" s="239"/>
      <c r="J1549" s="234"/>
      <c r="K1549" s="234"/>
      <c r="L1549" s="240"/>
      <c r="M1549" s="241"/>
      <c r="N1549" s="242"/>
      <c r="O1549" s="242"/>
      <c r="P1549" s="242"/>
      <c r="Q1549" s="242"/>
      <c r="R1549" s="242"/>
      <c r="S1549" s="242"/>
      <c r="T1549" s="24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44" t="s">
        <v>173</v>
      </c>
      <c r="AU1549" s="244" t="s">
        <v>106</v>
      </c>
      <c r="AV1549" s="13" t="s">
        <v>106</v>
      </c>
      <c r="AW1549" s="13" t="s">
        <v>33</v>
      </c>
      <c r="AX1549" s="13" t="s">
        <v>80</v>
      </c>
      <c r="AY1549" s="244" t="s">
        <v>163</v>
      </c>
    </row>
    <row r="1550" spans="1:51" s="13" customFormat="1" ht="12">
      <c r="A1550" s="13"/>
      <c r="B1550" s="233"/>
      <c r="C1550" s="234"/>
      <c r="D1550" s="235" t="s">
        <v>173</v>
      </c>
      <c r="E1550" s="234"/>
      <c r="F1550" s="237" t="s">
        <v>3491</v>
      </c>
      <c r="G1550" s="234"/>
      <c r="H1550" s="238">
        <v>841.731</v>
      </c>
      <c r="I1550" s="239"/>
      <c r="J1550" s="234"/>
      <c r="K1550" s="234"/>
      <c r="L1550" s="240"/>
      <c r="M1550" s="241"/>
      <c r="N1550" s="242"/>
      <c r="O1550" s="242"/>
      <c r="P1550" s="242"/>
      <c r="Q1550" s="242"/>
      <c r="R1550" s="242"/>
      <c r="S1550" s="242"/>
      <c r="T1550" s="24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44" t="s">
        <v>173</v>
      </c>
      <c r="AU1550" s="244" t="s">
        <v>106</v>
      </c>
      <c r="AV1550" s="13" t="s">
        <v>106</v>
      </c>
      <c r="AW1550" s="13" t="s">
        <v>4</v>
      </c>
      <c r="AX1550" s="13" t="s">
        <v>80</v>
      </c>
      <c r="AY1550" s="244" t="s">
        <v>163</v>
      </c>
    </row>
    <row r="1551" spans="1:65" s="2" customFormat="1" ht="33" customHeight="1">
      <c r="A1551" s="40"/>
      <c r="B1551" s="41"/>
      <c r="C1551" s="283" t="s">
        <v>3492</v>
      </c>
      <c r="D1551" s="283" t="s">
        <v>1115</v>
      </c>
      <c r="E1551" s="284" t="s">
        <v>3493</v>
      </c>
      <c r="F1551" s="285" t="s">
        <v>3494</v>
      </c>
      <c r="G1551" s="286" t="s">
        <v>169</v>
      </c>
      <c r="H1551" s="287">
        <v>28.75</v>
      </c>
      <c r="I1551" s="288"/>
      <c r="J1551" s="289">
        <f>ROUND(I1551*H1551,2)</f>
        <v>0</v>
      </c>
      <c r="K1551" s="285" t="s">
        <v>170</v>
      </c>
      <c r="L1551" s="290"/>
      <c r="M1551" s="291" t="s">
        <v>19</v>
      </c>
      <c r="N1551" s="292" t="s">
        <v>44</v>
      </c>
      <c r="O1551" s="86"/>
      <c r="P1551" s="229">
        <f>O1551*H1551</f>
        <v>0</v>
      </c>
      <c r="Q1551" s="229">
        <v>0.0192</v>
      </c>
      <c r="R1551" s="229">
        <f>Q1551*H1551</f>
        <v>0.5519999999999999</v>
      </c>
      <c r="S1551" s="229">
        <v>0</v>
      </c>
      <c r="T1551" s="230">
        <f>S1551*H1551</f>
        <v>0</v>
      </c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R1551" s="231" t="s">
        <v>340</v>
      </c>
      <c r="AT1551" s="231" t="s">
        <v>1115</v>
      </c>
      <c r="AU1551" s="231" t="s">
        <v>106</v>
      </c>
      <c r="AY1551" s="19" t="s">
        <v>163</v>
      </c>
      <c r="BE1551" s="232">
        <f>IF(N1551="základní",J1551,0)</f>
        <v>0</v>
      </c>
      <c r="BF1551" s="232">
        <f>IF(N1551="snížená",J1551,0)</f>
        <v>0</v>
      </c>
      <c r="BG1551" s="232">
        <f>IF(N1551="zákl. přenesená",J1551,0)</f>
        <v>0</v>
      </c>
      <c r="BH1551" s="232">
        <f>IF(N1551="sníž. přenesená",J1551,0)</f>
        <v>0</v>
      </c>
      <c r="BI1551" s="232">
        <f>IF(N1551="nulová",J1551,0)</f>
        <v>0</v>
      </c>
      <c r="BJ1551" s="19" t="s">
        <v>106</v>
      </c>
      <c r="BK1551" s="232">
        <f>ROUND(I1551*H1551,2)</f>
        <v>0</v>
      </c>
      <c r="BL1551" s="19" t="s">
        <v>255</v>
      </c>
      <c r="BM1551" s="231" t="s">
        <v>3495</v>
      </c>
    </row>
    <row r="1552" spans="1:51" s="13" customFormat="1" ht="12">
      <c r="A1552" s="13"/>
      <c r="B1552" s="233"/>
      <c r="C1552" s="234"/>
      <c r="D1552" s="235" t="s">
        <v>173</v>
      </c>
      <c r="E1552" s="236" t="s">
        <v>19</v>
      </c>
      <c r="F1552" s="237" t="s">
        <v>3496</v>
      </c>
      <c r="G1552" s="234"/>
      <c r="H1552" s="238">
        <v>28.75</v>
      </c>
      <c r="I1552" s="239"/>
      <c r="J1552" s="234"/>
      <c r="K1552" s="234"/>
      <c r="L1552" s="240"/>
      <c r="M1552" s="241"/>
      <c r="N1552" s="242"/>
      <c r="O1552" s="242"/>
      <c r="P1552" s="242"/>
      <c r="Q1552" s="242"/>
      <c r="R1552" s="242"/>
      <c r="S1552" s="242"/>
      <c r="T1552" s="24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44" t="s">
        <v>173</v>
      </c>
      <c r="AU1552" s="244" t="s">
        <v>106</v>
      </c>
      <c r="AV1552" s="13" t="s">
        <v>106</v>
      </c>
      <c r="AW1552" s="13" t="s">
        <v>33</v>
      </c>
      <c r="AX1552" s="13" t="s">
        <v>80</v>
      </c>
      <c r="AY1552" s="244" t="s">
        <v>163</v>
      </c>
    </row>
    <row r="1553" spans="1:65" s="2" customFormat="1" ht="21.75" customHeight="1">
      <c r="A1553" s="40"/>
      <c r="B1553" s="41"/>
      <c r="C1553" s="220" t="s">
        <v>3497</v>
      </c>
      <c r="D1553" s="220" t="s">
        <v>166</v>
      </c>
      <c r="E1553" s="221" t="s">
        <v>3498</v>
      </c>
      <c r="F1553" s="222" t="s">
        <v>3499</v>
      </c>
      <c r="G1553" s="223" t="s">
        <v>279</v>
      </c>
      <c r="H1553" s="224">
        <v>310</v>
      </c>
      <c r="I1553" s="225"/>
      <c r="J1553" s="226">
        <f>ROUND(I1553*H1553,2)</f>
        <v>0</v>
      </c>
      <c r="K1553" s="222" t="s">
        <v>170</v>
      </c>
      <c r="L1553" s="46"/>
      <c r="M1553" s="227" t="s">
        <v>19</v>
      </c>
      <c r="N1553" s="228" t="s">
        <v>44</v>
      </c>
      <c r="O1553" s="86"/>
      <c r="P1553" s="229">
        <f>O1553*H1553</f>
        <v>0</v>
      </c>
      <c r="Q1553" s="229">
        <v>0.00043</v>
      </c>
      <c r="R1553" s="229">
        <f>Q1553*H1553</f>
        <v>0.1333</v>
      </c>
      <c r="S1553" s="229">
        <v>0</v>
      </c>
      <c r="T1553" s="230">
        <f>S1553*H1553</f>
        <v>0</v>
      </c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R1553" s="231" t="s">
        <v>255</v>
      </c>
      <c r="AT1553" s="231" t="s">
        <v>166</v>
      </c>
      <c r="AU1553" s="231" t="s">
        <v>106</v>
      </c>
      <c r="AY1553" s="19" t="s">
        <v>163</v>
      </c>
      <c r="BE1553" s="232">
        <f>IF(N1553="základní",J1553,0)</f>
        <v>0</v>
      </c>
      <c r="BF1553" s="232">
        <f>IF(N1553="snížená",J1553,0)</f>
        <v>0</v>
      </c>
      <c r="BG1553" s="232">
        <f>IF(N1553="zákl. přenesená",J1553,0)</f>
        <v>0</v>
      </c>
      <c r="BH1553" s="232">
        <f>IF(N1553="sníž. přenesená",J1553,0)</f>
        <v>0</v>
      </c>
      <c r="BI1553" s="232">
        <f>IF(N1553="nulová",J1553,0)</f>
        <v>0</v>
      </c>
      <c r="BJ1553" s="19" t="s">
        <v>106</v>
      </c>
      <c r="BK1553" s="232">
        <f>ROUND(I1553*H1553,2)</f>
        <v>0</v>
      </c>
      <c r="BL1553" s="19" t="s">
        <v>255</v>
      </c>
      <c r="BM1553" s="231" t="s">
        <v>3500</v>
      </c>
    </row>
    <row r="1554" spans="1:51" s="13" customFormat="1" ht="12">
      <c r="A1554" s="13"/>
      <c r="B1554" s="233"/>
      <c r="C1554" s="234"/>
      <c r="D1554" s="235" t="s">
        <v>173</v>
      </c>
      <c r="E1554" s="236" t="s">
        <v>19</v>
      </c>
      <c r="F1554" s="237" t="s">
        <v>3501</v>
      </c>
      <c r="G1554" s="234"/>
      <c r="H1554" s="238">
        <v>110</v>
      </c>
      <c r="I1554" s="239"/>
      <c r="J1554" s="234"/>
      <c r="K1554" s="234"/>
      <c r="L1554" s="240"/>
      <c r="M1554" s="241"/>
      <c r="N1554" s="242"/>
      <c r="O1554" s="242"/>
      <c r="P1554" s="242"/>
      <c r="Q1554" s="242"/>
      <c r="R1554" s="242"/>
      <c r="S1554" s="242"/>
      <c r="T1554" s="24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44" t="s">
        <v>173</v>
      </c>
      <c r="AU1554" s="244" t="s">
        <v>106</v>
      </c>
      <c r="AV1554" s="13" t="s">
        <v>106</v>
      </c>
      <c r="AW1554" s="13" t="s">
        <v>33</v>
      </c>
      <c r="AX1554" s="13" t="s">
        <v>72</v>
      </c>
      <c r="AY1554" s="244" t="s">
        <v>163</v>
      </c>
    </row>
    <row r="1555" spans="1:51" s="13" customFormat="1" ht="12">
      <c r="A1555" s="13"/>
      <c r="B1555" s="233"/>
      <c r="C1555" s="234"/>
      <c r="D1555" s="235" t="s">
        <v>173</v>
      </c>
      <c r="E1555" s="236" t="s">
        <v>19</v>
      </c>
      <c r="F1555" s="237" t="s">
        <v>2323</v>
      </c>
      <c r="G1555" s="234"/>
      <c r="H1555" s="238">
        <v>70</v>
      </c>
      <c r="I1555" s="239"/>
      <c r="J1555" s="234"/>
      <c r="K1555" s="234"/>
      <c r="L1555" s="240"/>
      <c r="M1555" s="241"/>
      <c r="N1555" s="242"/>
      <c r="O1555" s="242"/>
      <c r="P1555" s="242"/>
      <c r="Q1555" s="242"/>
      <c r="R1555" s="242"/>
      <c r="S1555" s="242"/>
      <c r="T1555" s="24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44" t="s">
        <v>173</v>
      </c>
      <c r="AU1555" s="244" t="s">
        <v>106</v>
      </c>
      <c r="AV1555" s="13" t="s">
        <v>106</v>
      </c>
      <c r="AW1555" s="13" t="s">
        <v>33</v>
      </c>
      <c r="AX1555" s="13" t="s">
        <v>72</v>
      </c>
      <c r="AY1555" s="244" t="s">
        <v>163</v>
      </c>
    </row>
    <row r="1556" spans="1:51" s="13" customFormat="1" ht="12">
      <c r="A1556" s="13"/>
      <c r="B1556" s="233"/>
      <c r="C1556" s="234"/>
      <c r="D1556" s="235" t="s">
        <v>173</v>
      </c>
      <c r="E1556" s="236" t="s">
        <v>19</v>
      </c>
      <c r="F1556" s="237" t="s">
        <v>3502</v>
      </c>
      <c r="G1556" s="234"/>
      <c r="H1556" s="238">
        <v>72</v>
      </c>
      <c r="I1556" s="239"/>
      <c r="J1556" s="234"/>
      <c r="K1556" s="234"/>
      <c r="L1556" s="240"/>
      <c r="M1556" s="241"/>
      <c r="N1556" s="242"/>
      <c r="O1556" s="242"/>
      <c r="P1556" s="242"/>
      <c r="Q1556" s="242"/>
      <c r="R1556" s="242"/>
      <c r="S1556" s="242"/>
      <c r="T1556" s="24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44" t="s">
        <v>173</v>
      </c>
      <c r="AU1556" s="244" t="s">
        <v>106</v>
      </c>
      <c r="AV1556" s="13" t="s">
        <v>106</v>
      </c>
      <c r="AW1556" s="13" t="s">
        <v>33</v>
      </c>
      <c r="AX1556" s="13" t="s">
        <v>72</v>
      </c>
      <c r="AY1556" s="244" t="s">
        <v>163</v>
      </c>
    </row>
    <row r="1557" spans="1:51" s="13" customFormat="1" ht="12">
      <c r="A1557" s="13"/>
      <c r="B1557" s="233"/>
      <c r="C1557" s="234"/>
      <c r="D1557" s="235" t="s">
        <v>173</v>
      </c>
      <c r="E1557" s="236" t="s">
        <v>19</v>
      </c>
      <c r="F1557" s="237" t="s">
        <v>3503</v>
      </c>
      <c r="G1557" s="234"/>
      <c r="H1557" s="238">
        <v>58</v>
      </c>
      <c r="I1557" s="239"/>
      <c r="J1557" s="234"/>
      <c r="K1557" s="234"/>
      <c r="L1557" s="240"/>
      <c r="M1557" s="241"/>
      <c r="N1557" s="242"/>
      <c r="O1557" s="242"/>
      <c r="P1557" s="242"/>
      <c r="Q1557" s="242"/>
      <c r="R1557" s="242"/>
      <c r="S1557" s="242"/>
      <c r="T1557" s="24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44" t="s">
        <v>173</v>
      </c>
      <c r="AU1557" s="244" t="s">
        <v>106</v>
      </c>
      <c r="AV1557" s="13" t="s">
        <v>106</v>
      </c>
      <c r="AW1557" s="13" t="s">
        <v>33</v>
      </c>
      <c r="AX1557" s="13" t="s">
        <v>72</v>
      </c>
      <c r="AY1557" s="244" t="s">
        <v>163</v>
      </c>
    </row>
    <row r="1558" spans="1:51" s="14" customFormat="1" ht="12">
      <c r="A1558" s="14"/>
      <c r="B1558" s="245"/>
      <c r="C1558" s="246"/>
      <c r="D1558" s="235" t="s">
        <v>173</v>
      </c>
      <c r="E1558" s="247" t="s">
        <v>19</v>
      </c>
      <c r="F1558" s="248" t="s">
        <v>175</v>
      </c>
      <c r="G1558" s="246"/>
      <c r="H1558" s="249">
        <v>310</v>
      </c>
      <c r="I1558" s="250"/>
      <c r="J1558" s="246"/>
      <c r="K1558" s="246"/>
      <c r="L1558" s="251"/>
      <c r="M1558" s="252"/>
      <c r="N1558" s="253"/>
      <c r="O1558" s="253"/>
      <c r="P1558" s="253"/>
      <c r="Q1558" s="253"/>
      <c r="R1558" s="253"/>
      <c r="S1558" s="253"/>
      <c r="T1558" s="25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55" t="s">
        <v>173</v>
      </c>
      <c r="AU1558" s="255" t="s">
        <v>106</v>
      </c>
      <c r="AV1558" s="14" t="s">
        <v>171</v>
      </c>
      <c r="AW1558" s="14" t="s">
        <v>33</v>
      </c>
      <c r="AX1558" s="14" t="s">
        <v>80</v>
      </c>
      <c r="AY1558" s="255" t="s">
        <v>163</v>
      </c>
    </row>
    <row r="1559" spans="1:65" s="2" customFormat="1" ht="21.75" customHeight="1">
      <c r="A1559" s="40"/>
      <c r="B1559" s="41"/>
      <c r="C1559" s="283" t="s">
        <v>3504</v>
      </c>
      <c r="D1559" s="283" t="s">
        <v>1115</v>
      </c>
      <c r="E1559" s="284" t="s">
        <v>3505</v>
      </c>
      <c r="F1559" s="285" t="s">
        <v>3506</v>
      </c>
      <c r="G1559" s="286" t="s">
        <v>355</v>
      </c>
      <c r="H1559" s="287">
        <v>950</v>
      </c>
      <c r="I1559" s="288"/>
      <c r="J1559" s="289">
        <f>ROUND(I1559*H1559,2)</f>
        <v>0</v>
      </c>
      <c r="K1559" s="285" t="s">
        <v>170</v>
      </c>
      <c r="L1559" s="290"/>
      <c r="M1559" s="291" t="s">
        <v>19</v>
      </c>
      <c r="N1559" s="292" t="s">
        <v>44</v>
      </c>
      <c r="O1559" s="86"/>
      <c r="P1559" s="229">
        <f>O1559*H1559</f>
        <v>0</v>
      </c>
      <c r="Q1559" s="229">
        <v>0.00047</v>
      </c>
      <c r="R1559" s="229">
        <f>Q1559*H1559</f>
        <v>0.4465</v>
      </c>
      <c r="S1559" s="229">
        <v>0</v>
      </c>
      <c r="T1559" s="230">
        <f>S1559*H1559</f>
        <v>0</v>
      </c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R1559" s="231" t="s">
        <v>340</v>
      </c>
      <c r="AT1559" s="231" t="s">
        <v>1115</v>
      </c>
      <c r="AU1559" s="231" t="s">
        <v>106</v>
      </c>
      <c r="AY1559" s="19" t="s">
        <v>163</v>
      </c>
      <c r="BE1559" s="232">
        <f>IF(N1559="základní",J1559,0)</f>
        <v>0</v>
      </c>
      <c r="BF1559" s="232">
        <f>IF(N1559="snížená",J1559,0)</f>
        <v>0</v>
      </c>
      <c r="BG1559" s="232">
        <f>IF(N1559="zákl. přenesená",J1559,0)</f>
        <v>0</v>
      </c>
      <c r="BH1559" s="232">
        <f>IF(N1559="sníž. přenesená",J1559,0)</f>
        <v>0</v>
      </c>
      <c r="BI1559" s="232">
        <f>IF(N1559="nulová",J1559,0)</f>
        <v>0</v>
      </c>
      <c r="BJ1559" s="19" t="s">
        <v>106</v>
      </c>
      <c r="BK1559" s="232">
        <f>ROUND(I1559*H1559,2)</f>
        <v>0</v>
      </c>
      <c r="BL1559" s="19" t="s">
        <v>255</v>
      </c>
      <c r="BM1559" s="231" t="s">
        <v>3507</v>
      </c>
    </row>
    <row r="1560" spans="1:51" s="13" customFormat="1" ht="12">
      <c r="A1560" s="13"/>
      <c r="B1560" s="233"/>
      <c r="C1560" s="234"/>
      <c r="D1560" s="235" t="s">
        <v>173</v>
      </c>
      <c r="E1560" s="234"/>
      <c r="F1560" s="237" t="s">
        <v>3508</v>
      </c>
      <c r="G1560" s="234"/>
      <c r="H1560" s="238">
        <v>950</v>
      </c>
      <c r="I1560" s="239"/>
      <c r="J1560" s="234"/>
      <c r="K1560" s="234"/>
      <c r="L1560" s="240"/>
      <c r="M1560" s="241"/>
      <c r="N1560" s="242"/>
      <c r="O1560" s="242"/>
      <c r="P1560" s="242"/>
      <c r="Q1560" s="242"/>
      <c r="R1560" s="242"/>
      <c r="S1560" s="242"/>
      <c r="T1560" s="24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44" t="s">
        <v>173</v>
      </c>
      <c r="AU1560" s="244" t="s">
        <v>106</v>
      </c>
      <c r="AV1560" s="13" t="s">
        <v>106</v>
      </c>
      <c r="AW1560" s="13" t="s">
        <v>4</v>
      </c>
      <c r="AX1560" s="13" t="s">
        <v>80</v>
      </c>
      <c r="AY1560" s="244" t="s">
        <v>163</v>
      </c>
    </row>
    <row r="1561" spans="1:65" s="2" customFormat="1" ht="44.25" customHeight="1">
      <c r="A1561" s="40"/>
      <c r="B1561" s="41"/>
      <c r="C1561" s="220" t="s">
        <v>3509</v>
      </c>
      <c r="D1561" s="220" t="s">
        <v>166</v>
      </c>
      <c r="E1561" s="221" t="s">
        <v>3510</v>
      </c>
      <c r="F1561" s="222" t="s">
        <v>3511</v>
      </c>
      <c r="G1561" s="223" t="s">
        <v>262</v>
      </c>
      <c r="H1561" s="224">
        <v>31.875</v>
      </c>
      <c r="I1561" s="225"/>
      <c r="J1561" s="226">
        <f>ROUND(I1561*H1561,2)</f>
        <v>0</v>
      </c>
      <c r="K1561" s="222" t="s">
        <v>170</v>
      </c>
      <c r="L1561" s="46"/>
      <c r="M1561" s="227" t="s">
        <v>19</v>
      </c>
      <c r="N1561" s="228" t="s">
        <v>44</v>
      </c>
      <c r="O1561" s="86"/>
      <c r="P1561" s="229">
        <f>O1561*H1561</f>
        <v>0</v>
      </c>
      <c r="Q1561" s="229">
        <v>0</v>
      </c>
      <c r="R1561" s="229">
        <f>Q1561*H1561</f>
        <v>0</v>
      </c>
      <c r="S1561" s="229">
        <v>0</v>
      </c>
      <c r="T1561" s="230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31" t="s">
        <v>255</v>
      </c>
      <c r="AT1561" s="231" t="s">
        <v>166</v>
      </c>
      <c r="AU1561" s="231" t="s">
        <v>106</v>
      </c>
      <c r="AY1561" s="19" t="s">
        <v>163</v>
      </c>
      <c r="BE1561" s="232">
        <f>IF(N1561="základní",J1561,0)</f>
        <v>0</v>
      </c>
      <c r="BF1561" s="232">
        <f>IF(N1561="snížená",J1561,0)</f>
        <v>0</v>
      </c>
      <c r="BG1561" s="232">
        <f>IF(N1561="zákl. přenesená",J1561,0)</f>
        <v>0</v>
      </c>
      <c r="BH1561" s="232">
        <f>IF(N1561="sníž. přenesená",J1561,0)</f>
        <v>0</v>
      </c>
      <c r="BI1561" s="232">
        <f>IF(N1561="nulová",J1561,0)</f>
        <v>0</v>
      </c>
      <c r="BJ1561" s="19" t="s">
        <v>106</v>
      </c>
      <c r="BK1561" s="232">
        <f>ROUND(I1561*H1561,2)</f>
        <v>0</v>
      </c>
      <c r="BL1561" s="19" t="s">
        <v>255</v>
      </c>
      <c r="BM1561" s="231" t="s">
        <v>3512</v>
      </c>
    </row>
    <row r="1562" spans="1:63" s="12" customFormat="1" ht="22.8" customHeight="1">
      <c r="A1562" s="12"/>
      <c r="B1562" s="204"/>
      <c r="C1562" s="205"/>
      <c r="D1562" s="206" t="s">
        <v>71</v>
      </c>
      <c r="E1562" s="218" t="s">
        <v>959</v>
      </c>
      <c r="F1562" s="218" t="s">
        <v>960</v>
      </c>
      <c r="G1562" s="205"/>
      <c r="H1562" s="205"/>
      <c r="I1562" s="208"/>
      <c r="J1562" s="219">
        <f>BK1562</f>
        <v>0</v>
      </c>
      <c r="K1562" s="205"/>
      <c r="L1562" s="210"/>
      <c r="M1562" s="211"/>
      <c r="N1562" s="212"/>
      <c r="O1562" s="212"/>
      <c r="P1562" s="213">
        <f>SUM(P1563:P1603)</f>
        <v>0</v>
      </c>
      <c r="Q1562" s="212"/>
      <c r="R1562" s="213">
        <f>SUM(R1563:R1603)</f>
        <v>27.708910499999995</v>
      </c>
      <c r="S1562" s="212"/>
      <c r="T1562" s="214">
        <f>SUM(T1563:T1603)</f>
        <v>0</v>
      </c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R1562" s="215" t="s">
        <v>106</v>
      </c>
      <c r="AT1562" s="216" t="s">
        <v>71</v>
      </c>
      <c r="AU1562" s="216" t="s">
        <v>80</v>
      </c>
      <c r="AY1562" s="215" t="s">
        <v>163</v>
      </c>
      <c r="BK1562" s="217">
        <f>SUM(BK1563:BK1603)</f>
        <v>0</v>
      </c>
    </row>
    <row r="1563" spans="1:65" s="2" customFormat="1" ht="21.75" customHeight="1">
      <c r="A1563" s="40"/>
      <c r="B1563" s="41"/>
      <c r="C1563" s="220" t="s">
        <v>3513</v>
      </c>
      <c r="D1563" s="220" t="s">
        <v>166</v>
      </c>
      <c r="E1563" s="221" t="s">
        <v>3514</v>
      </c>
      <c r="F1563" s="222" t="s">
        <v>3515</v>
      </c>
      <c r="G1563" s="223" t="s">
        <v>169</v>
      </c>
      <c r="H1563" s="224">
        <v>1583</v>
      </c>
      <c r="I1563" s="225"/>
      <c r="J1563" s="226">
        <f>ROUND(I1563*H1563,2)</f>
        <v>0</v>
      </c>
      <c r="K1563" s="222" t="s">
        <v>170</v>
      </c>
      <c r="L1563" s="46"/>
      <c r="M1563" s="227" t="s">
        <v>19</v>
      </c>
      <c r="N1563" s="228" t="s">
        <v>44</v>
      </c>
      <c r="O1563" s="86"/>
      <c r="P1563" s="229">
        <f>O1563*H1563</f>
        <v>0</v>
      </c>
      <c r="Q1563" s="229">
        <v>0</v>
      </c>
      <c r="R1563" s="229">
        <f>Q1563*H1563</f>
        <v>0</v>
      </c>
      <c r="S1563" s="229">
        <v>0</v>
      </c>
      <c r="T1563" s="230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31" t="s">
        <v>255</v>
      </c>
      <c r="AT1563" s="231" t="s">
        <v>166</v>
      </c>
      <c r="AU1563" s="231" t="s">
        <v>106</v>
      </c>
      <c r="AY1563" s="19" t="s">
        <v>163</v>
      </c>
      <c r="BE1563" s="232">
        <f>IF(N1563="základní",J1563,0)</f>
        <v>0</v>
      </c>
      <c r="BF1563" s="232">
        <f>IF(N1563="snížená",J1563,0)</f>
        <v>0</v>
      </c>
      <c r="BG1563" s="232">
        <f>IF(N1563="zákl. přenesená",J1563,0)</f>
        <v>0</v>
      </c>
      <c r="BH1563" s="232">
        <f>IF(N1563="sníž. přenesená",J1563,0)</f>
        <v>0</v>
      </c>
      <c r="BI1563" s="232">
        <f>IF(N1563="nulová",J1563,0)</f>
        <v>0</v>
      </c>
      <c r="BJ1563" s="19" t="s">
        <v>106</v>
      </c>
      <c r="BK1563" s="232">
        <f>ROUND(I1563*H1563,2)</f>
        <v>0</v>
      </c>
      <c r="BL1563" s="19" t="s">
        <v>255</v>
      </c>
      <c r="BM1563" s="231" t="s">
        <v>3516</v>
      </c>
    </row>
    <row r="1564" spans="1:51" s="13" customFormat="1" ht="12">
      <c r="A1564" s="13"/>
      <c r="B1564" s="233"/>
      <c r="C1564" s="234"/>
      <c r="D1564" s="235" t="s">
        <v>173</v>
      </c>
      <c r="E1564" s="236" t="s">
        <v>19</v>
      </c>
      <c r="F1564" s="237" t="s">
        <v>1036</v>
      </c>
      <c r="G1564" s="234"/>
      <c r="H1564" s="238">
        <v>1583</v>
      </c>
      <c r="I1564" s="239"/>
      <c r="J1564" s="234"/>
      <c r="K1564" s="234"/>
      <c r="L1564" s="240"/>
      <c r="M1564" s="241"/>
      <c r="N1564" s="242"/>
      <c r="O1564" s="242"/>
      <c r="P1564" s="242"/>
      <c r="Q1564" s="242"/>
      <c r="R1564" s="242"/>
      <c r="S1564" s="242"/>
      <c r="T1564" s="24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44" t="s">
        <v>173</v>
      </c>
      <c r="AU1564" s="244" t="s">
        <v>106</v>
      </c>
      <c r="AV1564" s="13" t="s">
        <v>106</v>
      </c>
      <c r="AW1564" s="13" t="s">
        <v>33</v>
      </c>
      <c r="AX1564" s="13" t="s">
        <v>72</v>
      </c>
      <c r="AY1564" s="244" t="s">
        <v>163</v>
      </c>
    </row>
    <row r="1565" spans="1:51" s="14" customFormat="1" ht="12">
      <c r="A1565" s="14"/>
      <c r="B1565" s="245"/>
      <c r="C1565" s="246"/>
      <c r="D1565" s="235" t="s">
        <v>173</v>
      </c>
      <c r="E1565" s="247" t="s">
        <v>19</v>
      </c>
      <c r="F1565" s="248" t="s">
        <v>175</v>
      </c>
      <c r="G1565" s="246"/>
      <c r="H1565" s="249">
        <v>1583</v>
      </c>
      <c r="I1565" s="250"/>
      <c r="J1565" s="246"/>
      <c r="K1565" s="246"/>
      <c r="L1565" s="251"/>
      <c r="M1565" s="252"/>
      <c r="N1565" s="253"/>
      <c r="O1565" s="253"/>
      <c r="P1565" s="253"/>
      <c r="Q1565" s="253"/>
      <c r="R1565" s="253"/>
      <c r="S1565" s="253"/>
      <c r="T1565" s="25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55" t="s">
        <v>173</v>
      </c>
      <c r="AU1565" s="255" t="s">
        <v>106</v>
      </c>
      <c r="AV1565" s="14" t="s">
        <v>171</v>
      </c>
      <c r="AW1565" s="14" t="s">
        <v>33</v>
      </c>
      <c r="AX1565" s="14" t="s">
        <v>80</v>
      </c>
      <c r="AY1565" s="255" t="s">
        <v>163</v>
      </c>
    </row>
    <row r="1566" spans="1:65" s="2" customFormat="1" ht="16.5" customHeight="1">
      <c r="A1566" s="40"/>
      <c r="B1566" s="41"/>
      <c r="C1566" s="220" t="s">
        <v>3517</v>
      </c>
      <c r="D1566" s="220" t="s">
        <v>166</v>
      </c>
      <c r="E1566" s="221" t="s">
        <v>3518</v>
      </c>
      <c r="F1566" s="222" t="s">
        <v>3519</v>
      </c>
      <c r="G1566" s="223" t="s">
        <v>169</v>
      </c>
      <c r="H1566" s="224">
        <v>1583</v>
      </c>
      <c r="I1566" s="225"/>
      <c r="J1566" s="226">
        <f>ROUND(I1566*H1566,2)</f>
        <v>0</v>
      </c>
      <c r="K1566" s="222" t="s">
        <v>170</v>
      </c>
      <c r="L1566" s="46"/>
      <c r="M1566" s="227" t="s">
        <v>19</v>
      </c>
      <c r="N1566" s="228" t="s">
        <v>44</v>
      </c>
      <c r="O1566" s="86"/>
      <c r="P1566" s="229">
        <f>O1566*H1566</f>
        <v>0</v>
      </c>
      <c r="Q1566" s="229">
        <v>0</v>
      </c>
      <c r="R1566" s="229">
        <f>Q1566*H1566</f>
        <v>0</v>
      </c>
      <c r="S1566" s="229">
        <v>0</v>
      </c>
      <c r="T1566" s="230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31" t="s">
        <v>255</v>
      </c>
      <c r="AT1566" s="231" t="s">
        <v>166</v>
      </c>
      <c r="AU1566" s="231" t="s">
        <v>106</v>
      </c>
      <c r="AY1566" s="19" t="s">
        <v>163</v>
      </c>
      <c r="BE1566" s="232">
        <f>IF(N1566="základní",J1566,0)</f>
        <v>0</v>
      </c>
      <c r="BF1566" s="232">
        <f>IF(N1566="snížená",J1566,0)</f>
        <v>0</v>
      </c>
      <c r="BG1566" s="232">
        <f>IF(N1566="zákl. přenesená",J1566,0)</f>
        <v>0</v>
      </c>
      <c r="BH1566" s="232">
        <f>IF(N1566="sníž. přenesená",J1566,0)</f>
        <v>0</v>
      </c>
      <c r="BI1566" s="232">
        <f>IF(N1566="nulová",J1566,0)</f>
        <v>0</v>
      </c>
      <c r="BJ1566" s="19" t="s">
        <v>106</v>
      </c>
      <c r="BK1566" s="232">
        <f>ROUND(I1566*H1566,2)</f>
        <v>0</v>
      </c>
      <c r="BL1566" s="19" t="s">
        <v>255</v>
      </c>
      <c r="BM1566" s="231" t="s">
        <v>3520</v>
      </c>
    </row>
    <row r="1567" spans="1:51" s="13" customFormat="1" ht="12">
      <c r="A1567" s="13"/>
      <c r="B1567" s="233"/>
      <c r="C1567" s="234"/>
      <c r="D1567" s="235" t="s">
        <v>173</v>
      </c>
      <c r="E1567" s="236" t="s">
        <v>19</v>
      </c>
      <c r="F1567" s="237" t="s">
        <v>1036</v>
      </c>
      <c r="G1567" s="234"/>
      <c r="H1567" s="238">
        <v>1583</v>
      </c>
      <c r="I1567" s="239"/>
      <c r="J1567" s="234"/>
      <c r="K1567" s="234"/>
      <c r="L1567" s="240"/>
      <c r="M1567" s="241"/>
      <c r="N1567" s="242"/>
      <c r="O1567" s="242"/>
      <c r="P1567" s="242"/>
      <c r="Q1567" s="242"/>
      <c r="R1567" s="242"/>
      <c r="S1567" s="242"/>
      <c r="T1567" s="24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44" t="s">
        <v>173</v>
      </c>
      <c r="AU1567" s="244" t="s">
        <v>106</v>
      </c>
      <c r="AV1567" s="13" t="s">
        <v>106</v>
      </c>
      <c r="AW1567" s="13" t="s">
        <v>33</v>
      </c>
      <c r="AX1567" s="13" t="s">
        <v>72</v>
      </c>
      <c r="AY1567" s="244" t="s">
        <v>163</v>
      </c>
    </row>
    <row r="1568" spans="1:51" s="14" customFormat="1" ht="12">
      <c r="A1568" s="14"/>
      <c r="B1568" s="245"/>
      <c r="C1568" s="246"/>
      <c r="D1568" s="235" t="s">
        <v>173</v>
      </c>
      <c r="E1568" s="247" t="s">
        <v>19</v>
      </c>
      <c r="F1568" s="248" t="s">
        <v>175</v>
      </c>
      <c r="G1568" s="246"/>
      <c r="H1568" s="249">
        <v>1583</v>
      </c>
      <c r="I1568" s="250"/>
      <c r="J1568" s="246"/>
      <c r="K1568" s="246"/>
      <c r="L1568" s="251"/>
      <c r="M1568" s="252"/>
      <c r="N1568" s="253"/>
      <c r="O1568" s="253"/>
      <c r="P1568" s="253"/>
      <c r="Q1568" s="253"/>
      <c r="R1568" s="253"/>
      <c r="S1568" s="253"/>
      <c r="T1568" s="25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55" t="s">
        <v>173</v>
      </c>
      <c r="AU1568" s="255" t="s">
        <v>106</v>
      </c>
      <c r="AV1568" s="14" t="s">
        <v>171</v>
      </c>
      <c r="AW1568" s="14" t="s">
        <v>33</v>
      </c>
      <c r="AX1568" s="14" t="s">
        <v>80</v>
      </c>
      <c r="AY1568" s="255" t="s">
        <v>163</v>
      </c>
    </row>
    <row r="1569" spans="1:65" s="2" customFormat="1" ht="21.75" customHeight="1">
      <c r="A1569" s="40"/>
      <c r="B1569" s="41"/>
      <c r="C1569" s="220" t="s">
        <v>3521</v>
      </c>
      <c r="D1569" s="220" t="s">
        <v>166</v>
      </c>
      <c r="E1569" s="221" t="s">
        <v>3522</v>
      </c>
      <c r="F1569" s="222" t="s">
        <v>3523</v>
      </c>
      <c r="G1569" s="223" t="s">
        <v>169</v>
      </c>
      <c r="H1569" s="224">
        <v>1583</v>
      </c>
      <c r="I1569" s="225"/>
      <c r="J1569" s="226">
        <f>ROUND(I1569*H1569,2)</f>
        <v>0</v>
      </c>
      <c r="K1569" s="222" t="s">
        <v>170</v>
      </c>
      <c r="L1569" s="46"/>
      <c r="M1569" s="227" t="s">
        <v>19</v>
      </c>
      <c r="N1569" s="228" t="s">
        <v>44</v>
      </c>
      <c r="O1569" s="86"/>
      <c r="P1569" s="229">
        <f>O1569*H1569</f>
        <v>0</v>
      </c>
      <c r="Q1569" s="229">
        <v>7E-05</v>
      </c>
      <c r="R1569" s="229">
        <f>Q1569*H1569</f>
        <v>0.11080999999999999</v>
      </c>
      <c r="S1569" s="229">
        <v>0</v>
      </c>
      <c r="T1569" s="230">
        <f>S1569*H1569</f>
        <v>0</v>
      </c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R1569" s="231" t="s">
        <v>255</v>
      </c>
      <c r="AT1569" s="231" t="s">
        <v>166</v>
      </c>
      <c r="AU1569" s="231" t="s">
        <v>106</v>
      </c>
      <c r="AY1569" s="19" t="s">
        <v>163</v>
      </c>
      <c r="BE1569" s="232">
        <f>IF(N1569="základní",J1569,0)</f>
        <v>0</v>
      </c>
      <c r="BF1569" s="232">
        <f>IF(N1569="snížená",J1569,0)</f>
        <v>0</v>
      </c>
      <c r="BG1569" s="232">
        <f>IF(N1569="zákl. přenesená",J1569,0)</f>
        <v>0</v>
      </c>
      <c r="BH1569" s="232">
        <f>IF(N1569="sníž. přenesená",J1569,0)</f>
        <v>0</v>
      </c>
      <c r="BI1569" s="232">
        <f>IF(N1569="nulová",J1569,0)</f>
        <v>0</v>
      </c>
      <c r="BJ1569" s="19" t="s">
        <v>106</v>
      </c>
      <c r="BK1569" s="232">
        <f>ROUND(I1569*H1569,2)</f>
        <v>0</v>
      </c>
      <c r="BL1569" s="19" t="s">
        <v>255</v>
      </c>
      <c r="BM1569" s="231" t="s">
        <v>3524</v>
      </c>
    </row>
    <row r="1570" spans="1:51" s="13" customFormat="1" ht="12">
      <c r="A1570" s="13"/>
      <c r="B1570" s="233"/>
      <c r="C1570" s="234"/>
      <c r="D1570" s="235" t="s">
        <v>173</v>
      </c>
      <c r="E1570" s="236" t="s">
        <v>19</v>
      </c>
      <c r="F1570" s="237" t="s">
        <v>1036</v>
      </c>
      <c r="G1570" s="234"/>
      <c r="H1570" s="238">
        <v>1583</v>
      </c>
      <c r="I1570" s="239"/>
      <c r="J1570" s="234"/>
      <c r="K1570" s="234"/>
      <c r="L1570" s="240"/>
      <c r="M1570" s="241"/>
      <c r="N1570" s="242"/>
      <c r="O1570" s="242"/>
      <c r="P1570" s="242"/>
      <c r="Q1570" s="242"/>
      <c r="R1570" s="242"/>
      <c r="S1570" s="242"/>
      <c r="T1570" s="24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44" t="s">
        <v>173</v>
      </c>
      <c r="AU1570" s="244" t="s">
        <v>106</v>
      </c>
      <c r="AV1570" s="13" t="s">
        <v>106</v>
      </c>
      <c r="AW1570" s="13" t="s">
        <v>33</v>
      </c>
      <c r="AX1570" s="13" t="s">
        <v>72</v>
      </c>
      <c r="AY1570" s="244" t="s">
        <v>163</v>
      </c>
    </row>
    <row r="1571" spans="1:51" s="14" customFormat="1" ht="12">
      <c r="A1571" s="14"/>
      <c r="B1571" s="245"/>
      <c r="C1571" s="246"/>
      <c r="D1571" s="235" t="s">
        <v>173</v>
      </c>
      <c r="E1571" s="247" t="s">
        <v>19</v>
      </c>
      <c r="F1571" s="248" t="s">
        <v>175</v>
      </c>
      <c r="G1571" s="246"/>
      <c r="H1571" s="249">
        <v>1583</v>
      </c>
      <c r="I1571" s="250"/>
      <c r="J1571" s="246"/>
      <c r="K1571" s="246"/>
      <c r="L1571" s="251"/>
      <c r="M1571" s="252"/>
      <c r="N1571" s="253"/>
      <c r="O1571" s="253"/>
      <c r="P1571" s="253"/>
      <c r="Q1571" s="253"/>
      <c r="R1571" s="253"/>
      <c r="S1571" s="253"/>
      <c r="T1571" s="25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55" t="s">
        <v>173</v>
      </c>
      <c r="AU1571" s="255" t="s">
        <v>106</v>
      </c>
      <c r="AV1571" s="14" t="s">
        <v>171</v>
      </c>
      <c r="AW1571" s="14" t="s">
        <v>33</v>
      </c>
      <c r="AX1571" s="14" t="s">
        <v>80</v>
      </c>
      <c r="AY1571" s="255" t="s">
        <v>163</v>
      </c>
    </row>
    <row r="1572" spans="1:65" s="2" customFormat="1" ht="21.75" customHeight="1">
      <c r="A1572" s="40"/>
      <c r="B1572" s="41"/>
      <c r="C1572" s="220" t="s">
        <v>3525</v>
      </c>
      <c r="D1572" s="220" t="s">
        <v>166</v>
      </c>
      <c r="E1572" s="221" t="s">
        <v>3526</v>
      </c>
      <c r="F1572" s="222" t="s">
        <v>3527</v>
      </c>
      <c r="G1572" s="223" t="s">
        <v>169</v>
      </c>
      <c r="H1572" s="224">
        <v>1583</v>
      </c>
      <c r="I1572" s="225"/>
      <c r="J1572" s="226">
        <f>ROUND(I1572*H1572,2)</f>
        <v>0</v>
      </c>
      <c r="K1572" s="222" t="s">
        <v>170</v>
      </c>
      <c r="L1572" s="46"/>
      <c r="M1572" s="227" t="s">
        <v>19</v>
      </c>
      <c r="N1572" s="228" t="s">
        <v>44</v>
      </c>
      <c r="O1572" s="86"/>
      <c r="P1572" s="229">
        <f>O1572*H1572</f>
        <v>0</v>
      </c>
      <c r="Q1572" s="229">
        <v>0.0045</v>
      </c>
      <c r="R1572" s="229">
        <f>Q1572*H1572</f>
        <v>7.123499999999999</v>
      </c>
      <c r="S1572" s="229">
        <v>0</v>
      </c>
      <c r="T1572" s="230">
        <f>S1572*H1572</f>
        <v>0</v>
      </c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R1572" s="231" t="s">
        <v>255</v>
      </c>
      <c r="AT1572" s="231" t="s">
        <v>166</v>
      </c>
      <c r="AU1572" s="231" t="s">
        <v>106</v>
      </c>
      <c r="AY1572" s="19" t="s">
        <v>163</v>
      </c>
      <c r="BE1572" s="232">
        <f>IF(N1572="základní",J1572,0)</f>
        <v>0</v>
      </c>
      <c r="BF1572" s="232">
        <f>IF(N1572="snížená",J1572,0)</f>
        <v>0</v>
      </c>
      <c r="BG1572" s="232">
        <f>IF(N1572="zákl. přenesená",J1572,0)</f>
        <v>0</v>
      </c>
      <c r="BH1572" s="232">
        <f>IF(N1572="sníž. přenesená",J1572,0)</f>
        <v>0</v>
      </c>
      <c r="BI1572" s="232">
        <f>IF(N1572="nulová",J1572,0)</f>
        <v>0</v>
      </c>
      <c r="BJ1572" s="19" t="s">
        <v>106</v>
      </c>
      <c r="BK1572" s="232">
        <f>ROUND(I1572*H1572,2)</f>
        <v>0</v>
      </c>
      <c r="BL1572" s="19" t="s">
        <v>255</v>
      </c>
      <c r="BM1572" s="231" t="s">
        <v>3528</v>
      </c>
    </row>
    <row r="1573" spans="1:51" s="13" customFormat="1" ht="12">
      <c r="A1573" s="13"/>
      <c r="B1573" s="233"/>
      <c r="C1573" s="234"/>
      <c r="D1573" s="235" t="s">
        <v>173</v>
      </c>
      <c r="E1573" s="236" t="s">
        <v>19</v>
      </c>
      <c r="F1573" s="237" t="s">
        <v>1036</v>
      </c>
      <c r="G1573" s="234"/>
      <c r="H1573" s="238">
        <v>1583</v>
      </c>
      <c r="I1573" s="239"/>
      <c r="J1573" s="234"/>
      <c r="K1573" s="234"/>
      <c r="L1573" s="240"/>
      <c r="M1573" s="241"/>
      <c r="N1573" s="242"/>
      <c r="O1573" s="242"/>
      <c r="P1573" s="242"/>
      <c r="Q1573" s="242"/>
      <c r="R1573" s="242"/>
      <c r="S1573" s="242"/>
      <c r="T1573" s="24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44" t="s">
        <v>173</v>
      </c>
      <c r="AU1573" s="244" t="s">
        <v>106</v>
      </c>
      <c r="AV1573" s="13" t="s">
        <v>106</v>
      </c>
      <c r="AW1573" s="13" t="s">
        <v>33</v>
      </c>
      <c r="AX1573" s="13" t="s">
        <v>72</v>
      </c>
      <c r="AY1573" s="244" t="s">
        <v>163</v>
      </c>
    </row>
    <row r="1574" spans="1:51" s="14" customFormat="1" ht="12">
      <c r="A1574" s="14"/>
      <c r="B1574" s="245"/>
      <c r="C1574" s="246"/>
      <c r="D1574" s="235" t="s">
        <v>173</v>
      </c>
      <c r="E1574" s="247" t="s">
        <v>19</v>
      </c>
      <c r="F1574" s="248" t="s">
        <v>175</v>
      </c>
      <c r="G1574" s="246"/>
      <c r="H1574" s="249">
        <v>1583</v>
      </c>
      <c r="I1574" s="250"/>
      <c r="J1574" s="246"/>
      <c r="K1574" s="246"/>
      <c r="L1574" s="251"/>
      <c r="M1574" s="252"/>
      <c r="N1574" s="253"/>
      <c r="O1574" s="253"/>
      <c r="P1574" s="253"/>
      <c r="Q1574" s="253"/>
      <c r="R1574" s="253"/>
      <c r="S1574" s="253"/>
      <c r="T1574" s="25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55" t="s">
        <v>173</v>
      </c>
      <c r="AU1574" s="255" t="s">
        <v>106</v>
      </c>
      <c r="AV1574" s="14" t="s">
        <v>171</v>
      </c>
      <c r="AW1574" s="14" t="s">
        <v>33</v>
      </c>
      <c r="AX1574" s="14" t="s">
        <v>80</v>
      </c>
      <c r="AY1574" s="255" t="s">
        <v>163</v>
      </c>
    </row>
    <row r="1575" spans="1:65" s="2" customFormat="1" ht="21.75" customHeight="1">
      <c r="A1575" s="40"/>
      <c r="B1575" s="41"/>
      <c r="C1575" s="220" t="s">
        <v>3529</v>
      </c>
      <c r="D1575" s="220" t="s">
        <v>166</v>
      </c>
      <c r="E1575" s="221" t="s">
        <v>3530</v>
      </c>
      <c r="F1575" s="222" t="s">
        <v>3531</v>
      </c>
      <c r="G1575" s="223" t="s">
        <v>169</v>
      </c>
      <c r="H1575" s="224">
        <v>1583</v>
      </c>
      <c r="I1575" s="225"/>
      <c r="J1575" s="226">
        <f>ROUND(I1575*H1575,2)</f>
        <v>0</v>
      </c>
      <c r="K1575" s="222" t="s">
        <v>170</v>
      </c>
      <c r="L1575" s="46"/>
      <c r="M1575" s="227" t="s">
        <v>19</v>
      </c>
      <c r="N1575" s="228" t="s">
        <v>44</v>
      </c>
      <c r="O1575" s="86"/>
      <c r="P1575" s="229">
        <f>O1575*H1575</f>
        <v>0</v>
      </c>
      <c r="Q1575" s="229">
        <v>0.0075</v>
      </c>
      <c r="R1575" s="229">
        <f>Q1575*H1575</f>
        <v>11.872499999999999</v>
      </c>
      <c r="S1575" s="229">
        <v>0</v>
      </c>
      <c r="T1575" s="230">
        <f>S1575*H1575</f>
        <v>0</v>
      </c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R1575" s="231" t="s">
        <v>255</v>
      </c>
      <c r="AT1575" s="231" t="s">
        <v>166</v>
      </c>
      <c r="AU1575" s="231" t="s">
        <v>106</v>
      </c>
      <c r="AY1575" s="19" t="s">
        <v>163</v>
      </c>
      <c r="BE1575" s="232">
        <f>IF(N1575="základní",J1575,0)</f>
        <v>0</v>
      </c>
      <c r="BF1575" s="232">
        <f>IF(N1575="snížená",J1575,0)</f>
        <v>0</v>
      </c>
      <c r="BG1575" s="232">
        <f>IF(N1575="zákl. přenesená",J1575,0)</f>
        <v>0</v>
      </c>
      <c r="BH1575" s="232">
        <f>IF(N1575="sníž. přenesená",J1575,0)</f>
        <v>0</v>
      </c>
      <c r="BI1575" s="232">
        <f>IF(N1575="nulová",J1575,0)</f>
        <v>0</v>
      </c>
      <c r="BJ1575" s="19" t="s">
        <v>106</v>
      </c>
      <c r="BK1575" s="232">
        <f>ROUND(I1575*H1575,2)</f>
        <v>0</v>
      </c>
      <c r="BL1575" s="19" t="s">
        <v>255</v>
      </c>
      <c r="BM1575" s="231" t="s">
        <v>3532</v>
      </c>
    </row>
    <row r="1576" spans="1:51" s="13" customFormat="1" ht="12">
      <c r="A1576" s="13"/>
      <c r="B1576" s="233"/>
      <c r="C1576" s="234"/>
      <c r="D1576" s="235" t="s">
        <v>173</v>
      </c>
      <c r="E1576" s="236" t="s">
        <v>19</v>
      </c>
      <c r="F1576" s="237" t="s">
        <v>1036</v>
      </c>
      <c r="G1576" s="234"/>
      <c r="H1576" s="238">
        <v>1583</v>
      </c>
      <c r="I1576" s="239"/>
      <c r="J1576" s="234"/>
      <c r="K1576" s="234"/>
      <c r="L1576" s="240"/>
      <c r="M1576" s="241"/>
      <c r="N1576" s="242"/>
      <c r="O1576" s="242"/>
      <c r="P1576" s="242"/>
      <c r="Q1576" s="242"/>
      <c r="R1576" s="242"/>
      <c r="S1576" s="242"/>
      <c r="T1576" s="24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44" t="s">
        <v>173</v>
      </c>
      <c r="AU1576" s="244" t="s">
        <v>106</v>
      </c>
      <c r="AV1576" s="13" t="s">
        <v>106</v>
      </c>
      <c r="AW1576" s="13" t="s">
        <v>33</v>
      </c>
      <c r="AX1576" s="13" t="s">
        <v>72</v>
      </c>
      <c r="AY1576" s="244" t="s">
        <v>163</v>
      </c>
    </row>
    <row r="1577" spans="1:51" s="14" customFormat="1" ht="12">
      <c r="A1577" s="14"/>
      <c r="B1577" s="245"/>
      <c r="C1577" s="246"/>
      <c r="D1577" s="235" t="s">
        <v>173</v>
      </c>
      <c r="E1577" s="247" t="s">
        <v>19</v>
      </c>
      <c r="F1577" s="248" t="s">
        <v>175</v>
      </c>
      <c r="G1577" s="246"/>
      <c r="H1577" s="249">
        <v>1583</v>
      </c>
      <c r="I1577" s="250"/>
      <c r="J1577" s="246"/>
      <c r="K1577" s="246"/>
      <c r="L1577" s="251"/>
      <c r="M1577" s="252"/>
      <c r="N1577" s="253"/>
      <c r="O1577" s="253"/>
      <c r="P1577" s="253"/>
      <c r="Q1577" s="253"/>
      <c r="R1577" s="253"/>
      <c r="S1577" s="253"/>
      <c r="T1577" s="25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55" t="s">
        <v>173</v>
      </c>
      <c r="AU1577" s="255" t="s">
        <v>106</v>
      </c>
      <c r="AV1577" s="14" t="s">
        <v>171</v>
      </c>
      <c r="AW1577" s="14" t="s">
        <v>33</v>
      </c>
      <c r="AX1577" s="14" t="s">
        <v>80</v>
      </c>
      <c r="AY1577" s="255" t="s">
        <v>163</v>
      </c>
    </row>
    <row r="1578" spans="1:65" s="2" customFormat="1" ht="21.75" customHeight="1">
      <c r="A1578" s="40"/>
      <c r="B1578" s="41"/>
      <c r="C1578" s="220" t="s">
        <v>3533</v>
      </c>
      <c r="D1578" s="220" t="s">
        <v>166</v>
      </c>
      <c r="E1578" s="221" t="s">
        <v>3534</v>
      </c>
      <c r="F1578" s="222" t="s">
        <v>3535</v>
      </c>
      <c r="G1578" s="223" t="s">
        <v>169</v>
      </c>
      <c r="H1578" s="224">
        <v>1583</v>
      </c>
      <c r="I1578" s="225"/>
      <c r="J1578" s="226">
        <f>ROUND(I1578*H1578,2)</f>
        <v>0</v>
      </c>
      <c r="K1578" s="222" t="s">
        <v>170</v>
      </c>
      <c r="L1578" s="46"/>
      <c r="M1578" s="227" t="s">
        <v>19</v>
      </c>
      <c r="N1578" s="228" t="s">
        <v>44</v>
      </c>
      <c r="O1578" s="86"/>
      <c r="P1578" s="229">
        <f>O1578*H1578</f>
        <v>0</v>
      </c>
      <c r="Q1578" s="229">
        <v>0.0003</v>
      </c>
      <c r="R1578" s="229">
        <f>Q1578*H1578</f>
        <v>0.47489999999999993</v>
      </c>
      <c r="S1578" s="229">
        <v>0</v>
      </c>
      <c r="T1578" s="230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31" t="s">
        <v>255</v>
      </c>
      <c r="AT1578" s="231" t="s">
        <v>166</v>
      </c>
      <c r="AU1578" s="231" t="s">
        <v>106</v>
      </c>
      <c r="AY1578" s="19" t="s">
        <v>163</v>
      </c>
      <c r="BE1578" s="232">
        <f>IF(N1578="základní",J1578,0)</f>
        <v>0</v>
      </c>
      <c r="BF1578" s="232">
        <f>IF(N1578="snížená",J1578,0)</f>
        <v>0</v>
      </c>
      <c r="BG1578" s="232">
        <f>IF(N1578="zákl. přenesená",J1578,0)</f>
        <v>0</v>
      </c>
      <c r="BH1578" s="232">
        <f>IF(N1578="sníž. přenesená",J1578,0)</f>
        <v>0</v>
      </c>
      <c r="BI1578" s="232">
        <f>IF(N1578="nulová",J1578,0)</f>
        <v>0</v>
      </c>
      <c r="BJ1578" s="19" t="s">
        <v>106</v>
      </c>
      <c r="BK1578" s="232">
        <f>ROUND(I1578*H1578,2)</f>
        <v>0</v>
      </c>
      <c r="BL1578" s="19" t="s">
        <v>255</v>
      </c>
      <c r="BM1578" s="231" t="s">
        <v>3536</v>
      </c>
    </row>
    <row r="1579" spans="1:51" s="13" customFormat="1" ht="12">
      <c r="A1579" s="13"/>
      <c r="B1579" s="233"/>
      <c r="C1579" s="234"/>
      <c r="D1579" s="235" t="s">
        <v>173</v>
      </c>
      <c r="E1579" s="236" t="s">
        <v>19</v>
      </c>
      <c r="F1579" s="237" t="s">
        <v>3537</v>
      </c>
      <c r="G1579" s="234"/>
      <c r="H1579" s="238">
        <v>330</v>
      </c>
      <c r="I1579" s="239"/>
      <c r="J1579" s="234"/>
      <c r="K1579" s="234"/>
      <c r="L1579" s="240"/>
      <c r="M1579" s="241"/>
      <c r="N1579" s="242"/>
      <c r="O1579" s="242"/>
      <c r="P1579" s="242"/>
      <c r="Q1579" s="242"/>
      <c r="R1579" s="242"/>
      <c r="S1579" s="242"/>
      <c r="T1579" s="24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44" t="s">
        <v>173</v>
      </c>
      <c r="AU1579" s="244" t="s">
        <v>106</v>
      </c>
      <c r="AV1579" s="13" t="s">
        <v>106</v>
      </c>
      <c r="AW1579" s="13" t="s">
        <v>33</v>
      </c>
      <c r="AX1579" s="13" t="s">
        <v>72</v>
      </c>
      <c r="AY1579" s="244" t="s">
        <v>163</v>
      </c>
    </row>
    <row r="1580" spans="1:51" s="13" customFormat="1" ht="12">
      <c r="A1580" s="13"/>
      <c r="B1580" s="233"/>
      <c r="C1580" s="234"/>
      <c r="D1580" s="235" t="s">
        <v>173</v>
      </c>
      <c r="E1580" s="236" t="s">
        <v>19</v>
      </c>
      <c r="F1580" s="237" t="s">
        <v>3538</v>
      </c>
      <c r="G1580" s="234"/>
      <c r="H1580" s="238">
        <v>425</v>
      </c>
      <c r="I1580" s="239"/>
      <c r="J1580" s="234"/>
      <c r="K1580" s="234"/>
      <c r="L1580" s="240"/>
      <c r="M1580" s="241"/>
      <c r="N1580" s="242"/>
      <c r="O1580" s="242"/>
      <c r="P1580" s="242"/>
      <c r="Q1580" s="242"/>
      <c r="R1580" s="242"/>
      <c r="S1580" s="242"/>
      <c r="T1580" s="24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44" t="s">
        <v>173</v>
      </c>
      <c r="AU1580" s="244" t="s">
        <v>106</v>
      </c>
      <c r="AV1580" s="13" t="s">
        <v>106</v>
      </c>
      <c r="AW1580" s="13" t="s">
        <v>33</v>
      </c>
      <c r="AX1580" s="13" t="s">
        <v>72</v>
      </c>
      <c r="AY1580" s="244" t="s">
        <v>163</v>
      </c>
    </row>
    <row r="1581" spans="1:51" s="13" customFormat="1" ht="12">
      <c r="A1581" s="13"/>
      <c r="B1581" s="233"/>
      <c r="C1581" s="234"/>
      <c r="D1581" s="235" t="s">
        <v>173</v>
      </c>
      <c r="E1581" s="236" t="s">
        <v>19</v>
      </c>
      <c r="F1581" s="237" t="s">
        <v>3539</v>
      </c>
      <c r="G1581" s="234"/>
      <c r="H1581" s="238">
        <v>435</v>
      </c>
      <c r="I1581" s="239"/>
      <c r="J1581" s="234"/>
      <c r="K1581" s="234"/>
      <c r="L1581" s="240"/>
      <c r="M1581" s="241"/>
      <c r="N1581" s="242"/>
      <c r="O1581" s="242"/>
      <c r="P1581" s="242"/>
      <c r="Q1581" s="242"/>
      <c r="R1581" s="242"/>
      <c r="S1581" s="242"/>
      <c r="T1581" s="24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44" t="s">
        <v>173</v>
      </c>
      <c r="AU1581" s="244" t="s">
        <v>106</v>
      </c>
      <c r="AV1581" s="13" t="s">
        <v>106</v>
      </c>
      <c r="AW1581" s="13" t="s">
        <v>33</v>
      </c>
      <c r="AX1581" s="13" t="s">
        <v>72</v>
      </c>
      <c r="AY1581" s="244" t="s">
        <v>163</v>
      </c>
    </row>
    <row r="1582" spans="1:51" s="13" customFormat="1" ht="12">
      <c r="A1582" s="13"/>
      <c r="B1582" s="233"/>
      <c r="C1582" s="234"/>
      <c r="D1582" s="235" t="s">
        <v>173</v>
      </c>
      <c r="E1582" s="236" t="s">
        <v>19</v>
      </c>
      <c r="F1582" s="237" t="s">
        <v>3540</v>
      </c>
      <c r="G1582" s="234"/>
      <c r="H1582" s="238">
        <v>390</v>
      </c>
      <c r="I1582" s="239"/>
      <c r="J1582" s="234"/>
      <c r="K1582" s="234"/>
      <c r="L1582" s="240"/>
      <c r="M1582" s="241"/>
      <c r="N1582" s="242"/>
      <c r="O1582" s="242"/>
      <c r="P1582" s="242"/>
      <c r="Q1582" s="242"/>
      <c r="R1582" s="242"/>
      <c r="S1582" s="242"/>
      <c r="T1582" s="24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44" t="s">
        <v>173</v>
      </c>
      <c r="AU1582" s="244" t="s">
        <v>106</v>
      </c>
      <c r="AV1582" s="13" t="s">
        <v>106</v>
      </c>
      <c r="AW1582" s="13" t="s">
        <v>33</v>
      </c>
      <c r="AX1582" s="13" t="s">
        <v>72</v>
      </c>
      <c r="AY1582" s="244" t="s">
        <v>163</v>
      </c>
    </row>
    <row r="1583" spans="1:51" s="13" customFormat="1" ht="12">
      <c r="A1583" s="13"/>
      <c r="B1583" s="233"/>
      <c r="C1583" s="234"/>
      <c r="D1583" s="235" t="s">
        <v>173</v>
      </c>
      <c r="E1583" s="236" t="s">
        <v>19</v>
      </c>
      <c r="F1583" s="237" t="s">
        <v>3541</v>
      </c>
      <c r="G1583" s="234"/>
      <c r="H1583" s="238">
        <v>3</v>
      </c>
      <c r="I1583" s="239"/>
      <c r="J1583" s="234"/>
      <c r="K1583" s="234"/>
      <c r="L1583" s="240"/>
      <c r="M1583" s="241"/>
      <c r="N1583" s="242"/>
      <c r="O1583" s="242"/>
      <c r="P1583" s="242"/>
      <c r="Q1583" s="242"/>
      <c r="R1583" s="242"/>
      <c r="S1583" s="242"/>
      <c r="T1583" s="24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44" t="s">
        <v>173</v>
      </c>
      <c r="AU1583" s="244" t="s">
        <v>106</v>
      </c>
      <c r="AV1583" s="13" t="s">
        <v>106</v>
      </c>
      <c r="AW1583" s="13" t="s">
        <v>33</v>
      </c>
      <c r="AX1583" s="13" t="s">
        <v>72</v>
      </c>
      <c r="AY1583" s="244" t="s">
        <v>163</v>
      </c>
    </row>
    <row r="1584" spans="1:51" s="14" customFormat="1" ht="12">
      <c r="A1584" s="14"/>
      <c r="B1584" s="245"/>
      <c r="C1584" s="246"/>
      <c r="D1584" s="235" t="s">
        <v>173</v>
      </c>
      <c r="E1584" s="247" t="s">
        <v>1036</v>
      </c>
      <c r="F1584" s="248" t="s">
        <v>175</v>
      </c>
      <c r="G1584" s="246"/>
      <c r="H1584" s="249">
        <v>1583</v>
      </c>
      <c r="I1584" s="250"/>
      <c r="J1584" s="246"/>
      <c r="K1584" s="246"/>
      <c r="L1584" s="251"/>
      <c r="M1584" s="252"/>
      <c r="N1584" s="253"/>
      <c r="O1584" s="253"/>
      <c r="P1584" s="253"/>
      <c r="Q1584" s="253"/>
      <c r="R1584" s="253"/>
      <c r="S1584" s="253"/>
      <c r="T1584" s="25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55" t="s">
        <v>173</v>
      </c>
      <c r="AU1584" s="255" t="s">
        <v>106</v>
      </c>
      <c r="AV1584" s="14" t="s">
        <v>171</v>
      </c>
      <c r="AW1584" s="14" t="s">
        <v>33</v>
      </c>
      <c r="AX1584" s="14" t="s">
        <v>80</v>
      </c>
      <c r="AY1584" s="255" t="s">
        <v>163</v>
      </c>
    </row>
    <row r="1585" spans="1:65" s="2" customFormat="1" ht="33" customHeight="1">
      <c r="A1585" s="40"/>
      <c r="B1585" s="41"/>
      <c r="C1585" s="283" t="s">
        <v>3542</v>
      </c>
      <c r="D1585" s="283" t="s">
        <v>1115</v>
      </c>
      <c r="E1585" s="284" t="s">
        <v>3543</v>
      </c>
      <c r="F1585" s="285" t="s">
        <v>3544</v>
      </c>
      <c r="G1585" s="286" t="s">
        <v>169</v>
      </c>
      <c r="H1585" s="287">
        <v>1820.45</v>
      </c>
      <c r="I1585" s="288"/>
      <c r="J1585" s="289">
        <f>ROUND(I1585*H1585,2)</f>
        <v>0</v>
      </c>
      <c r="K1585" s="285" t="s">
        <v>170</v>
      </c>
      <c r="L1585" s="290"/>
      <c r="M1585" s="291" t="s">
        <v>19</v>
      </c>
      <c r="N1585" s="292" t="s">
        <v>44</v>
      </c>
      <c r="O1585" s="86"/>
      <c r="P1585" s="229">
        <f>O1585*H1585</f>
        <v>0</v>
      </c>
      <c r="Q1585" s="229">
        <v>0.00429</v>
      </c>
      <c r="R1585" s="229">
        <f>Q1585*H1585</f>
        <v>7.809730500000001</v>
      </c>
      <c r="S1585" s="229">
        <v>0</v>
      </c>
      <c r="T1585" s="230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31" t="s">
        <v>340</v>
      </c>
      <c r="AT1585" s="231" t="s">
        <v>1115</v>
      </c>
      <c r="AU1585" s="231" t="s">
        <v>106</v>
      </c>
      <c r="AY1585" s="19" t="s">
        <v>163</v>
      </c>
      <c r="BE1585" s="232">
        <f>IF(N1585="základní",J1585,0)</f>
        <v>0</v>
      </c>
      <c r="BF1585" s="232">
        <f>IF(N1585="snížená",J1585,0)</f>
        <v>0</v>
      </c>
      <c r="BG1585" s="232">
        <f>IF(N1585="zákl. přenesená",J1585,0)</f>
        <v>0</v>
      </c>
      <c r="BH1585" s="232">
        <f>IF(N1585="sníž. přenesená",J1585,0)</f>
        <v>0</v>
      </c>
      <c r="BI1585" s="232">
        <f>IF(N1585="nulová",J1585,0)</f>
        <v>0</v>
      </c>
      <c r="BJ1585" s="19" t="s">
        <v>106</v>
      </c>
      <c r="BK1585" s="232">
        <f>ROUND(I1585*H1585,2)</f>
        <v>0</v>
      </c>
      <c r="BL1585" s="19" t="s">
        <v>255</v>
      </c>
      <c r="BM1585" s="231" t="s">
        <v>3545</v>
      </c>
    </row>
    <row r="1586" spans="1:51" s="13" customFormat="1" ht="12">
      <c r="A1586" s="13"/>
      <c r="B1586" s="233"/>
      <c r="C1586" s="234"/>
      <c r="D1586" s="235" t="s">
        <v>173</v>
      </c>
      <c r="E1586" s="236" t="s">
        <v>19</v>
      </c>
      <c r="F1586" s="237" t="s">
        <v>3546</v>
      </c>
      <c r="G1586" s="234"/>
      <c r="H1586" s="238">
        <v>1820.45</v>
      </c>
      <c r="I1586" s="239"/>
      <c r="J1586" s="234"/>
      <c r="K1586" s="234"/>
      <c r="L1586" s="240"/>
      <c r="M1586" s="241"/>
      <c r="N1586" s="242"/>
      <c r="O1586" s="242"/>
      <c r="P1586" s="242"/>
      <c r="Q1586" s="242"/>
      <c r="R1586" s="242"/>
      <c r="S1586" s="242"/>
      <c r="T1586" s="24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44" t="s">
        <v>173</v>
      </c>
      <c r="AU1586" s="244" t="s">
        <v>106</v>
      </c>
      <c r="AV1586" s="13" t="s">
        <v>106</v>
      </c>
      <c r="AW1586" s="13" t="s">
        <v>33</v>
      </c>
      <c r="AX1586" s="13" t="s">
        <v>80</v>
      </c>
      <c r="AY1586" s="244" t="s">
        <v>163</v>
      </c>
    </row>
    <row r="1587" spans="1:65" s="2" customFormat="1" ht="16.5" customHeight="1">
      <c r="A1587" s="40"/>
      <c r="B1587" s="41"/>
      <c r="C1587" s="220" t="s">
        <v>3547</v>
      </c>
      <c r="D1587" s="220" t="s">
        <v>166</v>
      </c>
      <c r="E1587" s="221" t="s">
        <v>3548</v>
      </c>
      <c r="F1587" s="222" t="s">
        <v>3549</v>
      </c>
      <c r="G1587" s="223" t="s">
        <v>279</v>
      </c>
      <c r="H1587" s="224">
        <v>1310</v>
      </c>
      <c r="I1587" s="225"/>
      <c r="J1587" s="226">
        <f>ROUND(I1587*H1587,2)</f>
        <v>0</v>
      </c>
      <c r="K1587" s="222" t="s">
        <v>170</v>
      </c>
      <c r="L1587" s="46"/>
      <c r="M1587" s="227" t="s">
        <v>19</v>
      </c>
      <c r="N1587" s="228" t="s">
        <v>44</v>
      </c>
      <c r="O1587" s="86"/>
      <c r="P1587" s="229">
        <f>O1587*H1587</f>
        <v>0</v>
      </c>
      <c r="Q1587" s="229">
        <v>1E-05</v>
      </c>
      <c r="R1587" s="229">
        <f>Q1587*H1587</f>
        <v>0.0131</v>
      </c>
      <c r="S1587" s="229">
        <v>0</v>
      </c>
      <c r="T1587" s="230">
        <f>S1587*H1587</f>
        <v>0</v>
      </c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R1587" s="231" t="s">
        <v>255</v>
      </c>
      <c r="AT1587" s="231" t="s">
        <v>166</v>
      </c>
      <c r="AU1587" s="231" t="s">
        <v>106</v>
      </c>
      <c r="AY1587" s="19" t="s">
        <v>163</v>
      </c>
      <c r="BE1587" s="232">
        <f>IF(N1587="základní",J1587,0)</f>
        <v>0</v>
      </c>
      <c r="BF1587" s="232">
        <f>IF(N1587="snížená",J1587,0)</f>
        <v>0</v>
      </c>
      <c r="BG1587" s="232">
        <f>IF(N1587="zákl. přenesená",J1587,0)</f>
        <v>0</v>
      </c>
      <c r="BH1587" s="232">
        <f>IF(N1587="sníž. přenesená",J1587,0)</f>
        <v>0</v>
      </c>
      <c r="BI1587" s="232">
        <f>IF(N1587="nulová",J1587,0)</f>
        <v>0</v>
      </c>
      <c r="BJ1587" s="19" t="s">
        <v>106</v>
      </c>
      <c r="BK1587" s="232">
        <f>ROUND(I1587*H1587,2)</f>
        <v>0</v>
      </c>
      <c r="BL1587" s="19" t="s">
        <v>255</v>
      </c>
      <c r="BM1587" s="231" t="s">
        <v>3550</v>
      </c>
    </row>
    <row r="1588" spans="1:51" s="13" customFormat="1" ht="12">
      <c r="A1588" s="13"/>
      <c r="B1588" s="233"/>
      <c r="C1588" s="234"/>
      <c r="D1588" s="235" t="s">
        <v>173</v>
      </c>
      <c r="E1588" s="236" t="s">
        <v>19</v>
      </c>
      <c r="F1588" s="237" t="s">
        <v>3551</v>
      </c>
      <c r="G1588" s="234"/>
      <c r="H1588" s="238">
        <v>280</v>
      </c>
      <c r="I1588" s="239"/>
      <c r="J1588" s="234"/>
      <c r="K1588" s="234"/>
      <c r="L1588" s="240"/>
      <c r="M1588" s="241"/>
      <c r="N1588" s="242"/>
      <c r="O1588" s="242"/>
      <c r="P1588" s="242"/>
      <c r="Q1588" s="242"/>
      <c r="R1588" s="242"/>
      <c r="S1588" s="242"/>
      <c r="T1588" s="24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4" t="s">
        <v>173</v>
      </c>
      <c r="AU1588" s="244" t="s">
        <v>106</v>
      </c>
      <c r="AV1588" s="13" t="s">
        <v>106</v>
      </c>
      <c r="AW1588" s="13" t="s">
        <v>33</v>
      </c>
      <c r="AX1588" s="13" t="s">
        <v>72</v>
      </c>
      <c r="AY1588" s="244" t="s">
        <v>163</v>
      </c>
    </row>
    <row r="1589" spans="1:51" s="13" customFormat="1" ht="12">
      <c r="A1589" s="13"/>
      <c r="B1589" s="233"/>
      <c r="C1589" s="234"/>
      <c r="D1589" s="235" t="s">
        <v>173</v>
      </c>
      <c r="E1589" s="236" t="s">
        <v>19</v>
      </c>
      <c r="F1589" s="237" t="s">
        <v>3552</v>
      </c>
      <c r="G1589" s="234"/>
      <c r="H1589" s="238">
        <v>350</v>
      </c>
      <c r="I1589" s="239"/>
      <c r="J1589" s="234"/>
      <c r="K1589" s="234"/>
      <c r="L1589" s="240"/>
      <c r="M1589" s="241"/>
      <c r="N1589" s="242"/>
      <c r="O1589" s="242"/>
      <c r="P1589" s="242"/>
      <c r="Q1589" s="242"/>
      <c r="R1589" s="242"/>
      <c r="S1589" s="242"/>
      <c r="T1589" s="24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44" t="s">
        <v>173</v>
      </c>
      <c r="AU1589" s="244" t="s">
        <v>106</v>
      </c>
      <c r="AV1589" s="13" t="s">
        <v>106</v>
      </c>
      <c r="AW1589" s="13" t="s">
        <v>33</v>
      </c>
      <c r="AX1589" s="13" t="s">
        <v>72</v>
      </c>
      <c r="AY1589" s="244" t="s">
        <v>163</v>
      </c>
    </row>
    <row r="1590" spans="1:51" s="13" customFormat="1" ht="12">
      <c r="A1590" s="13"/>
      <c r="B1590" s="233"/>
      <c r="C1590" s="234"/>
      <c r="D1590" s="235" t="s">
        <v>173</v>
      </c>
      <c r="E1590" s="236" t="s">
        <v>19</v>
      </c>
      <c r="F1590" s="237" t="s">
        <v>3553</v>
      </c>
      <c r="G1590" s="234"/>
      <c r="H1590" s="238">
        <v>360</v>
      </c>
      <c r="I1590" s="239"/>
      <c r="J1590" s="234"/>
      <c r="K1590" s="234"/>
      <c r="L1590" s="240"/>
      <c r="M1590" s="241"/>
      <c r="N1590" s="242"/>
      <c r="O1590" s="242"/>
      <c r="P1590" s="242"/>
      <c r="Q1590" s="242"/>
      <c r="R1590" s="242"/>
      <c r="S1590" s="242"/>
      <c r="T1590" s="24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44" t="s">
        <v>173</v>
      </c>
      <c r="AU1590" s="244" t="s">
        <v>106</v>
      </c>
      <c r="AV1590" s="13" t="s">
        <v>106</v>
      </c>
      <c r="AW1590" s="13" t="s">
        <v>33</v>
      </c>
      <c r="AX1590" s="13" t="s">
        <v>72</v>
      </c>
      <c r="AY1590" s="244" t="s">
        <v>163</v>
      </c>
    </row>
    <row r="1591" spans="1:51" s="13" customFormat="1" ht="12">
      <c r="A1591" s="13"/>
      <c r="B1591" s="233"/>
      <c r="C1591" s="234"/>
      <c r="D1591" s="235" t="s">
        <v>173</v>
      </c>
      <c r="E1591" s="236" t="s">
        <v>19</v>
      </c>
      <c r="F1591" s="237" t="s">
        <v>3554</v>
      </c>
      <c r="G1591" s="234"/>
      <c r="H1591" s="238">
        <v>320</v>
      </c>
      <c r="I1591" s="239"/>
      <c r="J1591" s="234"/>
      <c r="K1591" s="234"/>
      <c r="L1591" s="240"/>
      <c r="M1591" s="241"/>
      <c r="N1591" s="242"/>
      <c r="O1591" s="242"/>
      <c r="P1591" s="242"/>
      <c r="Q1591" s="242"/>
      <c r="R1591" s="242"/>
      <c r="S1591" s="242"/>
      <c r="T1591" s="24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44" t="s">
        <v>173</v>
      </c>
      <c r="AU1591" s="244" t="s">
        <v>106</v>
      </c>
      <c r="AV1591" s="13" t="s">
        <v>106</v>
      </c>
      <c r="AW1591" s="13" t="s">
        <v>33</v>
      </c>
      <c r="AX1591" s="13" t="s">
        <v>72</v>
      </c>
      <c r="AY1591" s="244" t="s">
        <v>163</v>
      </c>
    </row>
    <row r="1592" spans="1:51" s="14" customFormat="1" ht="12">
      <c r="A1592" s="14"/>
      <c r="B1592" s="245"/>
      <c r="C1592" s="246"/>
      <c r="D1592" s="235" t="s">
        <v>173</v>
      </c>
      <c r="E1592" s="247" t="s">
        <v>19</v>
      </c>
      <c r="F1592" s="248" t="s">
        <v>175</v>
      </c>
      <c r="G1592" s="246"/>
      <c r="H1592" s="249">
        <v>1310</v>
      </c>
      <c r="I1592" s="250"/>
      <c r="J1592" s="246"/>
      <c r="K1592" s="246"/>
      <c r="L1592" s="251"/>
      <c r="M1592" s="252"/>
      <c r="N1592" s="253"/>
      <c r="O1592" s="253"/>
      <c r="P1592" s="253"/>
      <c r="Q1592" s="253"/>
      <c r="R1592" s="253"/>
      <c r="S1592" s="253"/>
      <c r="T1592" s="25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55" t="s">
        <v>173</v>
      </c>
      <c r="AU1592" s="255" t="s">
        <v>106</v>
      </c>
      <c r="AV1592" s="14" t="s">
        <v>171</v>
      </c>
      <c r="AW1592" s="14" t="s">
        <v>33</v>
      </c>
      <c r="AX1592" s="14" t="s">
        <v>80</v>
      </c>
      <c r="AY1592" s="255" t="s">
        <v>163</v>
      </c>
    </row>
    <row r="1593" spans="1:65" s="2" customFormat="1" ht="16.5" customHeight="1">
      <c r="A1593" s="40"/>
      <c r="B1593" s="41"/>
      <c r="C1593" s="283" t="s">
        <v>1030</v>
      </c>
      <c r="D1593" s="283" t="s">
        <v>1115</v>
      </c>
      <c r="E1593" s="284" t="s">
        <v>3555</v>
      </c>
      <c r="F1593" s="285" t="s">
        <v>3556</v>
      </c>
      <c r="G1593" s="286" t="s">
        <v>279</v>
      </c>
      <c r="H1593" s="287">
        <v>1441</v>
      </c>
      <c r="I1593" s="288"/>
      <c r="J1593" s="289">
        <f>ROUND(I1593*H1593,2)</f>
        <v>0</v>
      </c>
      <c r="K1593" s="285" t="s">
        <v>170</v>
      </c>
      <c r="L1593" s="290"/>
      <c r="M1593" s="291" t="s">
        <v>19</v>
      </c>
      <c r="N1593" s="292" t="s">
        <v>44</v>
      </c>
      <c r="O1593" s="86"/>
      <c r="P1593" s="229">
        <f>O1593*H1593</f>
        <v>0</v>
      </c>
      <c r="Q1593" s="229">
        <v>0.0002</v>
      </c>
      <c r="R1593" s="229">
        <f>Q1593*H1593</f>
        <v>0.2882</v>
      </c>
      <c r="S1593" s="229">
        <v>0</v>
      </c>
      <c r="T1593" s="230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31" t="s">
        <v>340</v>
      </c>
      <c r="AT1593" s="231" t="s">
        <v>1115</v>
      </c>
      <c r="AU1593" s="231" t="s">
        <v>106</v>
      </c>
      <c r="AY1593" s="19" t="s">
        <v>163</v>
      </c>
      <c r="BE1593" s="232">
        <f>IF(N1593="základní",J1593,0)</f>
        <v>0</v>
      </c>
      <c r="BF1593" s="232">
        <f>IF(N1593="snížená",J1593,0)</f>
        <v>0</v>
      </c>
      <c r="BG1593" s="232">
        <f>IF(N1593="zákl. přenesená",J1593,0)</f>
        <v>0</v>
      </c>
      <c r="BH1593" s="232">
        <f>IF(N1593="sníž. přenesená",J1593,0)</f>
        <v>0</v>
      </c>
      <c r="BI1593" s="232">
        <f>IF(N1593="nulová",J1593,0)</f>
        <v>0</v>
      </c>
      <c r="BJ1593" s="19" t="s">
        <v>106</v>
      </c>
      <c r="BK1593" s="232">
        <f>ROUND(I1593*H1593,2)</f>
        <v>0</v>
      </c>
      <c r="BL1593" s="19" t="s">
        <v>255</v>
      </c>
      <c r="BM1593" s="231" t="s">
        <v>3557</v>
      </c>
    </row>
    <row r="1594" spans="1:51" s="13" customFormat="1" ht="12">
      <c r="A1594" s="13"/>
      <c r="B1594" s="233"/>
      <c r="C1594" s="234"/>
      <c r="D1594" s="235" t="s">
        <v>173</v>
      </c>
      <c r="E1594" s="234"/>
      <c r="F1594" s="237" t="s">
        <v>3558</v>
      </c>
      <c r="G1594" s="234"/>
      <c r="H1594" s="238">
        <v>1441</v>
      </c>
      <c r="I1594" s="239"/>
      <c r="J1594" s="234"/>
      <c r="K1594" s="234"/>
      <c r="L1594" s="240"/>
      <c r="M1594" s="241"/>
      <c r="N1594" s="242"/>
      <c r="O1594" s="242"/>
      <c r="P1594" s="242"/>
      <c r="Q1594" s="242"/>
      <c r="R1594" s="242"/>
      <c r="S1594" s="242"/>
      <c r="T1594" s="24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44" t="s">
        <v>173</v>
      </c>
      <c r="AU1594" s="244" t="s">
        <v>106</v>
      </c>
      <c r="AV1594" s="13" t="s">
        <v>106</v>
      </c>
      <c r="AW1594" s="13" t="s">
        <v>4</v>
      </c>
      <c r="AX1594" s="13" t="s">
        <v>80</v>
      </c>
      <c r="AY1594" s="244" t="s">
        <v>163</v>
      </c>
    </row>
    <row r="1595" spans="1:65" s="2" customFormat="1" ht="16.5" customHeight="1">
      <c r="A1595" s="40"/>
      <c r="B1595" s="41"/>
      <c r="C1595" s="220" t="s">
        <v>3559</v>
      </c>
      <c r="D1595" s="220" t="s">
        <v>166</v>
      </c>
      <c r="E1595" s="221" t="s">
        <v>3560</v>
      </c>
      <c r="F1595" s="222" t="s">
        <v>3561</v>
      </c>
      <c r="G1595" s="223" t="s">
        <v>279</v>
      </c>
      <c r="H1595" s="224">
        <v>70</v>
      </c>
      <c r="I1595" s="225"/>
      <c r="J1595" s="226">
        <f>ROUND(I1595*H1595,2)</f>
        <v>0</v>
      </c>
      <c r="K1595" s="222" t="s">
        <v>170</v>
      </c>
      <c r="L1595" s="46"/>
      <c r="M1595" s="227" t="s">
        <v>19</v>
      </c>
      <c r="N1595" s="228" t="s">
        <v>44</v>
      </c>
      <c r="O1595" s="86"/>
      <c r="P1595" s="229">
        <f>O1595*H1595</f>
        <v>0</v>
      </c>
      <c r="Q1595" s="229">
        <v>0</v>
      </c>
      <c r="R1595" s="229">
        <f>Q1595*H1595</f>
        <v>0</v>
      </c>
      <c r="S1595" s="229">
        <v>0</v>
      </c>
      <c r="T1595" s="230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31" t="s">
        <v>255</v>
      </c>
      <c r="AT1595" s="231" t="s">
        <v>166</v>
      </c>
      <c r="AU1595" s="231" t="s">
        <v>106</v>
      </c>
      <c r="AY1595" s="19" t="s">
        <v>163</v>
      </c>
      <c r="BE1595" s="232">
        <f>IF(N1595="základní",J1595,0)</f>
        <v>0</v>
      </c>
      <c r="BF1595" s="232">
        <f>IF(N1595="snížená",J1595,0)</f>
        <v>0</v>
      </c>
      <c r="BG1595" s="232">
        <f>IF(N1595="zákl. přenesená",J1595,0)</f>
        <v>0</v>
      </c>
      <c r="BH1595" s="232">
        <f>IF(N1595="sníž. přenesená",J1595,0)</f>
        <v>0</v>
      </c>
      <c r="BI1595" s="232">
        <f>IF(N1595="nulová",J1595,0)</f>
        <v>0</v>
      </c>
      <c r="BJ1595" s="19" t="s">
        <v>106</v>
      </c>
      <c r="BK1595" s="232">
        <f>ROUND(I1595*H1595,2)</f>
        <v>0</v>
      </c>
      <c r="BL1595" s="19" t="s">
        <v>255</v>
      </c>
      <c r="BM1595" s="231" t="s">
        <v>3562</v>
      </c>
    </row>
    <row r="1596" spans="1:51" s="13" customFormat="1" ht="12">
      <c r="A1596" s="13"/>
      <c r="B1596" s="233"/>
      <c r="C1596" s="234"/>
      <c r="D1596" s="235" t="s">
        <v>173</v>
      </c>
      <c r="E1596" s="236" t="s">
        <v>19</v>
      </c>
      <c r="F1596" s="237" t="s">
        <v>1335</v>
      </c>
      <c r="G1596" s="234"/>
      <c r="H1596" s="238">
        <v>16</v>
      </c>
      <c r="I1596" s="239"/>
      <c r="J1596" s="234"/>
      <c r="K1596" s="234"/>
      <c r="L1596" s="240"/>
      <c r="M1596" s="241"/>
      <c r="N1596" s="242"/>
      <c r="O1596" s="242"/>
      <c r="P1596" s="242"/>
      <c r="Q1596" s="242"/>
      <c r="R1596" s="242"/>
      <c r="S1596" s="242"/>
      <c r="T1596" s="24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44" t="s">
        <v>173</v>
      </c>
      <c r="AU1596" s="244" t="s">
        <v>106</v>
      </c>
      <c r="AV1596" s="13" t="s">
        <v>106</v>
      </c>
      <c r="AW1596" s="13" t="s">
        <v>33</v>
      </c>
      <c r="AX1596" s="13" t="s">
        <v>72</v>
      </c>
      <c r="AY1596" s="244" t="s">
        <v>163</v>
      </c>
    </row>
    <row r="1597" spans="1:51" s="13" customFormat="1" ht="12">
      <c r="A1597" s="13"/>
      <c r="B1597" s="233"/>
      <c r="C1597" s="234"/>
      <c r="D1597" s="235" t="s">
        <v>173</v>
      </c>
      <c r="E1597" s="236" t="s">
        <v>19</v>
      </c>
      <c r="F1597" s="237" t="s">
        <v>3563</v>
      </c>
      <c r="G1597" s="234"/>
      <c r="H1597" s="238">
        <v>18</v>
      </c>
      <c r="I1597" s="239"/>
      <c r="J1597" s="234"/>
      <c r="K1597" s="234"/>
      <c r="L1597" s="240"/>
      <c r="M1597" s="241"/>
      <c r="N1597" s="242"/>
      <c r="O1597" s="242"/>
      <c r="P1597" s="242"/>
      <c r="Q1597" s="242"/>
      <c r="R1597" s="242"/>
      <c r="S1597" s="242"/>
      <c r="T1597" s="24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44" t="s">
        <v>173</v>
      </c>
      <c r="AU1597" s="244" t="s">
        <v>106</v>
      </c>
      <c r="AV1597" s="13" t="s">
        <v>106</v>
      </c>
      <c r="AW1597" s="13" t="s">
        <v>33</v>
      </c>
      <c r="AX1597" s="13" t="s">
        <v>72</v>
      </c>
      <c r="AY1597" s="244" t="s">
        <v>163</v>
      </c>
    </row>
    <row r="1598" spans="1:51" s="13" customFormat="1" ht="12">
      <c r="A1598" s="13"/>
      <c r="B1598" s="233"/>
      <c r="C1598" s="234"/>
      <c r="D1598" s="235" t="s">
        <v>173</v>
      </c>
      <c r="E1598" s="236" t="s">
        <v>19</v>
      </c>
      <c r="F1598" s="237" t="s">
        <v>3564</v>
      </c>
      <c r="G1598" s="234"/>
      <c r="H1598" s="238">
        <v>18</v>
      </c>
      <c r="I1598" s="239"/>
      <c r="J1598" s="234"/>
      <c r="K1598" s="234"/>
      <c r="L1598" s="240"/>
      <c r="M1598" s="241"/>
      <c r="N1598" s="242"/>
      <c r="O1598" s="242"/>
      <c r="P1598" s="242"/>
      <c r="Q1598" s="242"/>
      <c r="R1598" s="242"/>
      <c r="S1598" s="242"/>
      <c r="T1598" s="24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44" t="s">
        <v>173</v>
      </c>
      <c r="AU1598" s="244" t="s">
        <v>106</v>
      </c>
      <c r="AV1598" s="13" t="s">
        <v>106</v>
      </c>
      <c r="AW1598" s="13" t="s">
        <v>33</v>
      </c>
      <c r="AX1598" s="13" t="s">
        <v>72</v>
      </c>
      <c r="AY1598" s="244" t="s">
        <v>163</v>
      </c>
    </row>
    <row r="1599" spans="1:51" s="13" customFormat="1" ht="12">
      <c r="A1599" s="13"/>
      <c r="B1599" s="233"/>
      <c r="C1599" s="234"/>
      <c r="D1599" s="235" t="s">
        <v>173</v>
      </c>
      <c r="E1599" s="236" t="s">
        <v>19</v>
      </c>
      <c r="F1599" s="237" t="s">
        <v>3565</v>
      </c>
      <c r="G1599" s="234"/>
      <c r="H1599" s="238">
        <v>18</v>
      </c>
      <c r="I1599" s="239"/>
      <c r="J1599" s="234"/>
      <c r="K1599" s="234"/>
      <c r="L1599" s="240"/>
      <c r="M1599" s="241"/>
      <c r="N1599" s="242"/>
      <c r="O1599" s="242"/>
      <c r="P1599" s="242"/>
      <c r="Q1599" s="242"/>
      <c r="R1599" s="242"/>
      <c r="S1599" s="242"/>
      <c r="T1599" s="24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44" t="s">
        <v>173</v>
      </c>
      <c r="AU1599" s="244" t="s">
        <v>106</v>
      </c>
      <c r="AV1599" s="13" t="s">
        <v>106</v>
      </c>
      <c r="AW1599" s="13" t="s">
        <v>33</v>
      </c>
      <c r="AX1599" s="13" t="s">
        <v>72</v>
      </c>
      <c r="AY1599" s="244" t="s">
        <v>163</v>
      </c>
    </row>
    <row r="1600" spans="1:51" s="14" customFormat="1" ht="12">
      <c r="A1600" s="14"/>
      <c r="B1600" s="245"/>
      <c r="C1600" s="246"/>
      <c r="D1600" s="235" t="s">
        <v>173</v>
      </c>
      <c r="E1600" s="247" t="s">
        <v>19</v>
      </c>
      <c r="F1600" s="248" t="s">
        <v>175</v>
      </c>
      <c r="G1600" s="246"/>
      <c r="H1600" s="249">
        <v>70</v>
      </c>
      <c r="I1600" s="250"/>
      <c r="J1600" s="246"/>
      <c r="K1600" s="246"/>
      <c r="L1600" s="251"/>
      <c r="M1600" s="252"/>
      <c r="N1600" s="253"/>
      <c r="O1600" s="253"/>
      <c r="P1600" s="253"/>
      <c r="Q1600" s="253"/>
      <c r="R1600" s="253"/>
      <c r="S1600" s="253"/>
      <c r="T1600" s="25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55" t="s">
        <v>173</v>
      </c>
      <c r="AU1600" s="255" t="s">
        <v>106</v>
      </c>
      <c r="AV1600" s="14" t="s">
        <v>171</v>
      </c>
      <c r="AW1600" s="14" t="s">
        <v>33</v>
      </c>
      <c r="AX1600" s="14" t="s">
        <v>80</v>
      </c>
      <c r="AY1600" s="255" t="s">
        <v>163</v>
      </c>
    </row>
    <row r="1601" spans="1:65" s="2" customFormat="1" ht="16.5" customHeight="1">
      <c r="A1601" s="40"/>
      <c r="B1601" s="41"/>
      <c r="C1601" s="283" t="s">
        <v>3566</v>
      </c>
      <c r="D1601" s="283" t="s">
        <v>1115</v>
      </c>
      <c r="E1601" s="284" t="s">
        <v>3567</v>
      </c>
      <c r="F1601" s="285" t="s">
        <v>3568</v>
      </c>
      <c r="G1601" s="286" t="s">
        <v>279</v>
      </c>
      <c r="H1601" s="287">
        <v>77</v>
      </c>
      <c r="I1601" s="288"/>
      <c r="J1601" s="289">
        <f>ROUND(I1601*H1601,2)</f>
        <v>0</v>
      </c>
      <c r="K1601" s="285" t="s">
        <v>19</v>
      </c>
      <c r="L1601" s="290"/>
      <c r="M1601" s="291" t="s">
        <v>19</v>
      </c>
      <c r="N1601" s="292" t="s">
        <v>44</v>
      </c>
      <c r="O1601" s="86"/>
      <c r="P1601" s="229">
        <f>O1601*H1601</f>
        <v>0</v>
      </c>
      <c r="Q1601" s="229">
        <v>0.00021</v>
      </c>
      <c r="R1601" s="229">
        <f>Q1601*H1601</f>
        <v>0.01617</v>
      </c>
      <c r="S1601" s="229">
        <v>0</v>
      </c>
      <c r="T1601" s="230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31" t="s">
        <v>340</v>
      </c>
      <c r="AT1601" s="231" t="s">
        <v>1115</v>
      </c>
      <c r="AU1601" s="231" t="s">
        <v>106</v>
      </c>
      <c r="AY1601" s="19" t="s">
        <v>163</v>
      </c>
      <c r="BE1601" s="232">
        <f>IF(N1601="základní",J1601,0)</f>
        <v>0</v>
      </c>
      <c r="BF1601" s="232">
        <f>IF(N1601="snížená",J1601,0)</f>
        <v>0</v>
      </c>
      <c r="BG1601" s="232">
        <f>IF(N1601="zákl. přenesená",J1601,0)</f>
        <v>0</v>
      </c>
      <c r="BH1601" s="232">
        <f>IF(N1601="sníž. přenesená",J1601,0)</f>
        <v>0</v>
      </c>
      <c r="BI1601" s="232">
        <f>IF(N1601="nulová",J1601,0)</f>
        <v>0</v>
      </c>
      <c r="BJ1601" s="19" t="s">
        <v>106</v>
      </c>
      <c r="BK1601" s="232">
        <f>ROUND(I1601*H1601,2)</f>
        <v>0</v>
      </c>
      <c r="BL1601" s="19" t="s">
        <v>255</v>
      </c>
      <c r="BM1601" s="231" t="s">
        <v>3569</v>
      </c>
    </row>
    <row r="1602" spans="1:51" s="13" customFormat="1" ht="12">
      <c r="A1602" s="13"/>
      <c r="B1602" s="233"/>
      <c r="C1602" s="234"/>
      <c r="D1602" s="235" t="s">
        <v>173</v>
      </c>
      <c r="E1602" s="234"/>
      <c r="F1602" s="237" t="s">
        <v>3570</v>
      </c>
      <c r="G1602" s="234"/>
      <c r="H1602" s="238">
        <v>77</v>
      </c>
      <c r="I1602" s="239"/>
      <c r="J1602" s="234"/>
      <c r="K1602" s="234"/>
      <c r="L1602" s="240"/>
      <c r="M1602" s="241"/>
      <c r="N1602" s="242"/>
      <c r="O1602" s="242"/>
      <c r="P1602" s="242"/>
      <c r="Q1602" s="242"/>
      <c r="R1602" s="242"/>
      <c r="S1602" s="242"/>
      <c r="T1602" s="24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44" t="s">
        <v>173</v>
      </c>
      <c r="AU1602" s="244" t="s">
        <v>106</v>
      </c>
      <c r="AV1602" s="13" t="s">
        <v>106</v>
      </c>
      <c r="AW1602" s="13" t="s">
        <v>4</v>
      </c>
      <c r="AX1602" s="13" t="s">
        <v>80</v>
      </c>
      <c r="AY1602" s="244" t="s">
        <v>163</v>
      </c>
    </row>
    <row r="1603" spans="1:65" s="2" customFormat="1" ht="44.25" customHeight="1">
      <c r="A1603" s="40"/>
      <c r="B1603" s="41"/>
      <c r="C1603" s="220" t="s">
        <v>3571</v>
      </c>
      <c r="D1603" s="220" t="s">
        <v>166</v>
      </c>
      <c r="E1603" s="221" t="s">
        <v>3572</v>
      </c>
      <c r="F1603" s="222" t="s">
        <v>3573</v>
      </c>
      <c r="G1603" s="223" t="s">
        <v>262</v>
      </c>
      <c r="H1603" s="224">
        <v>27.709</v>
      </c>
      <c r="I1603" s="225"/>
      <c r="J1603" s="226">
        <f>ROUND(I1603*H1603,2)</f>
        <v>0</v>
      </c>
      <c r="K1603" s="222" t="s">
        <v>170</v>
      </c>
      <c r="L1603" s="46"/>
      <c r="M1603" s="227" t="s">
        <v>19</v>
      </c>
      <c r="N1603" s="228" t="s">
        <v>44</v>
      </c>
      <c r="O1603" s="86"/>
      <c r="P1603" s="229">
        <f>O1603*H1603</f>
        <v>0</v>
      </c>
      <c r="Q1603" s="229">
        <v>0</v>
      </c>
      <c r="R1603" s="229">
        <f>Q1603*H1603</f>
        <v>0</v>
      </c>
      <c r="S1603" s="229">
        <v>0</v>
      </c>
      <c r="T1603" s="230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31" t="s">
        <v>255</v>
      </c>
      <c r="AT1603" s="231" t="s">
        <v>166</v>
      </c>
      <c r="AU1603" s="231" t="s">
        <v>106</v>
      </c>
      <c r="AY1603" s="19" t="s">
        <v>163</v>
      </c>
      <c r="BE1603" s="232">
        <f>IF(N1603="základní",J1603,0)</f>
        <v>0</v>
      </c>
      <c r="BF1603" s="232">
        <f>IF(N1603="snížená",J1603,0)</f>
        <v>0</v>
      </c>
      <c r="BG1603" s="232">
        <f>IF(N1603="zákl. přenesená",J1603,0)</f>
        <v>0</v>
      </c>
      <c r="BH1603" s="232">
        <f>IF(N1603="sníž. přenesená",J1603,0)</f>
        <v>0</v>
      </c>
      <c r="BI1603" s="232">
        <f>IF(N1603="nulová",J1603,0)</f>
        <v>0</v>
      </c>
      <c r="BJ1603" s="19" t="s">
        <v>106</v>
      </c>
      <c r="BK1603" s="232">
        <f>ROUND(I1603*H1603,2)</f>
        <v>0</v>
      </c>
      <c r="BL1603" s="19" t="s">
        <v>255</v>
      </c>
      <c r="BM1603" s="231" t="s">
        <v>3574</v>
      </c>
    </row>
    <row r="1604" spans="1:63" s="12" customFormat="1" ht="22.8" customHeight="1">
      <c r="A1604" s="12"/>
      <c r="B1604" s="204"/>
      <c r="C1604" s="205"/>
      <c r="D1604" s="206" t="s">
        <v>71</v>
      </c>
      <c r="E1604" s="218" t="s">
        <v>3575</v>
      </c>
      <c r="F1604" s="218" t="s">
        <v>3576</v>
      </c>
      <c r="G1604" s="205"/>
      <c r="H1604" s="205"/>
      <c r="I1604" s="208"/>
      <c r="J1604" s="219">
        <f>BK1604</f>
        <v>0</v>
      </c>
      <c r="K1604" s="205"/>
      <c r="L1604" s="210"/>
      <c r="M1604" s="211"/>
      <c r="N1604" s="212"/>
      <c r="O1604" s="212"/>
      <c r="P1604" s="213">
        <f>SUM(P1605:P1618)</f>
        <v>0</v>
      </c>
      <c r="Q1604" s="212"/>
      <c r="R1604" s="213">
        <f>SUM(R1605:R1618)</f>
        <v>18.1207</v>
      </c>
      <c r="S1604" s="212"/>
      <c r="T1604" s="214">
        <f>SUM(T1605:T1618)</f>
        <v>0</v>
      </c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R1604" s="215" t="s">
        <v>106</v>
      </c>
      <c r="AT1604" s="216" t="s">
        <v>71</v>
      </c>
      <c r="AU1604" s="216" t="s">
        <v>80</v>
      </c>
      <c r="AY1604" s="215" t="s">
        <v>163</v>
      </c>
      <c r="BK1604" s="217">
        <f>SUM(BK1605:BK1618)</f>
        <v>0</v>
      </c>
    </row>
    <row r="1605" spans="1:65" s="2" customFormat="1" ht="21.75" customHeight="1">
      <c r="A1605" s="40"/>
      <c r="B1605" s="41"/>
      <c r="C1605" s="220" t="s">
        <v>3577</v>
      </c>
      <c r="D1605" s="220" t="s">
        <v>166</v>
      </c>
      <c r="E1605" s="221" t="s">
        <v>3578</v>
      </c>
      <c r="F1605" s="222" t="s">
        <v>3579</v>
      </c>
      <c r="G1605" s="223" t="s">
        <v>169</v>
      </c>
      <c r="H1605" s="224">
        <v>530</v>
      </c>
      <c r="I1605" s="225"/>
      <c r="J1605" s="226">
        <f>ROUND(I1605*H1605,2)</f>
        <v>0</v>
      </c>
      <c r="K1605" s="222" t="s">
        <v>170</v>
      </c>
      <c r="L1605" s="46"/>
      <c r="M1605" s="227" t="s">
        <v>19</v>
      </c>
      <c r="N1605" s="228" t="s">
        <v>44</v>
      </c>
      <c r="O1605" s="86"/>
      <c r="P1605" s="229">
        <f>O1605*H1605</f>
        <v>0</v>
      </c>
      <c r="Q1605" s="229">
        <v>0</v>
      </c>
      <c r="R1605" s="229">
        <f>Q1605*H1605</f>
        <v>0</v>
      </c>
      <c r="S1605" s="229">
        <v>0</v>
      </c>
      <c r="T1605" s="230">
        <f>S1605*H1605</f>
        <v>0</v>
      </c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R1605" s="231" t="s">
        <v>255</v>
      </c>
      <c r="AT1605" s="231" t="s">
        <v>166</v>
      </c>
      <c r="AU1605" s="231" t="s">
        <v>106</v>
      </c>
      <c r="AY1605" s="19" t="s">
        <v>163</v>
      </c>
      <c r="BE1605" s="232">
        <f>IF(N1605="základní",J1605,0)</f>
        <v>0</v>
      </c>
      <c r="BF1605" s="232">
        <f>IF(N1605="snížená",J1605,0)</f>
        <v>0</v>
      </c>
      <c r="BG1605" s="232">
        <f>IF(N1605="zákl. přenesená",J1605,0)</f>
        <v>0</v>
      </c>
      <c r="BH1605" s="232">
        <f>IF(N1605="sníž. přenesená",J1605,0)</f>
        <v>0</v>
      </c>
      <c r="BI1605" s="232">
        <f>IF(N1605="nulová",J1605,0)</f>
        <v>0</v>
      </c>
      <c r="BJ1605" s="19" t="s">
        <v>106</v>
      </c>
      <c r="BK1605" s="232">
        <f>ROUND(I1605*H1605,2)</f>
        <v>0</v>
      </c>
      <c r="BL1605" s="19" t="s">
        <v>255</v>
      </c>
      <c r="BM1605" s="231" t="s">
        <v>3580</v>
      </c>
    </row>
    <row r="1606" spans="1:51" s="13" customFormat="1" ht="12">
      <c r="A1606" s="13"/>
      <c r="B1606" s="233"/>
      <c r="C1606" s="234"/>
      <c r="D1606" s="235" t="s">
        <v>173</v>
      </c>
      <c r="E1606" s="236" t="s">
        <v>19</v>
      </c>
      <c r="F1606" s="237" t="s">
        <v>1028</v>
      </c>
      <c r="G1606" s="234"/>
      <c r="H1606" s="238">
        <v>530</v>
      </c>
      <c r="I1606" s="239"/>
      <c r="J1606" s="234"/>
      <c r="K1606" s="234"/>
      <c r="L1606" s="240"/>
      <c r="M1606" s="241"/>
      <c r="N1606" s="242"/>
      <c r="O1606" s="242"/>
      <c r="P1606" s="242"/>
      <c r="Q1606" s="242"/>
      <c r="R1606" s="242"/>
      <c r="S1606" s="242"/>
      <c r="T1606" s="24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44" t="s">
        <v>173</v>
      </c>
      <c r="AU1606" s="244" t="s">
        <v>106</v>
      </c>
      <c r="AV1606" s="13" t="s">
        <v>106</v>
      </c>
      <c r="AW1606" s="13" t="s">
        <v>33</v>
      </c>
      <c r="AX1606" s="13" t="s">
        <v>80</v>
      </c>
      <c r="AY1606" s="244" t="s">
        <v>163</v>
      </c>
    </row>
    <row r="1607" spans="1:65" s="2" customFormat="1" ht="21.75" customHeight="1">
      <c r="A1607" s="40"/>
      <c r="B1607" s="41"/>
      <c r="C1607" s="220" t="s">
        <v>3581</v>
      </c>
      <c r="D1607" s="220" t="s">
        <v>166</v>
      </c>
      <c r="E1607" s="221" t="s">
        <v>3582</v>
      </c>
      <c r="F1607" s="222" t="s">
        <v>3583</v>
      </c>
      <c r="G1607" s="223" t="s">
        <v>169</v>
      </c>
      <c r="H1607" s="224">
        <v>530</v>
      </c>
      <c r="I1607" s="225"/>
      <c r="J1607" s="226">
        <f>ROUND(I1607*H1607,2)</f>
        <v>0</v>
      </c>
      <c r="K1607" s="222" t="s">
        <v>170</v>
      </c>
      <c r="L1607" s="46"/>
      <c r="M1607" s="227" t="s">
        <v>19</v>
      </c>
      <c r="N1607" s="228" t="s">
        <v>44</v>
      </c>
      <c r="O1607" s="86"/>
      <c r="P1607" s="229">
        <f>O1607*H1607</f>
        <v>0</v>
      </c>
      <c r="Q1607" s="229">
        <v>0.00755</v>
      </c>
      <c r="R1607" s="229">
        <f>Q1607*H1607</f>
        <v>4.0015</v>
      </c>
      <c r="S1607" s="229">
        <v>0</v>
      </c>
      <c r="T1607" s="230">
        <f>S1607*H1607</f>
        <v>0</v>
      </c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R1607" s="231" t="s">
        <v>255</v>
      </c>
      <c r="AT1607" s="231" t="s">
        <v>166</v>
      </c>
      <c r="AU1607" s="231" t="s">
        <v>106</v>
      </c>
      <c r="AY1607" s="19" t="s">
        <v>163</v>
      </c>
      <c r="BE1607" s="232">
        <f>IF(N1607="základní",J1607,0)</f>
        <v>0</v>
      </c>
      <c r="BF1607" s="232">
        <f>IF(N1607="snížená",J1607,0)</f>
        <v>0</v>
      </c>
      <c r="BG1607" s="232">
        <f>IF(N1607="zákl. přenesená",J1607,0)</f>
        <v>0</v>
      </c>
      <c r="BH1607" s="232">
        <f>IF(N1607="sníž. přenesená",J1607,0)</f>
        <v>0</v>
      </c>
      <c r="BI1607" s="232">
        <f>IF(N1607="nulová",J1607,0)</f>
        <v>0</v>
      </c>
      <c r="BJ1607" s="19" t="s">
        <v>106</v>
      </c>
      <c r="BK1607" s="232">
        <f>ROUND(I1607*H1607,2)</f>
        <v>0</v>
      </c>
      <c r="BL1607" s="19" t="s">
        <v>255</v>
      </c>
      <c r="BM1607" s="231" t="s">
        <v>3584</v>
      </c>
    </row>
    <row r="1608" spans="1:51" s="13" customFormat="1" ht="12">
      <c r="A1608" s="13"/>
      <c r="B1608" s="233"/>
      <c r="C1608" s="234"/>
      <c r="D1608" s="235" t="s">
        <v>173</v>
      </c>
      <c r="E1608" s="236" t="s">
        <v>19</v>
      </c>
      <c r="F1608" s="237" t="s">
        <v>1028</v>
      </c>
      <c r="G1608" s="234"/>
      <c r="H1608" s="238">
        <v>530</v>
      </c>
      <c r="I1608" s="239"/>
      <c r="J1608" s="234"/>
      <c r="K1608" s="234"/>
      <c r="L1608" s="240"/>
      <c r="M1608" s="241"/>
      <c r="N1608" s="242"/>
      <c r="O1608" s="242"/>
      <c r="P1608" s="242"/>
      <c r="Q1608" s="242"/>
      <c r="R1608" s="242"/>
      <c r="S1608" s="242"/>
      <c r="T1608" s="24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4" t="s">
        <v>173</v>
      </c>
      <c r="AU1608" s="244" t="s">
        <v>106</v>
      </c>
      <c r="AV1608" s="13" t="s">
        <v>106</v>
      </c>
      <c r="AW1608" s="13" t="s">
        <v>33</v>
      </c>
      <c r="AX1608" s="13" t="s">
        <v>80</v>
      </c>
      <c r="AY1608" s="244" t="s">
        <v>163</v>
      </c>
    </row>
    <row r="1609" spans="1:65" s="2" customFormat="1" ht="21.75" customHeight="1">
      <c r="A1609" s="40"/>
      <c r="B1609" s="41"/>
      <c r="C1609" s="220" t="s">
        <v>3585</v>
      </c>
      <c r="D1609" s="220" t="s">
        <v>166</v>
      </c>
      <c r="E1609" s="221" t="s">
        <v>3586</v>
      </c>
      <c r="F1609" s="222" t="s">
        <v>3587</v>
      </c>
      <c r="G1609" s="223" t="s">
        <v>169</v>
      </c>
      <c r="H1609" s="224">
        <v>530</v>
      </c>
      <c r="I1609" s="225"/>
      <c r="J1609" s="226">
        <f>ROUND(I1609*H1609,2)</f>
        <v>0</v>
      </c>
      <c r="K1609" s="222" t="s">
        <v>170</v>
      </c>
      <c r="L1609" s="46"/>
      <c r="M1609" s="227" t="s">
        <v>19</v>
      </c>
      <c r="N1609" s="228" t="s">
        <v>44</v>
      </c>
      <c r="O1609" s="86"/>
      <c r="P1609" s="229">
        <f>O1609*H1609</f>
        <v>0</v>
      </c>
      <c r="Q1609" s="229">
        <v>4E-05</v>
      </c>
      <c r="R1609" s="229">
        <f>Q1609*H1609</f>
        <v>0.0212</v>
      </c>
      <c r="S1609" s="229">
        <v>0</v>
      </c>
      <c r="T1609" s="230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31" t="s">
        <v>255</v>
      </c>
      <c r="AT1609" s="231" t="s">
        <v>166</v>
      </c>
      <c r="AU1609" s="231" t="s">
        <v>106</v>
      </c>
      <c r="AY1609" s="19" t="s">
        <v>163</v>
      </c>
      <c r="BE1609" s="232">
        <f>IF(N1609="základní",J1609,0)</f>
        <v>0</v>
      </c>
      <c r="BF1609" s="232">
        <f>IF(N1609="snížená",J1609,0)</f>
        <v>0</v>
      </c>
      <c r="BG1609" s="232">
        <f>IF(N1609="zákl. přenesená",J1609,0)</f>
        <v>0</v>
      </c>
      <c r="BH1609" s="232">
        <f>IF(N1609="sníž. přenesená",J1609,0)</f>
        <v>0</v>
      </c>
      <c r="BI1609" s="232">
        <f>IF(N1609="nulová",J1609,0)</f>
        <v>0</v>
      </c>
      <c r="BJ1609" s="19" t="s">
        <v>106</v>
      </c>
      <c r="BK1609" s="232">
        <f>ROUND(I1609*H1609,2)</f>
        <v>0</v>
      </c>
      <c r="BL1609" s="19" t="s">
        <v>255</v>
      </c>
      <c r="BM1609" s="231" t="s">
        <v>3588</v>
      </c>
    </row>
    <row r="1610" spans="1:51" s="13" customFormat="1" ht="12">
      <c r="A1610" s="13"/>
      <c r="B1610" s="233"/>
      <c r="C1610" s="234"/>
      <c r="D1610" s="235" t="s">
        <v>173</v>
      </c>
      <c r="E1610" s="236" t="s">
        <v>19</v>
      </c>
      <c r="F1610" s="237" t="s">
        <v>1028</v>
      </c>
      <c r="G1610" s="234"/>
      <c r="H1610" s="238">
        <v>530</v>
      </c>
      <c r="I1610" s="239"/>
      <c r="J1610" s="234"/>
      <c r="K1610" s="234"/>
      <c r="L1610" s="240"/>
      <c r="M1610" s="241"/>
      <c r="N1610" s="242"/>
      <c r="O1610" s="242"/>
      <c r="P1610" s="242"/>
      <c r="Q1610" s="242"/>
      <c r="R1610" s="242"/>
      <c r="S1610" s="242"/>
      <c r="T1610" s="24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44" t="s">
        <v>173</v>
      </c>
      <c r="AU1610" s="244" t="s">
        <v>106</v>
      </c>
      <c r="AV1610" s="13" t="s">
        <v>106</v>
      </c>
      <c r="AW1610" s="13" t="s">
        <v>33</v>
      </c>
      <c r="AX1610" s="13" t="s">
        <v>80</v>
      </c>
      <c r="AY1610" s="244" t="s">
        <v>163</v>
      </c>
    </row>
    <row r="1611" spans="1:65" s="2" customFormat="1" ht="21.75" customHeight="1">
      <c r="A1611" s="40"/>
      <c r="B1611" s="41"/>
      <c r="C1611" s="220" t="s">
        <v>3589</v>
      </c>
      <c r="D1611" s="220" t="s">
        <v>166</v>
      </c>
      <c r="E1611" s="221" t="s">
        <v>3590</v>
      </c>
      <c r="F1611" s="222" t="s">
        <v>3591</v>
      </c>
      <c r="G1611" s="223" t="s">
        <v>169</v>
      </c>
      <c r="H1611" s="224">
        <v>530</v>
      </c>
      <c r="I1611" s="225"/>
      <c r="J1611" s="226">
        <f>ROUND(I1611*H1611,2)</f>
        <v>0</v>
      </c>
      <c r="K1611" s="222" t="s">
        <v>170</v>
      </c>
      <c r="L1611" s="46"/>
      <c r="M1611" s="227" t="s">
        <v>19</v>
      </c>
      <c r="N1611" s="228" t="s">
        <v>44</v>
      </c>
      <c r="O1611" s="86"/>
      <c r="P1611" s="229">
        <f>O1611*H1611</f>
        <v>0</v>
      </c>
      <c r="Q1611" s="229">
        <v>0.024</v>
      </c>
      <c r="R1611" s="229">
        <f>Q1611*H1611</f>
        <v>12.72</v>
      </c>
      <c r="S1611" s="229">
        <v>0</v>
      </c>
      <c r="T1611" s="230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31" t="s">
        <v>255</v>
      </c>
      <c r="AT1611" s="231" t="s">
        <v>166</v>
      </c>
      <c r="AU1611" s="231" t="s">
        <v>106</v>
      </c>
      <c r="AY1611" s="19" t="s">
        <v>163</v>
      </c>
      <c r="BE1611" s="232">
        <f>IF(N1611="základní",J1611,0)</f>
        <v>0</v>
      </c>
      <c r="BF1611" s="232">
        <f>IF(N1611="snížená",J1611,0)</f>
        <v>0</v>
      </c>
      <c r="BG1611" s="232">
        <f>IF(N1611="zákl. přenesená",J1611,0)</f>
        <v>0</v>
      </c>
      <c r="BH1611" s="232">
        <f>IF(N1611="sníž. přenesená",J1611,0)</f>
        <v>0</v>
      </c>
      <c r="BI1611" s="232">
        <f>IF(N1611="nulová",J1611,0)</f>
        <v>0</v>
      </c>
      <c r="BJ1611" s="19" t="s">
        <v>106</v>
      </c>
      <c r="BK1611" s="232">
        <f>ROUND(I1611*H1611,2)</f>
        <v>0</v>
      </c>
      <c r="BL1611" s="19" t="s">
        <v>255</v>
      </c>
      <c r="BM1611" s="231" t="s">
        <v>3592</v>
      </c>
    </row>
    <row r="1612" spans="1:51" s="13" customFormat="1" ht="12">
      <c r="A1612" s="13"/>
      <c r="B1612" s="233"/>
      <c r="C1612" s="234"/>
      <c r="D1612" s="235" t="s">
        <v>173</v>
      </c>
      <c r="E1612" s="236" t="s">
        <v>19</v>
      </c>
      <c r="F1612" s="237" t="s">
        <v>1028</v>
      </c>
      <c r="G1612" s="234"/>
      <c r="H1612" s="238">
        <v>530</v>
      </c>
      <c r="I1612" s="239"/>
      <c r="J1612" s="234"/>
      <c r="K1612" s="234"/>
      <c r="L1612" s="240"/>
      <c r="M1612" s="241"/>
      <c r="N1612" s="242"/>
      <c r="O1612" s="242"/>
      <c r="P1612" s="242"/>
      <c r="Q1612" s="242"/>
      <c r="R1612" s="242"/>
      <c r="S1612" s="242"/>
      <c r="T1612" s="24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44" t="s">
        <v>173</v>
      </c>
      <c r="AU1612" s="244" t="s">
        <v>106</v>
      </c>
      <c r="AV1612" s="13" t="s">
        <v>106</v>
      </c>
      <c r="AW1612" s="13" t="s">
        <v>33</v>
      </c>
      <c r="AX1612" s="13" t="s">
        <v>80</v>
      </c>
      <c r="AY1612" s="244" t="s">
        <v>163</v>
      </c>
    </row>
    <row r="1613" spans="1:65" s="2" customFormat="1" ht="21.75" customHeight="1">
      <c r="A1613" s="40"/>
      <c r="B1613" s="41"/>
      <c r="C1613" s="220" t="s">
        <v>3593</v>
      </c>
      <c r="D1613" s="220" t="s">
        <v>166</v>
      </c>
      <c r="E1613" s="221" t="s">
        <v>3594</v>
      </c>
      <c r="F1613" s="222" t="s">
        <v>3595</v>
      </c>
      <c r="G1613" s="223" t="s">
        <v>169</v>
      </c>
      <c r="H1613" s="224">
        <v>530</v>
      </c>
      <c r="I1613" s="225"/>
      <c r="J1613" s="226">
        <f>ROUND(I1613*H1613,2)</f>
        <v>0</v>
      </c>
      <c r="K1613" s="222" t="s">
        <v>170</v>
      </c>
      <c r="L1613" s="46"/>
      <c r="M1613" s="227" t="s">
        <v>19</v>
      </c>
      <c r="N1613" s="228" t="s">
        <v>44</v>
      </c>
      <c r="O1613" s="86"/>
      <c r="P1613" s="229">
        <f>O1613*H1613</f>
        <v>0</v>
      </c>
      <c r="Q1613" s="229">
        <v>0.0003</v>
      </c>
      <c r="R1613" s="229">
        <f>Q1613*H1613</f>
        <v>0.15899999999999997</v>
      </c>
      <c r="S1613" s="229">
        <v>0</v>
      </c>
      <c r="T1613" s="230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31" t="s">
        <v>255</v>
      </c>
      <c r="AT1613" s="231" t="s">
        <v>166</v>
      </c>
      <c r="AU1613" s="231" t="s">
        <v>106</v>
      </c>
      <c r="AY1613" s="19" t="s">
        <v>163</v>
      </c>
      <c r="BE1613" s="232">
        <f>IF(N1613="základní",J1613,0)</f>
        <v>0</v>
      </c>
      <c r="BF1613" s="232">
        <f>IF(N1613="snížená",J1613,0)</f>
        <v>0</v>
      </c>
      <c r="BG1613" s="232">
        <f>IF(N1613="zákl. přenesená",J1613,0)</f>
        <v>0</v>
      </c>
      <c r="BH1613" s="232">
        <f>IF(N1613="sníž. přenesená",J1613,0)</f>
        <v>0</v>
      </c>
      <c r="BI1613" s="232">
        <f>IF(N1613="nulová",J1613,0)</f>
        <v>0</v>
      </c>
      <c r="BJ1613" s="19" t="s">
        <v>106</v>
      </c>
      <c r="BK1613" s="232">
        <f>ROUND(I1613*H1613,2)</f>
        <v>0</v>
      </c>
      <c r="BL1613" s="19" t="s">
        <v>255</v>
      </c>
      <c r="BM1613" s="231" t="s">
        <v>3596</v>
      </c>
    </row>
    <row r="1614" spans="1:51" s="13" customFormat="1" ht="12">
      <c r="A1614" s="13"/>
      <c r="B1614" s="233"/>
      <c r="C1614" s="234"/>
      <c r="D1614" s="235" t="s">
        <v>173</v>
      </c>
      <c r="E1614" s="236" t="s">
        <v>19</v>
      </c>
      <c r="F1614" s="237" t="s">
        <v>1028</v>
      </c>
      <c r="G1614" s="234"/>
      <c r="H1614" s="238">
        <v>530</v>
      </c>
      <c r="I1614" s="239"/>
      <c r="J1614" s="234"/>
      <c r="K1614" s="234"/>
      <c r="L1614" s="240"/>
      <c r="M1614" s="241"/>
      <c r="N1614" s="242"/>
      <c r="O1614" s="242"/>
      <c r="P1614" s="242"/>
      <c r="Q1614" s="242"/>
      <c r="R1614" s="242"/>
      <c r="S1614" s="242"/>
      <c r="T1614" s="24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4" t="s">
        <v>173</v>
      </c>
      <c r="AU1614" s="244" t="s">
        <v>106</v>
      </c>
      <c r="AV1614" s="13" t="s">
        <v>106</v>
      </c>
      <c r="AW1614" s="13" t="s">
        <v>33</v>
      </c>
      <c r="AX1614" s="13" t="s">
        <v>80</v>
      </c>
      <c r="AY1614" s="244" t="s">
        <v>163</v>
      </c>
    </row>
    <row r="1615" spans="1:65" s="2" customFormat="1" ht="21.75" customHeight="1">
      <c r="A1615" s="40"/>
      <c r="B1615" s="41"/>
      <c r="C1615" s="220" t="s">
        <v>3597</v>
      </c>
      <c r="D1615" s="220" t="s">
        <v>166</v>
      </c>
      <c r="E1615" s="221" t="s">
        <v>3598</v>
      </c>
      <c r="F1615" s="222" t="s">
        <v>3599</v>
      </c>
      <c r="G1615" s="223" t="s">
        <v>169</v>
      </c>
      <c r="H1615" s="224">
        <v>530</v>
      </c>
      <c r="I1615" s="225"/>
      <c r="J1615" s="226">
        <f>ROUND(I1615*H1615,2)</f>
        <v>0</v>
      </c>
      <c r="K1615" s="222" t="s">
        <v>170</v>
      </c>
      <c r="L1615" s="46"/>
      <c r="M1615" s="227" t="s">
        <v>19</v>
      </c>
      <c r="N1615" s="228" t="s">
        <v>44</v>
      </c>
      <c r="O1615" s="86"/>
      <c r="P1615" s="229">
        <f>O1615*H1615</f>
        <v>0</v>
      </c>
      <c r="Q1615" s="229">
        <v>0.0023</v>
      </c>
      <c r="R1615" s="229">
        <f>Q1615*H1615</f>
        <v>1.219</v>
      </c>
      <c r="S1615" s="229">
        <v>0</v>
      </c>
      <c r="T1615" s="230">
        <f>S1615*H1615</f>
        <v>0</v>
      </c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R1615" s="231" t="s">
        <v>255</v>
      </c>
      <c r="AT1615" s="231" t="s">
        <v>166</v>
      </c>
      <c r="AU1615" s="231" t="s">
        <v>106</v>
      </c>
      <c r="AY1615" s="19" t="s">
        <v>163</v>
      </c>
      <c r="BE1615" s="232">
        <f>IF(N1615="základní",J1615,0)</f>
        <v>0</v>
      </c>
      <c r="BF1615" s="232">
        <f>IF(N1615="snížená",J1615,0)</f>
        <v>0</v>
      </c>
      <c r="BG1615" s="232">
        <f>IF(N1615="zákl. přenesená",J1615,0)</f>
        <v>0</v>
      </c>
      <c r="BH1615" s="232">
        <f>IF(N1615="sníž. přenesená",J1615,0)</f>
        <v>0</v>
      </c>
      <c r="BI1615" s="232">
        <f>IF(N1615="nulová",J1615,0)</f>
        <v>0</v>
      </c>
      <c r="BJ1615" s="19" t="s">
        <v>106</v>
      </c>
      <c r="BK1615" s="232">
        <f>ROUND(I1615*H1615,2)</f>
        <v>0</v>
      </c>
      <c r="BL1615" s="19" t="s">
        <v>255</v>
      </c>
      <c r="BM1615" s="231" t="s">
        <v>3600</v>
      </c>
    </row>
    <row r="1616" spans="1:51" s="13" customFormat="1" ht="12">
      <c r="A1616" s="13"/>
      <c r="B1616" s="233"/>
      <c r="C1616" s="234"/>
      <c r="D1616" s="235" t="s">
        <v>173</v>
      </c>
      <c r="E1616" s="236" t="s">
        <v>19</v>
      </c>
      <c r="F1616" s="237" t="s">
        <v>3601</v>
      </c>
      <c r="G1616" s="234"/>
      <c r="H1616" s="238">
        <v>530</v>
      </c>
      <c r="I1616" s="239"/>
      <c r="J1616" s="234"/>
      <c r="K1616" s="234"/>
      <c r="L1616" s="240"/>
      <c r="M1616" s="241"/>
      <c r="N1616" s="242"/>
      <c r="O1616" s="242"/>
      <c r="P1616" s="242"/>
      <c r="Q1616" s="242"/>
      <c r="R1616" s="242"/>
      <c r="S1616" s="242"/>
      <c r="T1616" s="24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44" t="s">
        <v>173</v>
      </c>
      <c r="AU1616" s="244" t="s">
        <v>106</v>
      </c>
      <c r="AV1616" s="13" t="s">
        <v>106</v>
      </c>
      <c r="AW1616" s="13" t="s">
        <v>33</v>
      </c>
      <c r="AX1616" s="13" t="s">
        <v>72</v>
      </c>
      <c r="AY1616" s="244" t="s">
        <v>163</v>
      </c>
    </row>
    <row r="1617" spans="1:51" s="14" customFormat="1" ht="12">
      <c r="A1617" s="14"/>
      <c r="B1617" s="245"/>
      <c r="C1617" s="246"/>
      <c r="D1617" s="235" t="s">
        <v>173</v>
      </c>
      <c r="E1617" s="247" t="s">
        <v>1028</v>
      </c>
      <c r="F1617" s="248" t="s">
        <v>175</v>
      </c>
      <c r="G1617" s="246"/>
      <c r="H1617" s="249">
        <v>530</v>
      </c>
      <c r="I1617" s="250"/>
      <c r="J1617" s="246"/>
      <c r="K1617" s="246"/>
      <c r="L1617" s="251"/>
      <c r="M1617" s="252"/>
      <c r="N1617" s="253"/>
      <c r="O1617" s="253"/>
      <c r="P1617" s="253"/>
      <c r="Q1617" s="253"/>
      <c r="R1617" s="253"/>
      <c r="S1617" s="253"/>
      <c r="T1617" s="25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55" t="s">
        <v>173</v>
      </c>
      <c r="AU1617" s="255" t="s">
        <v>106</v>
      </c>
      <c r="AV1617" s="14" t="s">
        <v>171</v>
      </c>
      <c r="AW1617" s="14" t="s">
        <v>33</v>
      </c>
      <c r="AX1617" s="14" t="s">
        <v>80</v>
      </c>
      <c r="AY1617" s="255" t="s">
        <v>163</v>
      </c>
    </row>
    <row r="1618" spans="1:65" s="2" customFormat="1" ht="33" customHeight="1">
      <c r="A1618" s="40"/>
      <c r="B1618" s="41"/>
      <c r="C1618" s="220" t="s">
        <v>3602</v>
      </c>
      <c r="D1618" s="220" t="s">
        <v>166</v>
      </c>
      <c r="E1618" s="221" t="s">
        <v>3603</v>
      </c>
      <c r="F1618" s="222" t="s">
        <v>3604</v>
      </c>
      <c r="G1618" s="223" t="s">
        <v>262</v>
      </c>
      <c r="H1618" s="224">
        <v>18.121</v>
      </c>
      <c r="I1618" s="225"/>
      <c r="J1618" s="226">
        <f>ROUND(I1618*H1618,2)</f>
        <v>0</v>
      </c>
      <c r="K1618" s="222" t="s">
        <v>170</v>
      </c>
      <c r="L1618" s="46"/>
      <c r="M1618" s="227" t="s">
        <v>19</v>
      </c>
      <c r="N1618" s="228" t="s">
        <v>44</v>
      </c>
      <c r="O1618" s="86"/>
      <c r="P1618" s="229">
        <f>O1618*H1618</f>
        <v>0</v>
      </c>
      <c r="Q1618" s="229">
        <v>0</v>
      </c>
      <c r="R1618" s="229">
        <f>Q1618*H1618</f>
        <v>0</v>
      </c>
      <c r="S1618" s="229">
        <v>0</v>
      </c>
      <c r="T1618" s="230">
        <f>S1618*H1618</f>
        <v>0</v>
      </c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R1618" s="231" t="s">
        <v>255</v>
      </c>
      <c r="AT1618" s="231" t="s">
        <v>166</v>
      </c>
      <c r="AU1618" s="231" t="s">
        <v>106</v>
      </c>
      <c r="AY1618" s="19" t="s">
        <v>163</v>
      </c>
      <c r="BE1618" s="232">
        <f>IF(N1618="základní",J1618,0)</f>
        <v>0</v>
      </c>
      <c r="BF1618" s="232">
        <f>IF(N1618="snížená",J1618,0)</f>
        <v>0</v>
      </c>
      <c r="BG1618" s="232">
        <f>IF(N1618="zákl. přenesená",J1618,0)</f>
        <v>0</v>
      </c>
      <c r="BH1618" s="232">
        <f>IF(N1618="sníž. přenesená",J1618,0)</f>
        <v>0</v>
      </c>
      <c r="BI1618" s="232">
        <f>IF(N1618="nulová",J1618,0)</f>
        <v>0</v>
      </c>
      <c r="BJ1618" s="19" t="s">
        <v>106</v>
      </c>
      <c r="BK1618" s="232">
        <f>ROUND(I1618*H1618,2)</f>
        <v>0</v>
      </c>
      <c r="BL1618" s="19" t="s">
        <v>255</v>
      </c>
      <c r="BM1618" s="231" t="s">
        <v>3605</v>
      </c>
    </row>
    <row r="1619" spans="1:63" s="12" customFormat="1" ht="22.8" customHeight="1">
      <c r="A1619" s="12"/>
      <c r="B1619" s="204"/>
      <c r="C1619" s="205"/>
      <c r="D1619" s="206" t="s">
        <v>71</v>
      </c>
      <c r="E1619" s="218" t="s">
        <v>973</v>
      </c>
      <c r="F1619" s="218" t="s">
        <v>974</v>
      </c>
      <c r="G1619" s="205"/>
      <c r="H1619" s="205"/>
      <c r="I1619" s="208"/>
      <c r="J1619" s="219">
        <f>BK1619</f>
        <v>0</v>
      </c>
      <c r="K1619" s="205"/>
      <c r="L1619" s="210"/>
      <c r="M1619" s="211"/>
      <c r="N1619" s="212"/>
      <c r="O1619" s="212"/>
      <c r="P1619" s="213">
        <f>SUM(P1620:P1717)</f>
        <v>0</v>
      </c>
      <c r="Q1619" s="212"/>
      <c r="R1619" s="213">
        <f>SUM(R1620:R1717)</f>
        <v>38.1248816</v>
      </c>
      <c r="S1619" s="212"/>
      <c r="T1619" s="214">
        <f>SUM(T1620:T1717)</f>
        <v>0</v>
      </c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R1619" s="215" t="s">
        <v>106</v>
      </c>
      <c r="AT1619" s="216" t="s">
        <v>71</v>
      </c>
      <c r="AU1619" s="216" t="s">
        <v>80</v>
      </c>
      <c r="AY1619" s="215" t="s">
        <v>163</v>
      </c>
      <c r="BK1619" s="217">
        <f>SUM(BK1620:BK1717)</f>
        <v>0</v>
      </c>
    </row>
    <row r="1620" spans="1:65" s="2" customFormat="1" ht="21.75" customHeight="1">
      <c r="A1620" s="40"/>
      <c r="B1620" s="41"/>
      <c r="C1620" s="220" t="s">
        <v>3606</v>
      </c>
      <c r="D1620" s="220" t="s">
        <v>166</v>
      </c>
      <c r="E1620" s="221" t="s">
        <v>3607</v>
      </c>
      <c r="F1620" s="222" t="s">
        <v>3608</v>
      </c>
      <c r="G1620" s="223" t="s">
        <v>169</v>
      </c>
      <c r="H1620" s="224">
        <v>2437.8</v>
      </c>
      <c r="I1620" s="225"/>
      <c r="J1620" s="226">
        <f>ROUND(I1620*H1620,2)</f>
        <v>0</v>
      </c>
      <c r="K1620" s="222" t="s">
        <v>170</v>
      </c>
      <c r="L1620" s="46"/>
      <c r="M1620" s="227" t="s">
        <v>19</v>
      </c>
      <c r="N1620" s="228" t="s">
        <v>44</v>
      </c>
      <c r="O1620" s="86"/>
      <c r="P1620" s="229">
        <f>O1620*H1620</f>
        <v>0</v>
      </c>
      <c r="Q1620" s="229">
        <v>0.0015</v>
      </c>
      <c r="R1620" s="229">
        <f>Q1620*H1620</f>
        <v>3.6567000000000003</v>
      </c>
      <c r="S1620" s="229">
        <v>0</v>
      </c>
      <c r="T1620" s="230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31" t="s">
        <v>255</v>
      </c>
      <c r="AT1620" s="231" t="s">
        <v>166</v>
      </c>
      <c r="AU1620" s="231" t="s">
        <v>106</v>
      </c>
      <c r="AY1620" s="19" t="s">
        <v>163</v>
      </c>
      <c r="BE1620" s="232">
        <f>IF(N1620="základní",J1620,0)</f>
        <v>0</v>
      </c>
      <c r="BF1620" s="232">
        <f>IF(N1620="snížená",J1620,0)</f>
        <v>0</v>
      </c>
      <c r="BG1620" s="232">
        <f>IF(N1620="zákl. přenesená",J1620,0)</f>
        <v>0</v>
      </c>
      <c r="BH1620" s="232">
        <f>IF(N1620="sníž. přenesená",J1620,0)</f>
        <v>0</v>
      </c>
      <c r="BI1620" s="232">
        <f>IF(N1620="nulová",J1620,0)</f>
        <v>0</v>
      </c>
      <c r="BJ1620" s="19" t="s">
        <v>106</v>
      </c>
      <c r="BK1620" s="232">
        <f>ROUND(I1620*H1620,2)</f>
        <v>0</v>
      </c>
      <c r="BL1620" s="19" t="s">
        <v>255</v>
      </c>
      <c r="BM1620" s="231" t="s">
        <v>3609</v>
      </c>
    </row>
    <row r="1621" spans="1:51" s="13" customFormat="1" ht="12">
      <c r="A1621" s="13"/>
      <c r="B1621" s="233"/>
      <c r="C1621" s="234"/>
      <c r="D1621" s="235" t="s">
        <v>173</v>
      </c>
      <c r="E1621" s="236" t="s">
        <v>19</v>
      </c>
      <c r="F1621" s="237" t="s">
        <v>3610</v>
      </c>
      <c r="G1621" s="234"/>
      <c r="H1621" s="238">
        <v>2437.8</v>
      </c>
      <c r="I1621" s="239"/>
      <c r="J1621" s="234"/>
      <c r="K1621" s="234"/>
      <c r="L1621" s="240"/>
      <c r="M1621" s="241"/>
      <c r="N1621" s="242"/>
      <c r="O1621" s="242"/>
      <c r="P1621" s="242"/>
      <c r="Q1621" s="242"/>
      <c r="R1621" s="242"/>
      <c r="S1621" s="242"/>
      <c r="T1621" s="24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44" t="s">
        <v>173</v>
      </c>
      <c r="AU1621" s="244" t="s">
        <v>106</v>
      </c>
      <c r="AV1621" s="13" t="s">
        <v>106</v>
      </c>
      <c r="AW1621" s="13" t="s">
        <v>33</v>
      </c>
      <c r="AX1621" s="13" t="s">
        <v>72</v>
      </c>
      <c r="AY1621" s="244" t="s">
        <v>163</v>
      </c>
    </row>
    <row r="1622" spans="1:51" s="14" customFormat="1" ht="12">
      <c r="A1622" s="14"/>
      <c r="B1622" s="245"/>
      <c r="C1622" s="246"/>
      <c r="D1622" s="235" t="s">
        <v>173</v>
      </c>
      <c r="E1622" s="247" t="s">
        <v>19</v>
      </c>
      <c r="F1622" s="248" t="s">
        <v>175</v>
      </c>
      <c r="G1622" s="246"/>
      <c r="H1622" s="249">
        <v>2437.8</v>
      </c>
      <c r="I1622" s="250"/>
      <c r="J1622" s="246"/>
      <c r="K1622" s="246"/>
      <c r="L1622" s="251"/>
      <c r="M1622" s="252"/>
      <c r="N1622" s="253"/>
      <c r="O1622" s="253"/>
      <c r="P1622" s="253"/>
      <c r="Q1622" s="253"/>
      <c r="R1622" s="253"/>
      <c r="S1622" s="253"/>
      <c r="T1622" s="25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55" t="s">
        <v>173</v>
      </c>
      <c r="AU1622" s="255" t="s">
        <v>106</v>
      </c>
      <c r="AV1622" s="14" t="s">
        <v>171</v>
      </c>
      <c r="AW1622" s="14" t="s">
        <v>33</v>
      </c>
      <c r="AX1622" s="14" t="s">
        <v>80</v>
      </c>
      <c r="AY1622" s="255" t="s">
        <v>163</v>
      </c>
    </row>
    <row r="1623" spans="1:65" s="2" customFormat="1" ht="33" customHeight="1">
      <c r="A1623" s="40"/>
      <c r="B1623" s="41"/>
      <c r="C1623" s="220" t="s">
        <v>3611</v>
      </c>
      <c r="D1623" s="220" t="s">
        <v>166</v>
      </c>
      <c r="E1623" s="221" t="s">
        <v>3612</v>
      </c>
      <c r="F1623" s="222" t="s">
        <v>3613</v>
      </c>
      <c r="G1623" s="223" t="s">
        <v>169</v>
      </c>
      <c r="H1623" s="224">
        <v>1218.9</v>
      </c>
      <c r="I1623" s="225"/>
      <c r="J1623" s="226">
        <f>ROUND(I1623*H1623,2)</f>
        <v>0</v>
      </c>
      <c r="K1623" s="222" t="s">
        <v>170</v>
      </c>
      <c r="L1623" s="46"/>
      <c r="M1623" s="227" t="s">
        <v>19</v>
      </c>
      <c r="N1623" s="228" t="s">
        <v>44</v>
      </c>
      <c r="O1623" s="86"/>
      <c r="P1623" s="229">
        <f>O1623*H1623</f>
        <v>0</v>
      </c>
      <c r="Q1623" s="229">
        <v>0.009</v>
      </c>
      <c r="R1623" s="229">
        <f>Q1623*H1623</f>
        <v>10.9701</v>
      </c>
      <c r="S1623" s="229">
        <v>0</v>
      </c>
      <c r="T1623" s="230">
        <f>S1623*H1623</f>
        <v>0</v>
      </c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R1623" s="231" t="s">
        <v>255</v>
      </c>
      <c r="AT1623" s="231" t="s">
        <v>166</v>
      </c>
      <c r="AU1623" s="231" t="s">
        <v>106</v>
      </c>
      <c r="AY1623" s="19" t="s">
        <v>163</v>
      </c>
      <c r="BE1623" s="232">
        <f>IF(N1623="základní",J1623,0)</f>
        <v>0</v>
      </c>
      <c r="BF1623" s="232">
        <f>IF(N1623="snížená",J1623,0)</f>
        <v>0</v>
      </c>
      <c r="BG1623" s="232">
        <f>IF(N1623="zákl. přenesená",J1623,0)</f>
        <v>0</v>
      </c>
      <c r="BH1623" s="232">
        <f>IF(N1623="sníž. přenesená",J1623,0)</f>
        <v>0</v>
      </c>
      <c r="BI1623" s="232">
        <f>IF(N1623="nulová",J1623,0)</f>
        <v>0</v>
      </c>
      <c r="BJ1623" s="19" t="s">
        <v>106</v>
      </c>
      <c r="BK1623" s="232">
        <f>ROUND(I1623*H1623,2)</f>
        <v>0</v>
      </c>
      <c r="BL1623" s="19" t="s">
        <v>255</v>
      </c>
      <c r="BM1623" s="231" t="s">
        <v>3614</v>
      </c>
    </row>
    <row r="1624" spans="1:51" s="15" customFormat="1" ht="12">
      <c r="A1624" s="15"/>
      <c r="B1624" s="256"/>
      <c r="C1624" s="257"/>
      <c r="D1624" s="235" t="s">
        <v>173</v>
      </c>
      <c r="E1624" s="258" t="s">
        <v>19</v>
      </c>
      <c r="F1624" s="259" t="s">
        <v>3615</v>
      </c>
      <c r="G1624" s="257"/>
      <c r="H1624" s="258" t="s">
        <v>19</v>
      </c>
      <c r="I1624" s="260"/>
      <c r="J1624" s="257"/>
      <c r="K1624" s="257"/>
      <c r="L1624" s="261"/>
      <c r="M1624" s="262"/>
      <c r="N1624" s="263"/>
      <c r="O1624" s="263"/>
      <c r="P1624" s="263"/>
      <c r="Q1624" s="263"/>
      <c r="R1624" s="263"/>
      <c r="S1624" s="263"/>
      <c r="T1624" s="264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T1624" s="265" t="s">
        <v>173</v>
      </c>
      <c r="AU1624" s="265" t="s">
        <v>106</v>
      </c>
      <c r="AV1624" s="15" t="s">
        <v>80</v>
      </c>
      <c r="AW1624" s="15" t="s">
        <v>33</v>
      </c>
      <c r="AX1624" s="15" t="s">
        <v>72</v>
      </c>
      <c r="AY1624" s="265" t="s">
        <v>163</v>
      </c>
    </row>
    <row r="1625" spans="1:51" s="13" customFormat="1" ht="12">
      <c r="A1625" s="13"/>
      <c r="B1625" s="233"/>
      <c r="C1625" s="234"/>
      <c r="D1625" s="235" t="s">
        <v>173</v>
      </c>
      <c r="E1625" s="236" t="s">
        <v>19</v>
      </c>
      <c r="F1625" s="237" t="s">
        <v>3616</v>
      </c>
      <c r="G1625" s="234"/>
      <c r="H1625" s="238">
        <v>28.4</v>
      </c>
      <c r="I1625" s="239"/>
      <c r="J1625" s="234"/>
      <c r="K1625" s="234"/>
      <c r="L1625" s="240"/>
      <c r="M1625" s="241"/>
      <c r="N1625" s="242"/>
      <c r="O1625" s="242"/>
      <c r="P1625" s="242"/>
      <c r="Q1625" s="242"/>
      <c r="R1625" s="242"/>
      <c r="S1625" s="242"/>
      <c r="T1625" s="24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44" t="s">
        <v>173</v>
      </c>
      <c r="AU1625" s="244" t="s">
        <v>106</v>
      </c>
      <c r="AV1625" s="13" t="s">
        <v>106</v>
      </c>
      <c r="AW1625" s="13" t="s">
        <v>33</v>
      </c>
      <c r="AX1625" s="13" t="s">
        <v>72</v>
      </c>
      <c r="AY1625" s="244" t="s">
        <v>163</v>
      </c>
    </row>
    <row r="1626" spans="1:51" s="13" customFormat="1" ht="12">
      <c r="A1626" s="13"/>
      <c r="B1626" s="233"/>
      <c r="C1626" s="234"/>
      <c r="D1626" s="235" t="s">
        <v>173</v>
      </c>
      <c r="E1626" s="236" t="s">
        <v>19</v>
      </c>
      <c r="F1626" s="237" t="s">
        <v>3617</v>
      </c>
      <c r="G1626" s="234"/>
      <c r="H1626" s="238">
        <v>33.6</v>
      </c>
      <c r="I1626" s="239"/>
      <c r="J1626" s="234"/>
      <c r="K1626" s="234"/>
      <c r="L1626" s="240"/>
      <c r="M1626" s="241"/>
      <c r="N1626" s="242"/>
      <c r="O1626" s="242"/>
      <c r="P1626" s="242"/>
      <c r="Q1626" s="242"/>
      <c r="R1626" s="242"/>
      <c r="S1626" s="242"/>
      <c r="T1626" s="24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44" t="s">
        <v>173</v>
      </c>
      <c r="AU1626" s="244" t="s">
        <v>106</v>
      </c>
      <c r="AV1626" s="13" t="s">
        <v>106</v>
      </c>
      <c r="AW1626" s="13" t="s">
        <v>33</v>
      </c>
      <c r="AX1626" s="13" t="s">
        <v>72</v>
      </c>
      <c r="AY1626" s="244" t="s">
        <v>163</v>
      </c>
    </row>
    <row r="1627" spans="1:51" s="13" customFormat="1" ht="12">
      <c r="A1627" s="13"/>
      <c r="B1627" s="233"/>
      <c r="C1627" s="234"/>
      <c r="D1627" s="235" t="s">
        <v>173</v>
      </c>
      <c r="E1627" s="236" t="s">
        <v>19</v>
      </c>
      <c r="F1627" s="237" t="s">
        <v>3618</v>
      </c>
      <c r="G1627" s="234"/>
      <c r="H1627" s="238">
        <v>11.2</v>
      </c>
      <c r="I1627" s="239"/>
      <c r="J1627" s="234"/>
      <c r="K1627" s="234"/>
      <c r="L1627" s="240"/>
      <c r="M1627" s="241"/>
      <c r="N1627" s="242"/>
      <c r="O1627" s="242"/>
      <c r="P1627" s="242"/>
      <c r="Q1627" s="242"/>
      <c r="R1627" s="242"/>
      <c r="S1627" s="242"/>
      <c r="T1627" s="24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44" t="s">
        <v>173</v>
      </c>
      <c r="AU1627" s="244" t="s">
        <v>106</v>
      </c>
      <c r="AV1627" s="13" t="s">
        <v>106</v>
      </c>
      <c r="AW1627" s="13" t="s">
        <v>33</v>
      </c>
      <c r="AX1627" s="13" t="s">
        <v>72</v>
      </c>
      <c r="AY1627" s="244" t="s">
        <v>163</v>
      </c>
    </row>
    <row r="1628" spans="1:51" s="13" customFormat="1" ht="12">
      <c r="A1628" s="13"/>
      <c r="B1628" s="233"/>
      <c r="C1628" s="234"/>
      <c r="D1628" s="235" t="s">
        <v>173</v>
      </c>
      <c r="E1628" s="236" t="s">
        <v>19</v>
      </c>
      <c r="F1628" s="237" t="s">
        <v>3619</v>
      </c>
      <c r="G1628" s="234"/>
      <c r="H1628" s="238">
        <v>5</v>
      </c>
      <c r="I1628" s="239"/>
      <c r="J1628" s="234"/>
      <c r="K1628" s="234"/>
      <c r="L1628" s="240"/>
      <c r="M1628" s="241"/>
      <c r="N1628" s="242"/>
      <c r="O1628" s="242"/>
      <c r="P1628" s="242"/>
      <c r="Q1628" s="242"/>
      <c r="R1628" s="242"/>
      <c r="S1628" s="242"/>
      <c r="T1628" s="24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44" t="s">
        <v>173</v>
      </c>
      <c r="AU1628" s="244" t="s">
        <v>106</v>
      </c>
      <c r="AV1628" s="13" t="s">
        <v>106</v>
      </c>
      <c r="AW1628" s="13" t="s">
        <v>33</v>
      </c>
      <c r="AX1628" s="13" t="s">
        <v>72</v>
      </c>
      <c r="AY1628" s="244" t="s">
        <v>163</v>
      </c>
    </row>
    <row r="1629" spans="1:51" s="13" customFormat="1" ht="12">
      <c r="A1629" s="13"/>
      <c r="B1629" s="233"/>
      <c r="C1629" s="234"/>
      <c r="D1629" s="235" t="s">
        <v>173</v>
      </c>
      <c r="E1629" s="236" t="s">
        <v>19</v>
      </c>
      <c r="F1629" s="237" t="s">
        <v>3620</v>
      </c>
      <c r="G1629" s="234"/>
      <c r="H1629" s="238">
        <v>9</v>
      </c>
      <c r="I1629" s="239"/>
      <c r="J1629" s="234"/>
      <c r="K1629" s="234"/>
      <c r="L1629" s="240"/>
      <c r="M1629" s="241"/>
      <c r="N1629" s="242"/>
      <c r="O1629" s="242"/>
      <c r="P1629" s="242"/>
      <c r="Q1629" s="242"/>
      <c r="R1629" s="242"/>
      <c r="S1629" s="242"/>
      <c r="T1629" s="24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44" t="s">
        <v>173</v>
      </c>
      <c r="AU1629" s="244" t="s">
        <v>106</v>
      </c>
      <c r="AV1629" s="13" t="s">
        <v>106</v>
      </c>
      <c r="AW1629" s="13" t="s">
        <v>33</v>
      </c>
      <c r="AX1629" s="13" t="s">
        <v>72</v>
      </c>
      <c r="AY1629" s="244" t="s">
        <v>163</v>
      </c>
    </row>
    <row r="1630" spans="1:51" s="13" customFormat="1" ht="12">
      <c r="A1630" s="13"/>
      <c r="B1630" s="233"/>
      <c r="C1630" s="234"/>
      <c r="D1630" s="235" t="s">
        <v>173</v>
      </c>
      <c r="E1630" s="236" t="s">
        <v>19</v>
      </c>
      <c r="F1630" s="237" t="s">
        <v>3621</v>
      </c>
      <c r="G1630" s="234"/>
      <c r="H1630" s="238">
        <v>5</v>
      </c>
      <c r="I1630" s="239"/>
      <c r="J1630" s="234"/>
      <c r="K1630" s="234"/>
      <c r="L1630" s="240"/>
      <c r="M1630" s="241"/>
      <c r="N1630" s="242"/>
      <c r="O1630" s="242"/>
      <c r="P1630" s="242"/>
      <c r="Q1630" s="242"/>
      <c r="R1630" s="242"/>
      <c r="S1630" s="242"/>
      <c r="T1630" s="24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44" t="s">
        <v>173</v>
      </c>
      <c r="AU1630" s="244" t="s">
        <v>106</v>
      </c>
      <c r="AV1630" s="13" t="s">
        <v>106</v>
      </c>
      <c r="AW1630" s="13" t="s">
        <v>33</v>
      </c>
      <c r="AX1630" s="13" t="s">
        <v>72</v>
      </c>
      <c r="AY1630" s="244" t="s">
        <v>163</v>
      </c>
    </row>
    <row r="1631" spans="1:51" s="13" customFormat="1" ht="12">
      <c r="A1631" s="13"/>
      <c r="B1631" s="233"/>
      <c r="C1631" s="234"/>
      <c r="D1631" s="235" t="s">
        <v>173</v>
      </c>
      <c r="E1631" s="236" t="s">
        <v>19</v>
      </c>
      <c r="F1631" s="237" t="s">
        <v>3622</v>
      </c>
      <c r="G1631" s="234"/>
      <c r="H1631" s="238">
        <v>8</v>
      </c>
      <c r="I1631" s="239"/>
      <c r="J1631" s="234"/>
      <c r="K1631" s="234"/>
      <c r="L1631" s="240"/>
      <c r="M1631" s="241"/>
      <c r="N1631" s="242"/>
      <c r="O1631" s="242"/>
      <c r="P1631" s="242"/>
      <c r="Q1631" s="242"/>
      <c r="R1631" s="242"/>
      <c r="S1631" s="242"/>
      <c r="T1631" s="24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44" t="s">
        <v>173</v>
      </c>
      <c r="AU1631" s="244" t="s">
        <v>106</v>
      </c>
      <c r="AV1631" s="13" t="s">
        <v>106</v>
      </c>
      <c r="AW1631" s="13" t="s">
        <v>33</v>
      </c>
      <c r="AX1631" s="13" t="s">
        <v>72</v>
      </c>
      <c r="AY1631" s="244" t="s">
        <v>163</v>
      </c>
    </row>
    <row r="1632" spans="1:51" s="13" customFormat="1" ht="12">
      <c r="A1632" s="13"/>
      <c r="B1632" s="233"/>
      <c r="C1632" s="234"/>
      <c r="D1632" s="235" t="s">
        <v>173</v>
      </c>
      <c r="E1632" s="236" t="s">
        <v>19</v>
      </c>
      <c r="F1632" s="237" t="s">
        <v>3623</v>
      </c>
      <c r="G1632" s="234"/>
      <c r="H1632" s="238">
        <v>9</v>
      </c>
      <c r="I1632" s="239"/>
      <c r="J1632" s="234"/>
      <c r="K1632" s="234"/>
      <c r="L1632" s="240"/>
      <c r="M1632" s="241"/>
      <c r="N1632" s="242"/>
      <c r="O1632" s="242"/>
      <c r="P1632" s="242"/>
      <c r="Q1632" s="242"/>
      <c r="R1632" s="242"/>
      <c r="S1632" s="242"/>
      <c r="T1632" s="24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44" t="s">
        <v>173</v>
      </c>
      <c r="AU1632" s="244" t="s">
        <v>106</v>
      </c>
      <c r="AV1632" s="13" t="s">
        <v>106</v>
      </c>
      <c r="AW1632" s="13" t="s">
        <v>33</v>
      </c>
      <c r="AX1632" s="13" t="s">
        <v>72</v>
      </c>
      <c r="AY1632" s="244" t="s">
        <v>163</v>
      </c>
    </row>
    <row r="1633" spans="1:51" s="13" customFormat="1" ht="12">
      <c r="A1633" s="13"/>
      <c r="B1633" s="233"/>
      <c r="C1633" s="234"/>
      <c r="D1633" s="235" t="s">
        <v>173</v>
      </c>
      <c r="E1633" s="236" t="s">
        <v>19</v>
      </c>
      <c r="F1633" s="237" t="s">
        <v>3624</v>
      </c>
      <c r="G1633" s="234"/>
      <c r="H1633" s="238">
        <v>45.36</v>
      </c>
      <c r="I1633" s="239"/>
      <c r="J1633" s="234"/>
      <c r="K1633" s="234"/>
      <c r="L1633" s="240"/>
      <c r="M1633" s="241"/>
      <c r="N1633" s="242"/>
      <c r="O1633" s="242"/>
      <c r="P1633" s="242"/>
      <c r="Q1633" s="242"/>
      <c r="R1633" s="242"/>
      <c r="S1633" s="242"/>
      <c r="T1633" s="24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44" t="s">
        <v>173</v>
      </c>
      <c r="AU1633" s="244" t="s">
        <v>106</v>
      </c>
      <c r="AV1633" s="13" t="s">
        <v>106</v>
      </c>
      <c r="AW1633" s="13" t="s">
        <v>33</v>
      </c>
      <c r="AX1633" s="13" t="s">
        <v>72</v>
      </c>
      <c r="AY1633" s="244" t="s">
        <v>163</v>
      </c>
    </row>
    <row r="1634" spans="1:51" s="13" customFormat="1" ht="12">
      <c r="A1634" s="13"/>
      <c r="B1634" s="233"/>
      <c r="C1634" s="234"/>
      <c r="D1634" s="235" t="s">
        <v>173</v>
      </c>
      <c r="E1634" s="236" t="s">
        <v>19</v>
      </c>
      <c r="F1634" s="237" t="s">
        <v>3625</v>
      </c>
      <c r="G1634" s="234"/>
      <c r="H1634" s="238">
        <v>22.48</v>
      </c>
      <c r="I1634" s="239"/>
      <c r="J1634" s="234"/>
      <c r="K1634" s="234"/>
      <c r="L1634" s="240"/>
      <c r="M1634" s="241"/>
      <c r="N1634" s="242"/>
      <c r="O1634" s="242"/>
      <c r="P1634" s="242"/>
      <c r="Q1634" s="242"/>
      <c r="R1634" s="242"/>
      <c r="S1634" s="242"/>
      <c r="T1634" s="24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44" t="s">
        <v>173</v>
      </c>
      <c r="AU1634" s="244" t="s">
        <v>106</v>
      </c>
      <c r="AV1634" s="13" t="s">
        <v>106</v>
      </c>
      <c r="AW1634" s="13" t="s">
        <v>33</v>
      </c>
      <c r="AX1634" s="13" t="s">
        <v>72</v>
      </c>
      <c r="AY1634" s="244" t="s">
        <v>163</v>
      </c>
    </row>
    <row r="1635" spans="1:51" s="13" customFormat="1" ht="12">
      <c r="A1635" s="13"/>
      <c r="B1635" s="233"/>
      <c r="C1635" s="234"/>
      <c r="D1635" s="235" t="s">
        <v>173</v>
      </c>
      <c r="E1635" s="236" t="s">
        <v>19</v>
      </c>
      <c r="F1635" s="237" t="s">
        <v>3626</v>
      </c>
      <c r="G1635" s="234"/>
      <c r="H1635" s="238">
        <v>50.96</v>
      </c>
      <c r="I1635" s="239"/>
      <c r="J1635" s="234"/>
      <c r="K1635" s="234"/>
      <c r="L1635" s="240"/>
      <c r="M1635" s="241"/>
      <c r="N1635" s="242"/>
      <c r="O1635" s="242"/>
      <c r="P1635" s="242"/>
      <c r="Q1635" s="242"/>
      <c r="R1635" s="242"/>
      <c r="S1635" s="242"/>
      <c r="T1635" s="24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44" t="s">
        <v>173</v>
      </c>
      <c r="AU1635" s="244" t="s">
        <v>106</v>
      </c>
      <c r="AV1635" s="13" t="s">
        <v>106</v>
      </c>
      <c r="AW1635" s="13" t="s">
        <v>33</v>
      </c>
      <c r="AX1635" s="13" t="s">
        <v>72</v>
      </c>
      <c r="AY1635" s="244" t="s">
        <v>163</v>
      </c>
    </row>
    <row r="1636" spans="1:51" s="13" customFormat="1" ht="12">
      <c r="A1636" s="13"/>
      <c r="B1636" s="233"/>
      <c r="C1636" s="234"/>
      <c r="D1636" s="235" t="s">
        <v>173</v>
      </c>
      <c r="E1636" s="236" t="s">
        <v>19</v>
      </c>
      <c r="F1636" s="237" t="s">
        <v>3627</v>
      </c>
      <c r="G1636" s="234"/>
      <c r="H1636" s="238">
        <v>35.6</v>
      </c>
      <c r="I1636" s="239"/>
      <c r="J1636" s="234"/>
      <c r="K1636" s="234"/>
      <c r="L1636" s="240"/>
      <c r="M1636" s="241"/>
      <c r="N1636" s="242"/>
      <c r="O1636" s="242"/>
      <c r="P1636" s="242"/>
      <c r="Q1636" s="242"/>
      <c r="R1636" s="242"/>
      <c r="S1636" s="242"/>
      <c r="T1636" s="24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44" t="s">
        <v>173</v>
      </c>
      <c r="AU1636" s="244" t="s">
        <v>106</v>
      </c>
      <c r="AV1636" s="13" t="s">
        <v>106</v>
      </c>
      <c r="AW1636" s="13" t="s">
        <v>33</v>
      </c>
      <c r="AX1636" s="13" t="s">
        <v>72</v>
      </c>
      <c r="AY1636" s="244" t="s">
        <v>163</v>
      </c>
    </row>
    <row r="1637" spans="1:51" s="13" customFormat="1" ht="12">
      <c r="A1637" s="13"/>
      <c r="B1637" s="233"/>
      <c r="C1637" s="234"/>
      <c r="D1637" s="235" t="s">
        <v>173</v>
      </c>
      <c r="E1637" s="236" t="s">
        <v>19</v>
      </c>
      <c r="F1637" s="237" t="s">
        <v>3628</v>
      </c>
      <c r="G1637" s="234"/>
      <c r="H1637" s="238">
        <v>15.6</v>
      </c>
      <c r="I1637" s="239"/>
      <c r="J1637" s="234"/>
      <c r="K1637" s="234"/>
      <c r="L1637" s="240"/>
      <c r="M1637" s="241"/>
      <c r="N1637" s="242"/>
      <c r="O1637" s="242"/>
      <c r="P1637" s="242"/>
      <c r="Q1637" s="242"/>
      <c r="R1637" s="242"/>
      <c r="S1637" s="242"/>
      <c r="T1637" s="24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44" t="s">
        <v>173</v>
      </c>
      <c r="AU1637" s="244" t="s">
        <v>106</v>
      </c>
      <c r="AV1637" s="13" t="s">
        <v>106</v>
      </c>
      <c r="AW1637" s="13" t="s">
        <v>33</v>
      </c>
      <c r="AX1637" s="13" t="s">
        <v>72</v>
      </c>
      <c r="AY1637" s="244" t="s">
        <v>163</v>
      </c>
    </row>
    <row r="1638" spans="1:51" s="13" customFormat="1" ht="12">
      <c r="A1638" s="13"/>
      <c r="B1638" s="233"/>
      <c r="C1638" s="234"/>
      <c r="D1638" s="235" t="s">
        <v>173</v>
      </c>
      <c r="E1638" s="236" t="s">
        <v>19</v>
      </c>
      <c r="F1638" s="237" t="s">
        <v>3629</v>
      </c>
      <c r="G1638" s="234"/>
      <c r="H1638" s="238">
        <v>20</v>
      </c>
      <c r="I1638" s="239"/>
      <c r="J1638" s="234"/>
      <c r="K1638" s="234"/>
      <c r="L1638" s="240"/>
      <c r="M1638" s="241"/>
      <c r="N1638" s="242"/>
      <c r="O1638" s="242"/>
      <c r="P1638" s="242"/>
      <c r="Q1638" s="242"/>
      <c r="R1638" s="242"/>
      <c r="S1638" s="242"/>
      <c r="T1638" s="24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44" t="s">
        <v>173</v>
      </c>
      <c r="AU1638" s="244" t="s">
        <v>106</v>
      </c>
      <c r="AV1638" s="13" t="s">
        <v>106</v>
      </c>
      <c r="AW1638" s="13" t="s">
        <v>33</v>
      </c>
      <c r="AX1638" s="13" t="s">
        <v>72</v>
      </c>
      <c r="AY1638" s="244" t="s">
        <v>163</v>
      </c>
    </row>
    <row r="1639" spans="1:51" s="13" customFormat="1" ht="12">
      <c r="A1639" s="13"/>
      <c r="B1639" s="233"/>
      <c r="C1639" s="234"/>
      <c r="D1639" s="235" t="s">
        <v>173</v>
      </c>
      <c r="E1639" s="236" t="s">
        <v>19</v>
      </c>
      <c r="F1639" s="237" t="s">
        <v>3630</v>
      </c>
      <c r="G1639" s="234"/>
      <c r="H1639" s="238">
        <v>19.4</v>
      </c>
      <c r="I1639" s="239"/>
      <c r="J1639" s="234"/>
      <c r="K1639" s="234"/>
      <c r="L1639" s="240"/>
      <c r="M1639" s="241"/>
      <c r="N1639" s="242"/>
      <c r="O1639" s="242"/>
      <c r="P1639" s="242"/>
      <c r="Q1639" s="242"/>
      <c r="R1639" s="242"/>
      <c r="S1639" s="242"/>
      <c r="T1639" s="24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44" t="s">
        <v>173</v>
      </c>
      <c r="AU1639" s="244" t="s">
        <v>106</v>
      </c>
      <c r="AV1639" s="13" t="s">
        <v>106</v>
      </c>
      <c r="AW1639" s="13" t="s">
        <v>33</v>
      </c>
      <c r="AX1639" s="13" t="s">
        <v>72</v>
      </c>
      <c r="AY1639" s="244" t="s">
        <v>163</v>
      </c>
    </row>
    <row r="1640" spans="1:51" s="13" customFormat="1" ht="12">
      <c r="A1640" s="13"/>
      <c r="B1640" s="233"/>
      <c r="C1640" s="234"/>
      <c r="D1640" s="235" t="s">
        <v>173</v>
      </c>
      <c r="E1640" s="236" t="s">
        <v>19</v>
      </c>
      <c r="F1640" s="237" t="s">
        <v>3631</v>
      </c>
      <c r="G1640" s="234"/>
      <c r="H1640" s="238">
        <v>11.6</v>
      </c>
      <c r="I1640" s="239"/>
      <c r="J1640" s="234"/>
      <c r="K1640" s="234"/>
      <c r="L1640" s="240"/>
      <c r="M1640" s="241"/>
      <c r="N1640" s="242"/>
      <c r="O1640" s="242"/>
      <c r="P1640" s="242"/>
      <c r="Q1640" s="242"/>
      <c r="R1640" s="242"/>
      <c r="S1640" s="242"/>
      <c r="T1640" s="24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44" t="s">
        <v>173</v>
      </c>
      <c r="AU1640" s="244" t="s">
        <v>106</v>
      </c>
      <c r="AV1640" s="13" t="s">
        <v>106</v>
      </c>
      <c r="AW1640" s="13" t="s">
        <v>33</v>
      </c>
      <c r="AX1640" s="13" t="s">
        <v>72</v>
      </c>
      <c r="AY1640" s="244" t="s">
        <v>163</v>
      </c>
    </row>
    <row r="1641" spans="1:51" s="16" customFormat="1" ht="12">
      <c r="A1641" s="16"/>
      <c r="B1641" s="272"/>
      <c r="C1641" s="273"/>
      <c r="D1641" s="235" t="s">
        <v>173</v>
      </c>
      <c r="E1641" s="274" t="s">
        <v>19</v>
      </c>
      <c r="F1641" s="275" t="s">
        <v>1073</v>
      </c>
      <c r="G1641" s="273"/>
      <c r="H1641" s="276">
        <v>330.2</v>
      </c>
      <c r="I1641" s="277"/>
      <c r="J1641" s="273"/>
      <c r="K1641" s="273"/>
      <c r="L1641" s="278"/>
      <c r="M1641" s="279"/>
      <c r="N1641" s="280"/>
      <c r="O1641" s="280"/>
      <c r="P1641" s="280"/>
      <c r="Q1641" s="280"/>
      <c r="R1641" s="280"/>
      <c r="S1641" s="280"/>
      <c r="T1641" s="281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T1641" s="282" t="s">
        <v>173</v>
      </c>
      <c r="AU1641" s="282" t="s">
        <v>106</v>
      </c>
      <c r="AV1641" s="16" t="s">
        <v>181</v>
      </c>
      <c r="AW1641" s="16" t="s">
        <v>33</v>
      </c>
      <c r="AX1641" s="16" t="s">
        <v>72</v>
      </c>
      <c r="AY1641" s="282" t="s">
        <v>163</v>
      </c>
    </row>
    <row r="1642" spans="1:51" s="15" customFormat="1" ht="12">
      <c r="A1642" s="15"/>
      <c r="B1642" s="256"/>
      <c r="C1642" s="257"/>
      <c r="D1642" s="235" t="s">
        <v>173</v>
      </c>
      <c r="E1642" s="258" t="s">
        <v>19</v>
      </c>
      <c r="F1642" s="259" t="s">
        <v>3632</v>
      </c>
      <c r="G1642" s="257"/>
      <c r="H1642" s="258" t="s">
        <v>19</v>
      </c>
      <c r="I1642" s="260"/>
      <c r="J1642" s="257"/>
      <c r="K1642" s="257"/>
      <c r="L1642" s="261"/>
      <c r="M1642" s="262"/>
      <c r="N1642" s="263"/>
      <c r="O1642" s="263"/>
      <c r="P1642" s="263"/>
      <c r="Q1642" s="263"/>
      <c r="R1642" s="263"/>
      <c r="S1642" s="263"/>
      <c r="T1642" s="264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T1642" s="265" t="s">
        <v>173</v>
      </c>
      <c r="AU1642" s="265" t="s">
        <v>106</v>
      </c>
      <c r="AV1642" s="15" t="s">
        <v>80</v>
      </c>
      <c r="AW1642" s="15" t="s">
        <v>33</v>
      </c>
      <c r="AX1642" s="15" t="s">
        <v>72</v>
      </c>
      <c r="AY1642" s="265" t="s">
        <v>163</v>
      </c>
    </row>
    <row r="1643" spans="1:51" s="13" customFormat="1" ht="12">
      <c r="A1643" s="13"/>
      <c r="B1643" s="233"/>
      <c r="C1643" s="234"/>
      <c r="D1643" s="235" t="s">
        <v>173</v>
      </c>
      <c r="E1643" s="236" t="s">
        <v>19</v>
      </c>
      <c r="F1643" s="237" t="s">
        <v>3633</v>
      </c>
      <c r="G1643" s="234"/>
      <c r="H1643" s="238">
        <v>19.8</v>
      </c>
      <c r="I1643" s="239"/>
      <c r="J1643" s="234"/>
      <c r="K1643" s="234"/>
      <c r="L1643" s="240"/>
      <c r="M1643" s="241"/>
      <c r="N1643" s="242"/>
      <c r="O1643" s="242"/>
      <c r="P1643" s="242"/>
      <c r="Q1643" s="242"/>
      <c r="R1643" s="242"/>
      <c r="S1643" s="242"/>
      <c r="T1643" s="24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44" t="s">
        <v>173</v>
      </c>
      <c r="AU1643" s="244" t="s">
        <v>106</v>
      </c>
      <c r="AV1643" s="13" t="s">
        <v>106</v>
      </c>
      <c r="AW1643" s="13" t="s">
        <v>33</v>
      </c>
      <c r="AX1643" s="13" t="s">
        <v>72</v>
      </c>
      <c r="AY1643" s="244" t="s">
        <v>163</v>
      </c>
    </row>
    <row r="1644" spans="1:51" s="13" customFormat="1" ht="12">
      <c r="A1644" s="13"/>
      <c r="B1644" s="233"/>
      <c r="C1644" s="234"/>
      <c r="D1644" s="235" t="s">
        <v>173</v>
      </c>
      <c r="E1644" s="236" t="s">
        <v>19</v>
      </c>
      <c r="F1644" s="237" t="s">
        <v>3634</v>
      </c>
      <c r="G1644" s="234"/>
      <c r="H1644" s="238">
        <v>8.2</v>
      </c>
      <c r="I1644" s="239"/>
      <c r="J1644" s="234"/>
      <c r="K1644" s="234"/>
      <c r="L1644" s="240"/>
      <c r="M1644" s="241"/>
      <c r="N1644" s="242"/>
      <c r="O1644" s="242"/>
      <c r="P1644" s="242"/>
      <c r="Q1644" s="242"/>
      <c r="R1644" s="242"/>
      <c r="S1644" s="242"/>
      <c r="T1644" s="24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44" t="s">
        <v>173</v>
      </c>
      <c r="AU1644" s="244" t="s">
        <v>106</v>
      </c>
      <c r="AV1644" s="13" t="s">
        <v>106</v>
      </c>
      <c r="AW1644" s="13" t="s">
        <v>33</v>
      </c>
      <c r="AX1644" s="13" t="s">
        <v>72</v>
      </c>
      <c r="AY1644" s="244" t="s">
        <v>163</v>
      </c>
    </row>
    <row r="1645" spans="1:51" s="13" customFormat="1" ht="12">
      <c r="A1645" s="13"/>
      <c r="B1645" s="233"/>
      <c r="C1645" s="234"/>
      <c r="D1645" s="235" t="s">
        <v>173</v>
      </c>
      <c r="E1645" s="236" t="s">
        <v>19</v>
      </c>
      <c r="F1645" s="237" t="s">
        <v>3635</v>
      </c>
      <c r="G1645" s="234"/>
      <c r="H1645" s="238">
        <v>10.8</v>
      </c>
      <c r="I1645" s="239"/>
      <c r="J1645" s="234"/>
      <c r="K1645" s="234"/>
      <c r="L1645" s="240"/>
      <c r="M1645" s="241"/>
      <c r="N1645" s="242"/>
      <c r="O1645" s="242"/>
      <c r="P1645" s="242"/>
      <c r="Q1645" s="242"/>
      <c r="R1645" s="242"/>
      <c r="S1645" s="242"/>
      <c r="T1645" s="24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44" t="s">
        <v>173</v>
      </c>
      <c r="AU1645" s="244" t="s">
        <v>106</v>
      </c>
      <c r="AV1645" s="13" t="s">
        <v>106</v>
      </c>
      <c r="AW1645" s="13" t="s">
        <v>33</v>
      </c>
      <c r="AX1645" s="13" t="s">
        <v>72</v>
      </c>
      <c r="AY1645" s="244" t="s">
        <v>163</v>
      </c>
    </row>
    <row r="1646" spans="1:51" s="13" customFormat="1" ht="12">
      <c r="A1646" s="13"/>
      <c r="B1646" s="233"/>
      <c r="C1646" s="234"/>
      <c r="D1646" s="235" t="s">
        <v>173</v>
      </c>
      <c r="E1646" s="236" t="s">
        <v>19</v>
      </c>
      <c r="F1646" s="237" t="s">
        <v>3636</v>
      </c>
      <c r="G1646" s="234"/>
      <c r="H1646" s="238">
        <v>16.6</v>
      </c>
      <c r="I1646" s="239"/>
      <c r="J1646" s="234"/>
      <c r="K1646" s="234"/>
      <c r="L1646" s="240"/>
      <c r="M1646" s="241"/>
      <c r="N1646" s="242"/>
      <c r="O1646" s="242"/>
      <c r="P1646" s="242"/>
      <c r="Q1646" s="242"/>
      <c r="R1646" s="242"/>
      <c r="S1646" s="242"/>
      <c r="T1646" s="24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44" t="s">
        <v>173</v>
      </c>
      <c r="AU1646" s="244" t="s">
        <v>106</v>
      </c>
      <c r="AV1646" s="13" t="s">
        <v>106</v>
      </c>
      <c r="AW1646" s="13" t="s">
        <v>33</v>
      </c>
      <c r="AX1646" s="13" t="s">
        <v>72</v>
      </c>
      <c r="AY1646" s="244" t="s">
        <v>163</v>
      </c>
    </row>
    <row r="1647" spans="1:51" s="13" customFormat="1" ht="12">
      <c r="A1647" s="13"/>
      <c r="B1647" s="233"/>
      <c r="C1647" s="234"/>
      <c r="D1647" s="235" t="s">
        <v>173</v>
      </c>
      <c r="E1647" s="236" t="s">
        <v>19</v>
      </c>
      <c r="F1647" s="237" t="s">
        <v>3637</v>
      </c>
      <c r="G1647" s="234"/>
      <c r="H1647" s="238">
        <v>16.6</v>
      </c>
      <c r="I1647" s="239"/>
      <c r="J1647" s="234"/>
      <c r="K1647" s="234"/>
      <c r="L1647" s="240"/>
      <c r="M1647" s="241"/>
      <c r="N1647" s="242"/>
      <c r="O1647" s="242"/>
      <c r="P1647" s="242"/>
      <c r="Q1647" s="242"/>
      <c r="R1647" s="242"/>
      <c r="S1647" s="242"/>
      <c r="T1647" s="24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44" t="s">
        <v>173</v>
      </c>
      <c r="AU1647" s="244" t="s">
        <v>106</v>
      </c>
      <c r="AV1647" s="13" t="s">
        <v>106</v>
      </c>
      <c r="AW1647" s="13" t="s">
        <v>33</v>
      </c>
      <c r="AX1647" s="13" t="s">
        <v>72</v>
      </c>
      <c r="AY1647" s="244" t="s">
        <v>163</v>
      </c>
    </row>
    <row r="1648" spans="1:51" s="13" customFormat="1" ht="12">
      <c r="A1648" s="13"/>
      <c r="B1648" s="233"/>
      <c r="C1648" s="234"/>
      <c r="D1648" s="235" t="s">
        <v>173</v>
      </c>
      <c r="E1648" s="236" t="s">
        <v>19</v>
      </c>
      <c r="F1648" s="237" t="s">
        <v>3638</v>
      </c>
      <c r="G1648" s="234"/>
      <c r="H1648" s="238">
        <v>15.4</v>
      </c>
      <c r="I1648" s="239"/>
      <c r="J1648" s="234"/>
      <c r="K1648" s="234"/>
      <c r="L1648" s="240"/>
      <c r="M1648" s="241"/>
      <c r="N1648" s="242"/>
      <c r="O1648" s="242"/>
      <c r="P1648" s="242"/>
      <c r="Q1648" s="242"/>
      <c r="R1648" s="242"/>
      <c r="S1648" s="242"/>
      <c r="T1648" s="24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44" t="s">
        <v>173</v>
      </c>
      <c r="AU1648" s="244" t="s">
        <v>106</v>
      </c>
      <c r="AV1648" s="13" t="s">
        <v>106</v>
      </c>
      <c r="AW1648" s="13" t="s">
        <v>33</v>
      </c>
      <c r="AX1648" s="13" t="s">
        <v>72</v>
      </c>
      <c r="AY1648" s="244" t="s">
        <v>163</v>
      </c>
    </row>
    <row r="1649" spans="1:51" s="13" customFormat="1" ht="12">
      <c r="A1649" s="13"/>
      <c r="B1649" s="233"/>
      <c r="C1649" s="234"/>
      <c r="D1649" s="235" t="s">
        <v>173</v>
      </c>
      <c r="E1649" s="236" t="s">
        <v>19</v>
      </c>
      <c r="F1649" s="237" t="s">
        <v>3639</v>
      </c>
      <c r="G1649" s="234"/>
      <c r="H1649" s="238">
        <v>2.4</v>
      </c>
      <c r="I1649" s="239"/>
      <c r="J1649" s="234"/>
      <c r="K1649" s="234"/>
      <c r="L1649" s="240"/>
      <c r="M1649" s="241"/>
      <c r="N1649" s="242"/>
      <c r="O1649" s="242"/>
      <c r="P1649" s="242"/>
      <c r="Q1649" s="242"/>
      <c r="R1649" s="242"/>
      <c r="S1649" s="242"/>
      <c r="T1649" s="24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44" t="s">
        <v>173</v>
      </c>
      <c r="AU1649" s="244" t="s">
        <v>106</v>
      </c>
      <c r="AV1649" s="13" t="s">
        <v>106</v>
      </c>
      <c r="AW1649" s="13" t="s">
        <v>33</v>
      </c>
      <c r="AX1649" s="13" t="s">
        <v>72</v>
      </c>
      <c r="AY1649" s="244" t="s">
        <v>163</v>
      </c>
    </row>
    <row r="1650" spans="1:51" s="13" customFormat="1" ht="12">
      <c r="A1650" s="13"/>
      <c r="B1650" s="233"/>
      <c r="C1650" s="234"/>
      <c r="D1650" s="235" t="s">
        <v>173</v>
      </c>
      <c r="E1650" s="236" t="s">
        <v>19</v>
      </c>
      <c r="F1650" s="237" t="s">
        <v>3640</v>
      </c>
      <c r="G1650" s="234"/>
      <c r="H1650" s="238">
        <v>7</v>
      </c>
      <c r="I1650" s="239"/>
      <c r="J1650" s="234"/>
      <c r="K1650" s="234"/>
      <c r="L1650" s="240"/>
      <c r="M1650" s="241"/>
      <c r="N1650" s="242"/>
      <c r="O1650" s="242"/>
      <c r="P1650" s="242"/>
      <c r="Q1650" s="242"/>
      <c r="R1650" s="242"/>
      <c r="S1650" s="242"/>
      <c r="T1650" s="24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44" t="s">
        <v>173</v>
      </c>
      <c r="AU1650" s="244" t="s">
        <v>106</v>
      </c>
      <c r="AV1650" s="13" t="s">
        <v>106</v>
      </c>
      <c r="AW1650" s="13" t="s">
        <v>33</v>
      </c>
      <c r="AX1650" s="13" t="s">
        <v>72</v>
      </c>
      <c r="AY1650" s="244" t="s">
        <v>163</v>
      </c>
    </row>
    <row r="1651" spans="1:51" s="13" customFormat="1" ht="12">
      <c r="A1651" s="13"/>
      <c r="B1651" s="233"/>
      <c r="C1651" s="234"/>
      <c r="D1651" s="235" t="s">
        <v>173</v>
      </c>
      <c r="E1651" s="236" t="s">
        <v>19</v>
      </c>
      <c r="F1651" s="237" t="s">
        <v>3641</v>
      </c>
      <c r="G1651" s="234"/>
      <c r="H1651" s="238">
        <v>19.04</v>
      </c>
      <c r="I1651" s="239"/>
      <c r="J1651" s="234"/>
      <c r="K1651" s="234"/>
      <c r="L1651" s="240"/>
      <c r="M1651" s="241"/>
      <c r="N1651" s="242"/>
      <c r="O1651" s="242"/>
      <c r="P1651" s="242"/>
      <c r="Q1651" s="242"/>
      <c r="R1651" s="242"/>
      <c r="S1651" s="242"/>
      <c r="T1651" s="24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44" t="s">
        <v>173</v>
      </c>
      <c r="AU1651" s="244" t="s">
        <v>106</v>
      </c>
      <c r="AV1651" s="13" t="s">
        <v>106</v>
      </c>
      <c r="AW1651" s="13" t="s">
        <v>33</v>
      </c>
      <c r="AX1651" s="13" t="s">
        <v>72</v>
      </c>
      <c r="AY1651" s="244" t="s">
        <v>163</v>
      </c>
    </row>
    <row r="1652" spans="1:51" s="13" customFormat="1" ht="12">
      <c r="A1652" s="13"/>
      <c r="B1652" s="233"/>
      <c r="C1652" s="234"/>
      <c r="D1652" s="235" t="s">
        <v>173</v>
      </c>
      <c r="E1652" s="236" t="s">
        <v>19</v>
      </c>
      <c r="F1652" s="237" t="s">
        <v>3642</v>
      </c>
      <c r="G1652" s="234"/>
      <c r="H1652" s="238">
        <v>19.4</v>
      </c>
      <c r="I1652" s="239"/>
      <c r="J1652" s="234"/>
      <c r="K1652" s="234"/>
      <c r="L1652" s="240"/>
      <c r="M1652" s="241"/>
      <c r="N1652" s="242"/>
      <c r="O1652" s="242"/>
      <c r="P1652" s="242"/>
      <c r="Q1652" s="242"/>
      <c r="R1652" s="242"/>
      <c r="S1652" s="242"/>
      <c r="T1652" s="24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44" t="s">
        <v>173</v>
      </c>
      <c r="AU1652" s="244" t="s">
        <v>106</v>
      </c>
      <c r="AV1652" s="13" t="s">
        <v>106</v>
      </c>
      <c r="AW1652" s="13" t="s">
        <v>33</v>
      </c>
      <c r="AX1652" s="13" t="s">
        <v>72</v>
      </c>
      <c r="AY1652" s="244" t="s">
        <v>163</v>
      </c>
    </row>
    <row r="1653" spans="1:51" s="13" customFormat="1" ht="12">
      <c r="A1653" s="13"/>
      <c r="B1653" s="233"/>
      <c r="C1653" s="234"/>
      <c r="D1653" s="235" t="s">
        <v>173</v>
      </c>
      <c r="E1653" s="236" t="s">
        <v>19</v>
      </c>
      <c r="F1653" s="237" t="s">
        <v>3643</v>
      </c>
      <c r="G1653" s="234"/>
      <c r="H1653" s="238">
        <v>19.4</v>
      </c>
      <c r="I1653" s="239"/>
      <c r="J1653" s="234"/>
      <c r="K1653" s="234"/>
      <c r="L1653" s="240"/>
      <c r="M1653" s="241"/>
      <c r="N1653" s="242"/>
      <c r="O1653" s="242"/>
      <c r="P1653" s="242"/>
      <c r="Q1653" s="242"/>
      <c r="R1653" s="242"/>
      <c r="S1653" s="242"/>
      <c r="T1653" s="24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44" t="s">
        <v>173</v>
      </c>
      <c r="AU1653" s="244" t="s">
        <v>106</v>
      </c>
      <c r="AV1653" s="13" t="s">
        <v>106</v>
      </c>
      <c r="AW1653" s="13" t="s">
        <v>33</v>
      </c>
      <c r="AX1653" s="13" t="s">
        <v>72</v>
      </c>
      <c r="AY1653" s="244" t="s">
        <v>163</v>
      </c>
    </row>
    <row r="1654" spans="1:51" s="13" customFormat="1" ht="12">
      <c r="A1654" s="13"/>
      <c r="B1654" s="233"/>
      <c r="C1654" s="234"/>
      <c r="D1654" s="235" t="s">
        <v>173</v>
      </c>
      <c r="E1654" s="236" t="s">
        <v>19</v>
      </c>
      <c r="F1654" s="237" t="s">
        <v>3644</v>
      </c>
      <c r="G1654" s="234"/>
      <c r="H1654" s="238">
        <v>19.4</v>
      </c>
      <c r="I1654" s="239"/>
      <c r="J1654" s="234"/>
      <c r="K1654" s="234"/>
      <c r="L1654" s="240"/>
      <c r="M1654" s="241"/>
      <c r="N1654" s="242"/>
      <c r="O1654" s="242"/>
      <c r="P1654" s="242"/>
      <c r="Q1654" s="242"/>
      <c r="R1654" s="242"/>
      <c r="S1654" s="242"/>
      <c r="T1654" s="24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44" t="s">
        <v>173</v>
      </c>
      <c r="AU1654" s="244" t="s">
        <v>106</v>
      </c>
      <c r="AV1654" s="13" t="s">
        <v>106</v>
      </c>
      <c r="AW1654" s="13" t="s">
        <v>33</v>
      </c>
      <c r="AX1654" s="13" t="s">
        <v>72</v>
      </c>
      <c r="AY1654" s="244" t="s">
        <v>163</v>
      </c>
    </row>
    <row r="1655" spans="1:51" s="13" customFormat="1" ht="12">
      <c r="A1655" s="13"/>
      <c r="B1655" s="233"/>
      <c r="C1655" s="234"/>
      <c r="D1655" s="235" t="s">
        <v>173</v>
      </c>
      <c r="E1655" s="236" t="s">
        <v>19</v>
      </c>
      <c r="F1655" s="237" t="s">
        <v>3645</v>
      </c>
      <c r="G1655" s="234"/>
      <c r="H1655" s="238">
        <v>19.4</v>
      </c>
      <c r="I1655" s="239"/>
      <c r="J1655" s="234"/>
      <c r="K1655" s="234"/>
      <c r="L1655" s="240"/>
      <c r="M1655" s="241"/>
      <c r="N1655" s="242"/>
      <c r="O1655" s="242"/>
      <c r="P1655" s="242"/>
      <c r="Q1655" s="242"/>
      <c r="R1655" s="242"/>
      <c r="S1655" s="242"/>
      <c r="T1655" s="24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44" t="s">
        <v>173</v>
      </c>
      <c r="AU1655" s="244" t="s">
        <v>106</v>
      </c>
      <c r="AV1655" s="13" t="s">
        <v>106</v>
      </c>
      <c r="AW1655" s="13" t="s">
        <v>33</v>
      </c>
      <c r="AX1655" s="13" t="s">
        <v>72</v>
      </c>
      <c r="AY1655" s="244" t="s">
        <v>163</v>
      </c>
    </row>
    <row r="1656" spans="1:51" s="13" customFormat="1" ht="12">
      <c r="A1656" s="13"/>
      <c r="B1656" s="233"/>
      <c r="C1656" s="234"/>
      <c r="D1656" s="235" t="s">
        <v>173</v>
      </c>
      <c r="E1656" s="236" t="s">
        <v>19</v>
      </c>
      <c r="F1656" s="237" t="s">
        <v>3646</v>
      </c>
      <c r="G1656" s="234"/>
      <c r="H1656" s="238">
        <v>19.4</v>
      </c>
      <c r="I1656" s="239"/>
      <c r="J1656" s="234"/>
      <c r="K1656" s="234"/>
      <c r="L1656" s="240"/>
      <c r="M1656" s="241"/>
      <c r="N1656" s="242"/>
      <c r="O1656" s="242"/>
      <c r="P1656" s="242"/>
      <c r="Q1656" s="242"/>
      <c r="R1656" s="242"/>
      <c r="S1656" s="242"/>
      <c r="T1656" s="24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44" t="s">
        <v>173</v>
      </c>
      <c r="AU1656" s="244" t="s">
        <v>106</v>
      </c>
      <c r="AV1656" s="13" t="s">
        <v>106</v>
      </c>
      <c r="AW1656" s="13" t="s">
        <v>33</v>
      </c>
      <c r="AX1656" s="13" t="s">
        <v>72</v>
      </c>
      <c r="AY1656" s="244" t="s">
        <v>163</v>
      </c>
    </row>
    <row r="1657" spans="1:51" s="13" customFormat="1" ht="12">
      <c r="A1657" s="13"/>
      <c r="B1657" s="233"/>
      <c r="C1657" s="234"/>
      <c r="D1657" s="235" t="s">
        <v>173</v>
      </c>
      <c r="E1657" s="236" t="s">
        <v>19</v>
      </c>
      <c r="F1657" s="237" t="s">
        <v>3647</v>
      </c>
      <c r="G1657" s="234"/>
      <c r="H1657" s="238">
        <v>24</v>
      </c>
      <c r="I1657" s="239"/>
      <c r="J1657" s="234"/>
      <c r="K1657" s="234"/>
      <c r="L1657" s="240"/>
      <c r="M1657" s="241"/>
      <c r="N1657" s="242"/>
      <c r="O1657" s="242"/>
      <c r="P1657" s="242"/>
      <c r="Q1657" s="242"/>
      <c r="R1657" s="242"/>
      <c r="S1657" s="242"/>
      <c r="T1657" s="24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44" t="s">
        <v>173</v>
      </c>
      <c r="AU1657" s="244" t="s">
        <v>106</v>
      </c>
      <c r="AV1657" s="13" t="s">
        <v>106</v>
      </c>
      <c r="AW1657" s="13" t="s">
        <v>33</v>
      </c>
      <c r="AX1657" s="13" t="s">
        <v>72</v>
      </c>
      <c r="AY1657" s="244" t="s">
        <v>163</v>
      </c>
    </row>
    <row r="1658" spans="1:51" s="13" customFormat="1" ht="12">
      <c r="A1658" s="13"/>
      <c r="B1658" s="233"/>
      <c r="C1658" s="234"/>
      <c r="D1658" s="235" t="s">
        <v>173</v>
      </c>
      <c r="E1658" s="236" t="s">
        <v>19</v>
      </c>
      <c r="F1658" s="237" t="s">
        <v>3648</v>
      </c>
      <c r="G1658" s="234"/>
      <c r="H1658" s="238">
        <v>22.52</v>
      </c>
      <c r="I1658" s="239"/>
      <c r="J1658" s="234"/>
      <c r="K1658" s="234"/>
      <c r="L1658" s="240"/>
      <c r="M1658" s="241"/>
      <c r="N1658" s="242"/>
      <c r="O1658" s="242"/>
      <c r="P1658" s="242"/>
      <c r="Q1658" s="242"/>
      <c r="R1658" s="242"/>
      <c r="S1658" s="242"/>
      <c r="T1658" s="24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44" t="s">
        <v>173</v>
      </c>
      <c r="AU1658" s="244" t="s">
        <v>106</v>
      </c>
      <c r="AV1658" s="13" t="s">
        <v>106</v>
      </c>
      <c r="AW1658" s="13" t="s">
        <v>33</v>
      </c>
      <c r="AX1658" s="13" t="s">
        <v>72</v>
      </c>
      <c r="AY1658" s="244" t="s">
        <v>163</v>
      </c>
    </row>
    <row r="1659" spans="1:51" s="16" customFormat="1" ht="12">
      <c r="A1659" s="16"/>
      <c r="B1659" s="272"/>
      <c r="C1659" s="273"/>
      <c r="D1659" s="235" t="s">
        <v>173</v>
      </c>
      <c r="E1659" s="274" t="s">
        <v>19</v>
      </c>
      <c r="F1659" s="275" t="s">
        <v>1073</v>
      </c>
      <c r="G1659" s="273"/>
      <c r="H1659" s="276">
        <v>259.36</v>
      </c>
      <c r="I1659" s="277"/>
      <c r="J1659" s="273"/>
      <c r="K1659" s="273"/>
      <c r="L1659" s="278"/>
      <c r="M1659" s="279"/>
      <c r="N1659" s="280"/>
      <c r="O1659" s="280"/>
      <c r="P1659" s="280"/>
      <c r="Q1659" s="280"/>
      <c r="R1659" s="280"/>
      <c r="S1659" s="280"/>
      <c r="T1659" s="281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T1659" s="282" t="s">
        <v>173</v>
      </c>
      <c r="AU1659" s="282" t="s">
        <v>106</v>
      </c>
      <c r="AV1659" s="16" t="s">
        <v>181</v>
      </c>
      <c r="AW1659" s="16" t="s">
        <v>33</v>
      </c>
      <c r="AX1659" s="16" t="s">
        <v>72</v>
      </c>
      <c r="AY1659" s="282" t="s">
        <v>163</v>
      </c>
    </row>
    <row r="1660" spans="1:51" s="15" customFormat="1" ht="12">
      <c r="A1660" s="15"/>
      <c r="B1660" s="256"/>
      <c r="C1660" s="257"/>
      <c r="D1660" s="235" t="s">
        <v>173</v>
      </c>
      <c r="E1660" s="258" t="s">
        <v>19</v>
      </c>
      <c r="F1660" s="259" t="s">
        <v>3649</v>
      </c>
      <c r="G1660" s="257"/>
      <c r="H1660" s="258" t="s">
        <v>19</v>
      </c>
      <c r="I1660" s="260"/>
      <c r="J1660" s="257"/>
      <c r="K1660" s="257"/>
      <c r="L1660" s="261"/>
      <c r="M1660" s="262"/>
      <c r="N1660" s="263"/>
      <c r="O1660" s="263"/>
      <c r="P1660" s="263"/>
      <c r="Q1660" s="263"/>
      <c r="R1660" s="263"/>
      <c r="S1660" s="263"/>
      <c r="T1660" s="264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T1660" s="265" t="s">
        <v>173</v>
      </c>
      <c r="AU1660" s="265" t="s">
        <v>106</v>
      </c>
      <c r="AV1660" s="15" t="s">
        <v>80</v>
      </c>
      <c r="AW1660" s="15" t="s">
        <v>33</v>
      </c>
      <c r="AX1660" s="15" t="s">
        <v>72</v>
      </c>
      <c r="AY1660" s="265" t="s">
        <v>163</v>
      </c>
    </row>
    <row r="1661" spans="1:51" s="13" customFormat="1" ht="12">
      <c r="A1661" s="13"/>
      <c r="B1661" s="233"/>
      <c r="C1661" s="234"/>
      <c r="D1661" s="235" t="s">
        <v>173</v>
      </c>
      <c r="E1661" s="236" t="s">
        <v>19</v>
      </c>
      <c r="F1661" s="237" t="s">
        <v>3650</v>
      </c>
      <c r="G1661" s="234"/>
      <c r="H1661" s="238">
        <v>19.8</v>
      </c>
      <c r="I1661" s="239"/>
      <c r="J1661" s="234"/>
      <c r="K1661" s="234"/>
      <c r="L1661" s="240"/>
      <c r="M1661" s="241"/>
      <c r="N1661" s="242"/>
      <c r="O1661" s="242"/>
      <c r="P1661" s="242"/>
      <c r="Q1661" s="242"/>
      <c r="R1661" s="242"/>
      <c r="S1661" s="242"/>
      <c r="T1661" s="24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44" t="s">
        <v>173</v>
      </c>
      <c r="AU1661" s="244" t="s">
        <v>106</v>
      </c>
      <c r="AV1661" s="13" t="s">
        <v>106</v>
      </c>
      <c r="AW1661" s="13" t="s">
        <v>33</v>
      </c>
      <c r="AX1661" s="13" t="s">
        <v>72</v>
      </c>
      <c r="AY1661" s="244" t="s">
        <v>163</v>
      </c>
    </row>
    <row r="1662" spans="1:51" s="13" customFormat="1" ht="12">
      <c r="A1662" s="13"/>
      <c r="B1662" s="233"/>
      <c r="C1662" s="234"/>
      <c r="D1662" s="235" t="s">
        <v>173</v>
      </c>
      <c r="E1662" s="236" t="s">
        <v>19</v>
      </c>
      <c r="F1662" s="237" t="s">
        <v>3651</v>
      </c>
      <c r="G1662" s="234"/>
      <c r="H1662" s="238">
        <v>8.2</v>
      </c>
      <c r="I1662" s="239"/>
      <c r="J1662" s="234"/>
      <c r="K1662" s="234"/>
      <c r="L1662" s="240"/>
      <c r="M1662" s="241"/>
      <c r="N1662" s="242"/>
      <c r="O1662" s="242"/>
      <c r="P1662" s="242"/>
      <c r="Q1662" s="242"/>
      <c r="R1662" s="242"/>
      <c r="S1662" s="242"/>
      <c r="T1662" s="24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44" t="s">
        <v>173</v>
      </c>
      <c r="AU1662" s="244" t="s">
        <v>106</v>
      </c>
      <c r="AV1662" s="13" t="s">
        <v>106</v>
      </c>
      <c r="AW1662" s="13" t="s">
        <v>33</v>
      </c>
      <c r="AX1662" s="13" t="s">
        <v>72</v>
      </c>
      <c r="AY1662" s="244" t="s">
        <v>163</v>
      </c>
    </row>
    <row r="1663" spans="1:51" s="13" customFormat="1" ht="12">
      <c r="A1663" s="13"/>
      <c r="B1663" s="233"/>
      <c r="C1663" s="234"/>
      <c r="D1663" s="235" t="s">
        <v>173</v>
      </c>
      <c r="E1663" s="236" t="s">
        <v>19</v>
      </c>
      <c r="F1663" s="237" t="s">
        <v>3652</v>
      </c>
      <c r="G1663" s="234"/>
      <c r="H1663" s="238">
        <v>10.8</v>
      </c>
      <c r="I1663" s="239"/>
      <c r="J1663" s="234"/>
      <c r="K1663" s="234"/>
      <c r="L1663" s="240"/>
      <c r="M1663" s="241"/>
      <c r="N1663" s="242"/>
      <c r="O1663" s="242"/>
      <c r="P1663" s="242"/>
      <c r="Q1663" s="242"/>
      <c r="R1663" s="242"/>
      <c r="S1663" s="242"/>
      <c r="T1663" s="24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44" t="s">
        <v>173</v>
      </c>
      <c r="AU1663" s="244" t="s">
        <v>106</v>
      </c>
      <c r="AV1663" s="13" t="s">
        <v>106</v>
      </c>
      <c r="AW1663" s="13" t="s">
        <v>33</v>
      </c>
      <c r="AX1663" s="13" t="s">
        <v>72</v>
      </c>
      <c r="AY1663" s="244" t="s">
        <v>163</v>
      </c>
    </row>
    <row r="1664" spans="1:51" s="13" customFormat="1" ht="12">
      <c r="A1664" s="13"/>
      <c r="B1664" s="233"/>
      <c r="C1664" s="234"/>
      <c r="D1664" s="235" t="s">
        <v>173</v>
      </c>
      <c r="E1664" s="236" t="s">
        <v>19</v>
      </c>
      <c r="F1664" s="237" t="s">
        <v>3653</v>
      </c>
      <c r="G1664" s="234"/>
      <c r="H1664" s="238">
        <v>16.6</v>
      </c>
      <c r="I1664" s="239"/>
      <c r="J1664" s="234"/>
      <c r="K1664" s="234"/>
      <c r="L1664" s="240"/>
      <c r="M1664" s="241"/>
      <c r="N1664" s="242"/>
      <c r="O1664" s="242"/>
      <c r="P1664" s="242"/>
      <c r="Q1664" s="242"/>
      <c r="R1664" s="242"/>
      <c r="S1664" s="242"/>
      <c r="T1664" s="24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44" t="s">
        <v>173</v>
      </c>
      <c r="AU1664" s="244" t="s">
        <v>106</v>
      </c>
      <c r="AV1664" s="13" t="s">
        <v>106</v>
      </c>
      <c r="AW1664" s="13" t="s">
        <v>33</v>
      </c>
      <c r="AX1664" s="13" t="s">
        <v>72</v>
      </c>
      <c r="AY1664" s="244" t="s">
        <v>163</v>
      </c>
    </row>
    <row r="1665" spans="1:51" s="13" customFormat="1" ht="12">
      <c r="A1665" s="13"/>
      <c r="B1665" s="233"/>
      <c r="C1665" s="234"/>
      <c r="D1665" s="235" t="s">
        <v>173</v>
      </c>
      <c r="E1665" s="236" t="s">
        <v>19</v>
      </c>
      <c r="F1665" s="237" t="s">
        <v>3654</v>
      </c>
      <c r="G1665" s="234"/>
      <c r="H1665" s="238">
        <v>16.6</v>
      </c>
      <c r="I1665" s="239"/>
      <c r="J1665" s="234"/>
      <c r="K1665" s="234"/>
      <c r="L1665" s="240"/>
      <c r="M1665" s="241"/>
      <c r="N1665" s="242"/>
      <c r="O1665" s="242"/>
      <c r="P1665" s="242"/>
      <c r="Q1665" s="242"/>
      <c r="R1665" s="242"/>
      <c r="S1665" s="242"/>
      <c r="T1665" s="24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44" t="s">
        <v>173</v>
      </c>
      <c r="AU1665" s="244" t="s">
        <v>106</v>
      </c>
      <c r="AV1665" s="13" t="s">
        <v>106</v>
      </c>
      <c r="AW1665" s="13" t="s">
        <v>33</v>
      </c>
      <c r="AX1665" s="13" t="s">
        <v>72</v>
      </c>
      <c r="AY1665" s="244" t="s">
        <v>163</v>
      </c>
    </row>
    <row r="1666" spans="1:51" s="13" customFormat="1" ht="12">
      <c r="A1666" s="13"/>
      <c r="B1666" s="233"/>
      <c r="C1666" s="234"/>
      <c r="D1666" s="235" t="s">
        <v>173</v>
      </c>
      <c r="E1666" s="236" t="s">
        <v>19</v>
      </c>
      <c r="F1666" s="237" t="s">
        <v>3655</v>
      </c>
      <c r="G1666" s="234"/>
      <c r="H1666" s="238">
        <v>15.4</v>
      </c>
      <c r="I1666" s="239"/>
      <c r="J1666" s="234"/>
      <c r="K1666" s="234"/>
      <c r="L1666" s="240"/>
      <c r="M1666" s="241"/>
      <c r="N1666" s="242"/>
      <c r="O1666" s="242"/>
      <c r="P1666" s="242"/>
      <c r="Q1666" s="242"/>
      <c r="R1666" s="242"/>
      <c r="S1666" s="242"/>
      <c r="T1666" s="24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44" t="s">
        <v>173</v>
      </c>
      <c r="AU1666" s="244" t="s">
        <v>106</v>
      </c>
      <c r="AV1666" s="13" t="s">
        <v>106</v>
      </c>
      <c r="AW1666" s="13" t="s">
        <v>33</v>
      </c>
      <c r="AX1666" s="13" t="s">
        <v>72</v>
      </c>
      <c r="AY1666" s="244" t="s">
        <v>163</v>
      </c>
    </row>
    <row r="1667" spans="1:51" s="13" customFormat="1" ht="12">
      <c r="A1667" s="13"/>
      <c r="B1667" s="233"/>
      <c r="C1667" s="234"/>
      <c r="D1667" s="235" t="s">
        <v>173</v>
      </c>
      <c r="E1667" s="236" t="s">
        <v>19</v>
      </c>
      <c r="F1667" s="237" t="s">
        <v>3656</v>
      </c>
      <c r="G1667" s="234"/>
      <c r="H1667" s="238">
        <v>2.4</v>
      </c>
      <c r="I1667" s="239"/>
      <c r="J1667" s="234"/>
      <c r="K1667" s="234"/>
      <c r="L1667" s="240"/>
      <c r="M1667" s="241"/>
      <c r="N1667" s="242"/>
      <c r="O1667" s="242"/>
      <c r="P1667" s="242"/>
      <c r="Q1667" s="242"/>
      <c r="R1667" s="242"/>
      <c r="S1667" s="242"/>
      <c r="T1667" s="24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44" t="s">
        <v>173</v>
      </c>
      <c r="AU1667" s="244" t="s">
        <v>106</v>
      </c>
      <c r="AV1667" s="13" t="s">
        <v>106</v>
      </c>
      <c r="AW1667" s="13" t="s">
        <v>33</v>
      </c>
      <c r="AX1667" s="13" t="s">
        <v>72</v>
      </c>
      <c r="AY1667" s="244" t="s">
        <v>163</v>
      </c>
    </row>
    <row r="1668" spans="1:51" s="13" customFormat="1" ht="12">
      <c r="A1668" s="13"/>
      <c r="B1668" s="233"/>
      <c r="C1668" s="234"/>
      <c r="D1668" s="235" t="s">
        <v>173</v>
      </c>
      <c r="E1668" s="236" t="s">
        <v>19</v>
      </c>
      <c r="F1668" s="237" t="s">
        <v>3657</v>
      </c>
      <c r="G1668" s="234"/>
      <c r="H1668" s="238">
        <v>7</v>
      </c>
      <c r="I1668" s="239"/>
      <c r="J1668" s="234"/>
      <c r="K1668" s="234"/>
      <c r="L1668" s="240"/>
      <c r="M1668" s="241"/>
      <c r="N1668" s="242"/>
      <c r="O1668" s="242"/>
      <c r="P1668" s="242"/>
      <c r="Q1668" s="242"/>
      <c r="R1668" s="242"/>
      <c r="S1668" s="242"/>
      <c r="T1668" s="24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44" t="s">
        <v>173</v>
      </c>
      <c r="AU1668" s="244" t="s">
        <v>106</v>
      </c>
      <c r="AV1668" s="13" t="s">
        <v>106</v>
      </c>
      <c r="AW1668" s="13" t="s">
        <v>33</v>
      </c>
      <c r="AX1668" s="13" t="s">
        <v>72</v>
      </c>
      <c r="AY1668" s="244" t="s">
        <v>163</v>
      </c>
    </row>
    <row r="1669" spans="1:51" s="13" customFormat="1" ht="12">
      <c r="A1669" s="13"/>
      <c r="B1669" s="233"/>
      <c r="C1669" s="234"/>
      <c r="D1669" s="235" t="s">
        <v>173</v>
      </c>
      <c r="E1669" s="236" t="s">
        <v>19</v>
      </c>
      <c r="F1669" s="237" t="s">
        <v>3658</v>
      </c>
      <c r="G1669" s="234"/>
      <c r="H1669" s="238">
        <v>19.04</v>
      </c>
      <c r="I1669" s="239"/>
      <c r="J1669" s="234"/>
      <c r="K1669" s="234"/>
      <c r="L1669" s="240"/>
      <c r="M1669" s="241"/>
      <c r="N1669" s="242"/>
      <c r="O1669" s="242"/>
      <c r="P1669" s="242"/>
      <c r="Q1669" s="242"/>
      <c r="R1669" s="242"/>
      <c r="S1669" s="242"/>
      <c r="T1669" s="24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4" t="s">
        <v>173</v>
      </c>
      <c r="AU1669" s="244" t="s">
        <v>106</v>
      </c>
      <c r="AV1669" s="13" t="s">
        <v>106</v>
      </c>
      <c r="AW1669" s="13" t="s">
        <v>33</v>
      </c>
      <c r="AX1669" s="13" t="s">
        <v>72</v>
      </c>
      <c r="AY1669" s="244" t="s">
        <v>163</v>
      </c>
    </row>
    <row r="1670" spans="1:51" s="13" customFormat="1" ht="12">
      <c r="A1670" s="13"/>
      <c r="B1670" s="233"/>
      <c r="C1670" s="234"/>
      <c r="D1670" s="235" t="s">
        <v>173</v>
      </c>
      <c r="E1670" s="236" t="s">
        <v>19</v>
      </c>
      <c r="F1670" s="237" t="s">
        <v>3659</v>
      </c>
      <c r="G1670" s="234"/>
      <c r="H1670" s="238">
        <v>19.4</v>
      </c>
      <c r="I1670" s="239"/>
      <c r="J1670" s="234"/>
      <c r="K1670" s="234"/>
      <c r="L1670" s="240"/>
      <c r="M1670" s="241"/>
      <c r="N1670" s="242"/>
      <c r="O1670" s="242"/>
      <c r="P1670" s="242"/>
      <c r="Q1670" s="242"/>
      <c r="R1670" s="242"/>
      <c r="S1670" s="242"/>
      <c r="T1670" s="24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44" t="s">
        <v>173</v>
      </c>
      <c r="AU1670" s="244" t="s">
        <v>106</v>
      </c>
      <c r="AV1670" s="13" t="s">
        <v>106</v>
      </c>
      <c r="AW1670" s="13" t="s">
        <v>33</v>
      </c>
      <c r="AX1670" s="13" t="s">
        <v>72</v>
      </c>
      <c r="AY1670" s="244" t="s">
        <v>163</v>
      </c>
    </row>
    <row r="1671" spans="1:51" s="13" customFormat="1" ht="12">
      <c r="A1671" s="13"/>
      <c r="B1671" s="233"/>
      <c r="C1671" s="234"/>
      <c r="D1671" s="235" t="s">
        <v>173</v>
      </c>
      <c r="E1671" s="236" t="s">
        <v>19</v>
      </c>
      <c r="F1671" s="237" t="s">
        <v>3660</v>
      </c>
      <c r="G1671" s="234"/>
      <c r="H1671" s="238">
        <v>19.4</v>
      </c>
      <c r="I1671" s="239"/>
      <c r="J1671" s="234"/>
      <c r="K1671" s="234"/>
      <c r="L1671" s="240"/>
      <c r="M1671" s="241"/>
      <c r="N1671" s="242"/>
      <c r="O1671" s="242"/>
      <c r="P1671" s="242"/>
      <c r="Q1671" s="242"/>
      <c r="R1671" s="242"/>
      <c r="S1671" s="242"/>
      <c r="T1671" s="24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44" t="s">
        <v>173</v>
      </c>
      <c r="AU1671" s="244" t="s">
        <v>106</v>
      </c>
      <c r="AV1671" s="13" t="s">
        <v>106</v>
      </c>
      <c r="AW1671" s="13" t="s">
        <v>33</v>
      </c>
      <c r="AX1671" s="13" t="s">
        <v>72</v>
      </c>
      <c r="AY1671" s="244" t="s">
        <v>163</v>
      </c>
    </row>
    <row r="1672" spans="1:51" s="13" customFormat="1" ht="12">
      <c r="A1672" s="13"/>
      <c r="B1672" s="233"/>
      <c r="C1672" s="234"/>
      <c r="D1672" s="235" t="s">
        <v>173</v>
      </c>
      <c r="E1672" s="236" t="s">
        <v>19</v>
      </c>
      <c r="F1672" s="237" t="s">
        <v>3661</v>
      </c>
      <c r="G1672" s="234"/>
      <c r="H1672" s="238">
        <v>19.4</v>
      </c>
      <c r="I1672" s="239"/>
      <c r="J1672" s="234"/>
      <c r="K1672" s="234"/>
      <c r="L1672" s="240"/>
      <c r="M1672" s="241"/>
      <c r="N1672" s="242"/>
      <c r="O1672" s="242"/>
      <c r="P1672" s="242"/>
      <c r="Q1672" s="242"/>
      <c r="R1672" s="242"/>
      <c r="S1672" s="242"/>
      <c r="T1672" s="24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44" t="s">
        <v>173</v>
      </c>
      <c r="AU1672" s="244" t="s">
        <v>106</v>
      </c>
      <c r="AV1672" s="13" t="s">
        <v>106</v>
      </c>
      <c r="AW1672" s="13" t="s">
        <v>33</v>
      </c>
      <c r="AX1672" s="13" t="s">
        <v>72</v>
      </c>
      <c r="AY1672" s="244" t="s">
        <v>163</v>
      </c>
    </row>
    <row r="1673" spans="1:51" s="13" customFormat="1" ht="12">
      <c r="A1673" s="13"/>
      <c r="B1673" s="233"/>
      <c r="C1673" s="234"/>
      <c r="D1673" s="235" t="s">
        <v>173</v>
      </c>
      <c r="E1673" s="236" t="s">
        <v>19</v>
      </c>
      <c r="F1673" s="237" t="s">
        <v>3662</v>
      </c>
      <c r="G1673" s="234"/>
      <c r="H1673" s="238">
        <v>19.4</v>
      </c>
      <c r="I1673" s="239"/>
      <c r="J1673" s="234"/>
      <c r="K1673" s="234"/>
      <c r="L1673" s="240"/>
      <c r="M1673" s="241"/>
      <c r="N1673" s="242"/>
      <c r="O1673" s="242"/>
      <c r="P1673" s="242"/>
      <c r="Q1673" s="242"/>
      <c r="R1673" s="242"/>
      <c r="S1673" s="242"/>
      <c r="T1673" s="24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44" t="s">
        <v>173</v>
      </c>
      <c r="AU1673" s="244" t="s">
        <v>106</v>
      </c>
      <c r="AV1673" s="13" t="s">
        <v>106</v>
      </c>
      <c r="AW1673" s="13" t="s">
        <v>33</v>
      </c>
      <c r="AX1673" s="13" t="s">
        <v>72</v>
      </c>
      <c r="AY1673" s="244" t="s">
        <v>163</v>
      </c>
    </row>
    <row r="1674" spans="1:51" s="13" customFormat="1" ht="12">
      <c r="A1674" s="13"/>
      <c r="B1674" s="233"/>
      <c r="C1674" s="234"/>
      <c r="D1674" s="235" t="s">
        <v>173</v>
      </c>
      <c r="E1674" s="236" t="s">
        <v>19</v>
      </c>
      <c r="F1674" s="237" t="s">
        <v>3663</v>
      </c>
      <c r="G1674" s="234"/>
      <c r="H1674" s="238">
        <v>19.4</v>
      </c>
      <c r="I1674" s="239"/>
      <c r="J1674" s="234"/>
      <c r="K1674" s="234"/>
      <c r="L1674" s="240"/>
      <c r="M1674" s="241"/>
      <c r="N1674" s="242"/>
      <c r="O1674" s="242"/>
      <c r="P1674" s="242"/>
      <c r="Q1674" s="242"/>
      <c r="R1674" s="242"/>
      <c r="S1674" s="242"/>
      <c r="T1674" s="24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44" t="s">
        <v>173</v>
      </c>
      <c r="AU1674" s="244" t="s">
        <v>106</v>
      </c>
      <c r="AV1674" s="13" t="s">
        <v>106</v>
      </c>
      <c r="AW1674" s="13" t="s">
        <v>33</v>
      </c>
      <c r="AX1674" s="13" t="s">
        <v>72</v>
      </c>
      <c r="AY1674" s="244" t="s">
        <v>163</v>
      </c>
    </row>
    <row r="1675" spans="1:51" s="13" customFormat="1" ht="12">
      <c r="A1675" s="13"/>
      <c r="B1675" s="233"/>
      <c r="C1675" s="234"/>
      <c r="D1675" s="235" t="s">
        <v>173</v>
      </c>
      <c r="E1675" s="236" t="s">
        <v>19</v>
      </c>
      <c r="F1675" s="237" t="s">
        <v>3664</v>
      </c>
      <c r="G1675" s="234"/>
      <c r="H1675" s="238">
        <v>24</v>
      </c>
      <c r="I1675" s="239"/>
      <c r="J1675" s="234"/>
      <c r="K1675" s="234"/>
      <c r="L1675" s="240"/>
      <c r="M1675" s="241"/>
      <c r="N1675" s="242"/>
      <c r="O1675" s="242"/>
      <c r="P1675" s="242"/>
      <c r="Q1675" s="242"/>
      <c r="R1675" s="242"/>
      <c r="S1675" s="242"/>
      <c r="T1675" s="24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44" t="s">
        <v>173</v>
      </c>
      <c r="AU1675" s="244" t="s">
        <v>106</v>
      </c>
      <c r="AV1675" s="13" t="s">
        <v>106</v>
      </c>
      <c r="AW1675" s="13" t="s">
        <v>33</v>
      </c>
      <c r="AX1675" s="13" t="s">
        <v>72</v>
      </c>
      <c r="AY1675" s="244" t="s">
        <v>163</v>
      </c>
    </row>
    <row r="1676" spans="1:51" s="13" customFormat="1" ht="12">
      <c r="A1676" s="13"/>
      <c r="B1676" s="233"/>
      <c r="C1676" s="234"/>
      <c r="D1676" s="235" t="s">
        <v>173</v>
      </c>
      <c r="E1676" s="236" t="s">
        <v>19</v>
      </c>
      <c r="F1676" s="237" t="s">
        <v>3665</v>
      </c>
      <c r="G1676" s="234"/>
      <c r="H1676" s="238">
        <v>23.56</v>
      </c>
      <c r="I1676" s="239"/>
      <c r="J1676" s="234"/>
      <c r="K1676" s="234"/>
      <c r="L1676" s="240"/>
      <c r="M1676" s="241"/>
      <c r="N1676" s="242"/>
      <c r="O1676" s="242"/>
      <c r="P1676" s="242"/>
      <c r="Q1676" s="242"/>
      <c r="R1676" s="242"/>
      <c r="S1676" s="242"/>
      <c r="T1676" s="24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44" t="s">
        <v>173</v>
      </c>
      <c r="AU1676" s="244" t="s">
        <v>106</v>
      </c>
      <c r="AV1676" s="13" t="s">
        <v>106</v>
      </c>
      <c r="AW1676" s="13" t="s">
        <v>33</v>
      </c>
      <c r="AX1676" s="13" t="s">
        <v>72</v>
      </c>
      <c r="AY1676" s="244" t="s">
        <v>163</v>
      </c>
    </row>
    <row r="1677" spans="1:51" s="16" customFormat="1" ht="12">
      <c r="A1677" s="16"/>
      <c r="B1677" s="272"/>
      <c r="C1677" s="273"/>
      <c r="D1677" s="235" t="s">
        <v>173</v>
      </c>
      <c r="E1677" s="274" t="s">
        <v>19</v>
      </c>
      <c r="F1677" s="275" t="s">
        <v>1073</v>
      </c>
      <c r="G1677" s="273"/>
      <c r="H1677" s="276">
        <v>260.4</v>
      </c>
      <c r="I1677" s="277"/>
      <c r="J1677" s="273"/>
      <c r="K1677" s="273"/>
      <c r="L1677" s="278"/>
      <c r="M1677" s="279"/>
      <c r="N1677" s="280"/>
      <c r="O1677" s="280"/>
      <c r="P1677" s="280"/>
      <c r="Q1677" s="280"/>
      <c r="R1677" s="280"/>
      <c r="S1677" s="280"/>
      <c r="T1677" s="281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T1677" s="282" t="s">
        <v>173</v>
      </c>
      <c r="AU1677" s="282" t="s">
        <v>106</v>
      </c>
      <c r="AV1677" s="16" t="s">
        <v>181</v>
      </c>
      <c r="AW1677" s="16" t="s">
        <v>33</v>
      </c>
      <c r="AX1677" s="16" t="s">
        <v>72</v>
      </c>
      <c r="AY1677" s="282" t="s">
        <v>163</v>
      </c>
    </row>
    <row r="1678" spans="1:51" s="15" customFormat="1" ht="12">
      <c r="A1678" s="15"/>
      <c r="B1678" s="256"/>
      <c r="C1678" s="257"/>
      <c r="D1678" s="235" t="s">
        <v>173</v>
      </c>
      <c r="E1678" s="258" t="s">
        <v>19</v>
      </c>
      <c r="F1678" s="259" t="s">
        <v>3666</v>
      </c>
      <c r="G1678" s="257"/>
      <c r="H1678" s="258" t="s">
        <v>19</v>
      </c>
      <c r="I1678" s="260"/>
      <c r="J1678" s="257"/>
      <c r="K1678" s="257"/>
      <c r="L1678" s="261"/>
      <c r="M1678" s="262"/>
      <c r="N1678" s="263"/>
      <c r="O1678" s="263"/>
      <c r="P1678" s="263"/>
      <c r="Q1678" s="263"/>
      <c r="R1678" s="263"/>
      <c r="S1678" s="263"/>
      <c r="T1678" s="264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T1678" s="265" t="s">
        <v>173</v>
      </c>
      <c r="AU1678" s="265" t="s">
        <v>106</v>
      </c>
      <c r="AV1678" s="15" t="s">
        <v>80</v>
      </c>
      <c r="AW1678" s="15" t="s">
        <v>33</v>
      </c>
      <c r="AX1678" s="15" t="s">
        <v>72</v>
      </c>
      <c r="AY1678" s="265" t="s">
        <v>163</v>
      </c>
    </row>
    <row r="1679" spans="1:51" s="13" customFormat="1" ht="12">
      <c r="A1679" s="13"/>
      <c r="B1679" s="233"/>
      <c r="C1679" s="234"/>
      <c r="D1679" s="235" t="s">
        <v>173</v>
      </c>
      <c r="E1679" s="236" t="s">
        <v>19</v>
      </c>
      <c r="F1679" s="237" t="s">
        <v>3667</v>
      </c>
      <c r="G1679" s="234"/>
      <c r="H1679" s="238">
        <v>22.72</v>
      </c>
      <c r="I1679" s="239"/>
      <c r="J1679" s="234"/>
      <c r="K1679" s="234"/>
      <c r="L1679" s="240"/>
      <c r="M1679" s="241"/>
      <c r="N1679" s="242"/>
      <c r="O1679" s="242"/>
      <c r="P1679" s="242"/>
      <c r="Q1679" s="242"/>
      <c r="R1679" s="242"/>
      <c r="S1679" s="242"/>
      <c r="T1679" s="24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44" t="s">
        <v>173</v>
      </c>
      <c r="AU1679" s="244" t="s">
        <v>106</v>
      </c>
      <c r="AV1679" s="13" t="s">
        <v>106</v>
      </c>
      <c r="AW1679" s="13" t="s">
        <v>33</v>
      </c>
      <c r="AX1679" s="13" t="s">
        <v>72</v>
      </c>
      <c r="AY1679" s="244" t="s">
        <v>163</v>
      </c>
    </row>
    <row r="1680" spans="1:51" s="13" customFormat="1" ht="12">
      <c r="A1680" s="13"/>
      <c r="B1680" s="233"/>
      <c r="C1680" s="234"/>
      <c r="D1680" s="235" t="s">
        <v>173</v>
      </c>
      <c r="E1680" s="236" t="s">
        <v>19</v>
      </c>
      <c r="F1680" s="237" t="s">
        <v>3668</v>
      </c>
      <c r="G1680" s="234"/>
      <c r="H1680" s="238">
        <v>8.16</v>
      </c>
      <c r="I1680" s="239"/>
      <c r="J1680" s="234"/>
      <c r="K1680" s="234"/>
      <c r="L1680" s="240"/>
      <c r="M1680" s="241"/>
      <c r="N1680" s="242"/>
      <c r="O1680" s="242"/>
      <c r="P1680" s="242"/>
      <c r="Q1680" s="242"/>
      <c r="R1680" s="242"/>
      <c r="S1680" s="242"/>
      <c r="T1680" s="24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44" t="s">
        <v>173</v>
      </c>
      <c r="AU1680" s="244" t="s">
        <v>106</v>
      </c>
      <c r="AV1680" s="13" t="s">
        <v>106</v>
      </c>
      <c r="AW1680" s="13" t="s">
        <v>33</v>
      </c>
      <c r="AX1680" s="13" t="s">
        <v>72</v>
      </c>
      <c r="AY1680" s="244" t="s">
        <v>163</v>
      </c>
    </row>
    <row r="1681" spans="1:51" s="13" customFormat="1" ht="12">
      <c r="A1681" s="13"/>
      <c r="B1681" s="233"/>
      <c r="C1681" s="234"/>
      <c r="D1681" s="235" t="s">
        <v>173</v>
      </c>
      <c r="E1681" s="236" t="s">
        <v>19</v>
      </c>
      <c r="F1681" s="237" t="s">
        <v>3669</v>
      </c>
      <c r="G1681" s="234"/>
      <c r="H1681" s="238">
        <v>9.2</v>
      </c>
      <c r="I1681" s="239"/>
      <c r="J1681" s="234"/>
      <c r="K1681" s="234"/>
      <c r="L1681" s="240"/>
      <c r="M1681" s="241"/>
      <c r="N1681" s="242"/>
      <c r="O1681" s="242"/>
      <c r="P1681" s="242"/>
      <c r="Q1681" s="242"/>
      <c r="R1681" s="242"/>
      <c r="S1681" s="242"/>
      <c r="T1681" s="24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44" t="s">
        <v>173</v>
      </c>
      <c r="AU1681" s="244" t="s">
        <v>106</v>
      </c>
      <c r="AV1681" s="13" t="s">
        <v>106</v>
      </c>
      <c r="AW1681" s="13" t="s">
        <v>33</v>
      </c>
      <c r="AX1681" s="13" t="s">
        <v>72</v>
      </c>
      <c r="AY1681" s="244" t="s">
        <v>163</v>
      </c>
    </row>
    <row r="1682" spans="1:51" s="13" customFormat="1" ht="12">
      <c r="A1682" s="13"/>
      <c r="B1682" s="233"/>
      <c r="C1682" s="234"/>
      <c r="D1682" s="235" t="s">
        <v>173</v>
      </c>
      <c r="E1682" s="236" t="s">
        <v>19</v>
      </c>
      <c r="F1682" s="237" t="s">
        <v>3670</v>
      </c>
      <c r="G1682" s="234"/>
      <c r="H1682" s="238">
        <v>16.64</v>
      </c>
      <c r="I1682" s="239"/>
      <c r="J1682" s="234"/>
      <c r="K1682" s="234"/>
      <c r="L1682" s="240"/>
      <c r="M1682" s="241"/>
      <c r="N1682" s="242"/>
      <c r="O1682" s="242"/>
      <c r="P1682" s="242"/>
      <c r="Q1682" s="242"/>
      <c r="R1682" s="242"/>
      <c r="S1682" s="242"/>
      <c r="T1682" s="24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44" t="s">
        <v>173</v>
      </c>
      <c r="AU1682" s="244" t="s">
        <v>106</v>
      </c>
      <c r="AV1682" s="13" t="s">
        <v>106</v>
      </c>
      <c r="AW1682" s="13" t="s">
        <v>33</v>
      </c>
      <c r="AX1682" s="13" t="s">
        <v>72</v>
      </c>
      <c r="AY1682" s="244" t="s">
        <v>163</v>
      </c>
    </row>
    <row r="1683" spans="1:51" s="13" customFormat="1" ht="12">
      <c r="A1683" s="13"/>
      <c r="B1683" s="233"/>
      <c r="C1683" s="234"/>
      <c r="D1683" s="235" t="s">
        <v>173</v>
      </c>
      <c r="E1683" s="236" t="s">
        <v>19</v>
      </c>
      <c r="F1683" s="237" t="s">
        <v>3671</v>
      </c>
      <c r="G1683" s="234"/>
      <c r="H1683" s="238">
        <v>16.64</v>
      </c>
      <c r="I1683" s="239"/>
      <c r="J1683" s="234"/>
      <c r="K1683" s="234"/>
      <c r="L1683" s="240"/>
      <c r="M1683" s="241"/>
      <c r="N1683" s="242"/>
      <c r="O1683" s="242"/>
      <c r="P1683" s="242"/>
      <c r="Q1683" s="242"/>
      <c r="R1683" s="242"/>
      <c r="S1683" s="242"/>
      <c r="T1683" s="24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4" t="s">
        <v>173</v>
      </c>
      <c r="AU1683" s="244" t="s">
        <v>106</v>
      </c>
      <c r="AV1683" s="13" t="s">
        <v>106</v>
      </c>
      <c r="AW1683" s="13" t="s">
        <v>33</v>
      </c>
      <c r="AX1683" s="13" t="s">
        <v>72</v>
      </c>
      <c r="AY1683" s="244" t="s">
        <v>163</v>
      </c>
    </row>
    <row r="1684" spans="1:51" s="13" customFormat="1" ht="12">
      <c r="A1684" s="13"/>
      <c r="B1684" s="233"/>
      <c r="C1684" s="234"/>
      <c r="D1684" s="235" t="s">
        <v>173</v>
      </c>
      <c r="E1684" s="236" t="s">
        <v>19</v>
      </c>
      <c r="F1684" s="237" t="s">
        <v>3672</v>
      </c>
      <c r="G1684" s="234"/>
      <c r="H1684" s="238">
        <v>2.4</v>
      </c>
      <c r="I1684" s="239"/>
      <c r="J1684" s="234"/>
      <c r="K1684" s="234"/>
      <c r="L1684" s="240"/>
      <c r="M1684" s="241"/>
      <c r="N1684" s="242"/>
      <c r="O1684" s="242"/>
      <c r="P1684" s="242"/>
      <c r="Q1684" s="242"/>
      <c r="R1684" s="242"/>
      <c r="S1684" s="242"/>
      <c r="T1684" s="24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44" t="s">
        <v>173</v>
      </c>
      <c r="AU1684" s="244" t="s">
        <v>106</v>
      </c>
      <c r="AV1684" s="13" t="s">
        <v>106</v>
      </c>
      <c r="AW1684" s="13" t="s">
        <v>33</v>
      </c>
      <c r="AX1684" s="13" t="s">
        <v>72</v>
      </c>
      <c r="AY1684" s="244" t="s">
        <v>163</v>
      </c>
    </row>
    <row r="1685" spans="1:51" s="13" customFormat="1" ht="12">
      <c r="A1685" s="13"/>
      <c r="B1685" s="233"/>
      <c r="C1685" s="234"/>
      <c r="D1685" s="235" t="s">
        <v>173</v>
      </c>
      <c r="E1685" s="236" t="s">
        <v>19</v>
      </c>
      <c r="F1685" s="237" t="s">
        <v>3673</v>
      </c>
      <c r="G1685" s="234"/>
      <c r="H1685" s="238">
        <v>7</v>
      </c>
      <c r="I1685" s="239"/>
      <c r="J1685" s="234"/>
      <c r="K1685" s="234"/>
      <c r="L1685" s="240"/>
      <c r="M1685" s="241"/>
      <c r="N1685" s="242"/>
      <c r="O1685" s="242"/>
      <c r="P1685" s="242"/>
      <c r="Q1685" s="242"/>
      <c r="R1685" s="242"/>
      <c r="S1685" s="242"/>
      <c r="T1685" s="24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44" t="s">
        <v>173</v>
      </c>
      <c r="AU1685" s="244" t="s">
        <v>106</v>
      </c>
      <c r="AV1685" s="13" t="s">
        <v>106</v>
      </c>
      <c r="AW1685" s="13" t="s">
        <v>33</v>
      </c>
      <c r="AX1685" s="13" t="s">
        <v>72</v>
      </c>
      <c r="AY1685" s="244" t="s">
        <v>163</v>
      </c>
    </row>
    <row r="1686" spans="1:51" s="13" customFormat="1" ht="12">
      <c r="A1686" s="13"/>
      <c r="B1686" s="233"/>
      <c r="C1686" s="234"/>
      <c r="D1686" s="235" t="s">
        <v>173</v>
      </c>
      <c r="E1686" s="236" t="s">
        <v>19</v>
      </c>
      <c r="F1686" s="237" t="s">
        <v>3674</v>
      </c>
      <c r="G1686" s="234"/>
      <c r="H1686" s="238">
        <v>20.4</v>
      </c>
      <c r="I1686" s="239"/>
      <c r="J1686" s="234"/>
      <c r="K1686" s="234"/>
      <c r="L1686" s="240"/>
      <c r="M1686" s="241"/>
      <c r="N1686" s="242"/>
      <c r="O1686" s="242"/>
      <c r="P1686" s="242"/>
      <c r="Q1686" s="242"/>
      <c r="R1686" s="242"/>
      <c r="S1686" s="242"/>
      <c r="T1686" s="24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44" t="s">
        <v>173</v>
      </c>
      <c r="AU1686" s="244" t="s">
        <v>106</v>
      </c>
      <c r="AV1686" s="13" t="s">
        <v>106</v>
      </c>
      <c r="AW1686" s="13" t="s">
        <v>33</v>
      </c>
      <c r="AX1686" s="13" t="s">
        <v>72</v>
      </c>
      <c r="AY1686" s="244" t="s">
        <v>163</v>
      </c>
    </row>
    <row r="1687" spans="1:51" s="13" customFormat="1" ht="12">
      <c r="A1687" s="13"/>
      <c r="B1687" s="233"/>
      <c r="C1687" s="234"/>
      <c r="D1687" s="235" t="s">
        <v>173</v>
      </c>
      <c r="E1687" s="236" t="s">
        <v>19</v>
      </c>
      <c r="F1687" s="237" t="s">
        <v>3675</v>
      </c>
      <c r="G1687" s="234"/>
      <c r="H1687" s="238">
        <v>20.68</v>
      </c>
      <c r="I1687" s="239"/>
      <c r="J1687" s="234"/>
      <c r="K1687" s="234"/>
      <c r="L1687" s="240"/>
      <c r="M1687" s="241"/>
      <c r="N1687" s="242"/>
      <c r="O1687" s="242"/>
      <c r="P1687" s="242"/>
      <c r="Q1687" s="242"/>
      <c r="R1687" s="242"/>
      <c r="S1687" s="242"/>
      <c r="T1687" s="24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44" t="s">
        <v>173</v>
      </c>
      <c r="AU1687" s="244" t="s">
        <v>106</v>
      </c>
      <c r="AV1687" s="13" t="s">
        <v>106</v>
      </c>
      <c r="AW1687" s="13" t="s">
        <v>33</v>
      </c>
      <c r="AX1687" s="13" t="s">
        <v>72</v>
      </c>
      <c r="AY1687" s="244" t="s">
        <v>163</v>
      </c>
    </row>
    <row r="1688" spans="1:51" s="13" customFormat="1" ht="12">
      <c r="A1688" s="13"/>
      <c r="B1688" s="233"/>
      <c r="C1688" s="234"/>
      <c r="D1688" s="235" t="s">
        <v>173</v>
      </c>
      <c r="E1688" s="236" t="s">
        <v>19</v>
      </c>
      <c r="F1688" s="237" t="s">
        <v>3676</v>
      </c>
      <c r="G1688" s="234"/>
      <c r="H1688" s="238">
        <v>20.68</v>
      </c>
      <c r="I1688" s="239"/>
      <c r="J1688" s="234"/>
      <c r="K1688" s="234"/>
      <c r="L1688" s="240"/>
      <c r="M1688" s="241"/>
      <c r="N1688" s="242"/>
      <c r="O1688" s="242"/>
      <c r="P1688" s="242"/>
      <c r="Q1688" s="242"/>
      <c r="R1688" s="242"/>
      <c r="S1688" s="242"/>
      <c r="T1688" s="24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44" t="s">
        <v>173</v>
      </c>
      <c r="AU1688" s="244" t="s">
        <v>106</v>
      </c>
      <c r="AV1688" s="13" t="s">
        <v>106</v>
      </c>
      <c r="AW1688" s="13" t="s">
        <v>33</v>
      </c>
      <c r="AX1688" s="13" t="s">
        <v>72</v>
      </c>
      <c r="AY1688" s="244" t="s">
        <v>163</v>
      </c>
    </row>
    <row r="1689" spans="1:51" s="13" customFormat="1" ht="12">
      <c r="A1689" s="13"/>
      <c r="B1689" s="233"/>
      <c r="C1689" s="234"/>
      <c r="D1689" s="235" t="s">
        <v>173</v>
      </c>
      <c r="E1689" s="236" t="s">
        <v>19</v>
      </c>
      <c r="F1689" s="237" t="s">
        <v>3677</v>
      </c>
      <c r="G1689" s="234"/>
      <c r="H1689" s="238">
        <v>20.68</v>
      </c>
      <c r="I1689" s="239"/>
      <c r="J1689" s="234"/>
      <c r="K1689" s="234"/>
      <c r="L1689" s="240"/>
      <c r="M1689" s="241"/>
      <c r="N1689" s="242"/>
      <c r="O1689" s="242"/>
      <c r="P1689" s="242"/>
      <c r="Q1689" s="242"/>
      <c r="R1689" s="242"/>
      <c r="S1689" s="242"/>
      <c r="T1689" s="24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44" t="s">
        <v>173</v>
      </c>
      <c r="AU1689" s="244" t="s">
        <v>106</v>
      </c>
      <c r="AV1689" s="13" t="s">
        <v>106</v>
      </c>
      <c r="AW1689" s="13" t="s">
        <v>33</v>
      </c>
      <c r="AX1689" s="13" t="s">
        <v>72</v>
      </c>
      <c r="AY1689" s="244" t="s">
        <v>163</v>
      </c>
    </row>
    <row r="1690" spans="1:51" s="13" customFormat="1" ht="12">
      <c r="A1690" s="13"/>
      <c r="B1690" s="233"/>
      <c r="C1690" s="234"/>
      <c r="D1690" s="235" t="s">
        <v>173</v>
      </c>
      <c r="E1690" s="236" t="s">
        <v>19</v>
      </c>
      <c r="F1690" s="237" t="s">
        <v>3678</v>
      </c>
      <c r="G1690" s="234"/>
      <c r="H1690" s="238">
        <v>20.68</v>
      </c>
      <c r="I1690" s="239"/>
      <c r="J1690" s="234"/>
      <c r="K1690" s="234"/>
      <c r="L1690" s="240"/>
      <c r="M1690" s="241"/>
      <c r="N1690" s="242"/>
      <c r="O1690" s="242"/>
      <c r="P1690" s="242"/>
      <c r="Q1690" s="242"/>
      <c r="R1690" s="242"/>
      <c r="S1690" s="242"/>
      <c r="T1690" s="24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44" t="s">
        <v>173</v>
      </c>
      <c r="AU1690" s="244" t="s">
        <v>106</v>
      </c>
      <c r="AV1690" s="13" t="s">
        <v>106</v>
      </c>
      <c r="AW1690" s="13" t="s">
        <v>33</v>
      </c>
      <c r="AX1690" s="13" t="s">
        <v>72</v>
      </c>
      <c r="AY1690" s="244" t="s">
        <v>163</v>
      </c>
    </row>
    <row r="1691" spans="1:51" s="13" customFormat="1" ht="12">
      <c r="A1691" s="13"/>
      <c r="B1691" s="233"/>
      <c r="C1691" s="234"/>
      <c r="D1691" s="235" t="s">
        <v>173</v>
      </c>
      <c r="E1691" s="236" t="s">
        <v>19</v>
      </c>
      <c r="F1691" s="237" t="s">
        <v>3679</v>
      </c>
      <c r="G1691" s="234"/>
      <c r="H1691" s="238">
        <v>20.68</v>
      </c>
      <c r="I1691" s="239"/>
      <c r="J1691" s="234"/>
      <c r="K1691" s="234"/>
      <c r="L1691" s="240"/>
      <c r="M1691" s="241"/>
      <c r="N1691" s="242"/>
      <c r="O1691" s="242"/>
      <c r="P1691" s="242"/>
      <c r="Q1691" s="242"/>
      <c r="R1691" s="242"/>
      <c r="S1691" s="242"/>
      <c r="T1691" s="24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44" t="s">
        <v>173</v>
      </c>
      <c r="AU1691" s="244" t="s">
        <v>106</v>
      </c>
      <c r="AV1691" s="13" t="s">
        <v>106</v>
      </c>
      <c r="AW1691" s="13" t="s">
        <v>33</v>
      </c>
      <c r="AX1691" s="13" t="s">
        <v>72</v>
      </c>
      <c r="AY1691" s="244" t="s">
        <v>163</v>
      </c>
    </row>
    <row r="1692" spans="1:51" s="13" customFormat="1" ht="12">
      <c r="A1692" s="13"/>
      <c r="B1692" s="233"/>
      <c r="C1692" s="234"/>
      <c r="D1692" s="235" t="s">
        <v>173</v>
      </c>
      <c r="E1692" s="236" t="s">
        <v>19</v>
      </c>
      <c r="F1692" s="237" t="s">
        <v>3680</v>
      </c>
      <c r="G1692" s="234"/>
      <c r="H1692" s="238">
        <v>41.12</v>
      </c>
      <c r="I1692" s="239"/>
      <c r="J1692" s="234"/>
      <c r="K1692" s="234"/>
      <c r="L1692" s="240"/>
      <c r="M1692" s="241"/>
      <c r="N1692" s="242"/>
      <c r="O1692" s="242"/>
      <c r="P1692" s="242"/>
      <c r="Q1692" s="242"/>
      <c r="R1692" s="242"/>
      <c r="S1692" s="242"/>
      <c r="T1692" s="24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44" t="s">
        <v>173</v>
      </c>
      <c r="AU1692" s="244" t="s">
        <v>106</v>
      </c>
      <c r="AV1692" s="13" t="s">
        <v>106</v>
      </c>
      <c r="AW1692" s="13" t="s">
        <v>33</v>
      </c>
      <c r="AX1692" s="13" t="s">
        <v>72</v>
      </c>
      <c r="AY1692" s="244" t="s">
        <v>163</v>
      </c>
    </row>
    <row r="1693" spans="1:51" s="13" customFormat="1" ht="12">
      <c r="A1693" s="13"/>
      <c r="B1693" s="233"/>
      <c r="C1693" s="234"/>
      <c r="D1693" s="235" t="s">
        <v>173</v>
      </c>
      <c r="E1693" s="236" t="s">
        <v>19</v>
      </c>
      <c r="F1693" s="237" t="s">
        <v>3681</v>
      </c>
      <c r="G1693" s="234"/>
      <c r="H1693" s="238">
        <v>18.7</v>
      </c>
      <c r="I1693" s="239"/>
      <c r="J1693" s="234"/>
      <c r="K1693" s="234"/>
      <c r="L1693" s="240"/>
      <c r="M1693" s="241"/>
      <c r="N1693" s="242"/>
      <c r="O1693" s="242"/>
      <c r="P1693" s="242"/>
      <c r="Q1693" s="242"/>
      <c r="R1693" s="242"/>
      <c r="S1693" s="242"/>
      <c r="T1693" s="24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44" t="s">
        <v>173</v>
      </c>
      <c r="AU1693" s="244" t="s">
        <v>106</v>
      </c>
      <c r="AV1693" s="13" t="s">
        <v>106</v>
      </c>
      <c r="AW1693" s="13" t="s">
        <v>33</v>
      </c>
      <c r="AX1693" s="13" t="s">
        <v>72</v>
      </c>
      <c r="AY1693" s="244" t="s">
        <v>163</v>
      </c>
    </row>
    <row r="1694" spans="1:51" s="13" customFormat="1" ht="12">
      <c r="A1694" s="13"/>
      <c r="B1694" s="233"/>
      <c r="C1694" s="234"/>
      <c r="D1694" s="235" t="s">
        <v>173</v>
      </c>
      <c r="E1694" s="236" t="s">
        <v>19</v>
      </c>
      <c r="F1694" s="237" t="s">
        <v>3682</v>
      </c>
      <c r="G1694" s="234"/>
      <c r="H1694" s="238">
        <v>41.12</v>
      </c>
      <c r="I1694" s="239"/>
      <c r="J1694" s="234"/>
      <c r="K1694" s="234"/>
      <c r="L1694" s="240"/>
      <c r="M1694" s="241"/>
      <c r="N1694" s="242"/>
      <c r="O1694" s="242"/>
      <c r="P1694" s="242"/>
      <c r="Q1694" s="242"/>
      <c r="R1694" s="242"/>
      <c r="S1694" s="242"/>
      <c r="T1694" s="24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44" t="s">
        <v>173</v>
      </c>
      <c r="AU1694" s="244" t="s">
        <v>106</v>
      </c>
      <c r="AV1694" s="13" t="s">
        <v>106</v>
      </c>
      <c r="AW1694" s="13" t="s">
        <v>33</v>
      </c>
      <c r="AX1694" s="13" t="s">
        <v>72</v>
      </c>
      <c r="AY1694" s="244" t="s">
        <v>163</v>
      </c>
    </row>
    <row r="1695" spans="1:51" s="13" customFormat="1" ht="12">
      <c r="A1695" s="13"/>
      <c r="B1695" s="233"/>
      <c r="C1695" s="234"/>
      <c r="D1695" s="235" t="s">
        <v>173</v>
      </c>
      <c r="E1695" s="236" t="s">
        <v>19</v>
      </c>
      <c r="F1695" s="237" t="s">
        <v>3683</v>
      </c>
      <c r="G1695" s="234"/>
      <c r="H1695" s="238">
        <v>19.2</v>
      </c>
      <c r="I1695" s="239"/>
      <c r="J1695" s="234"/>
      <c r="K1695" s="234"/>
      <c r="L1695" s="240"/>
      <c r="M1695" s="241"/>
      <c r="N1695" s="242"/>
      <c r="O1695" s="242"/>
      <c r="P1695" s="242"/>
      <c r="Q1695" s="242"/>
      <c r="R1695" s="242"/>
      <c r="S1695" s="242"/>
      <c r="T1695" s="24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44" t="s">
        <v>173</v>
      </c>
      <c r="AU1695" s="244" t="s">
        <v>106</v>
      </c>
      <c r="AV1695" s="13" t="s">
        <v>106</v>
      </c>
      <c r="AW1695" s="13" t="s">
        <v>33</v>
      </c>
      <c r="AX1695" s="13" t="s">
        <v>72</v>
      </c>
      <c r="AY1695" s="244" t="s">
        <v>163</v>
      </c>
    </row>
    <row r="1696" spans="1:51" s="13" customFormat="1" ht="12">
      <c r="A1696" s="13"/>
      <c r="B1696" s="233"/>
      <c r="C1696" s="234"/>
      <c r="D1696" s="235" t="s">
        <v>173</v>
      </c>
      <c r="E1696" s="236" t="s">
        <v>19</v>
      </c>
      <c r="F1696" s="237" t="s">
        <v>3684</v>
      </c>
      <c r="G1696" s="234"/>
      <c r="H1696" s="238">
        <v>42.24</v>
      </c>
      <c r="I1696" s="239"/>
      <c r="J1696" s="234"/>
      <c r="K1696" s="234"/>
      <c r="L1696" s="240"/>
      <c r="M1696" s="241"/>
      <c r="N1696" s="242"/>
      <c r="O1696" s="242"/>
      <c r="P1696" s="242"/>
      <c r="Q1696" s="242"/>
      <c r="R1696" s="242"/>
      <c r="S1696" s="242"/>
      <c r="T1696" s="24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44" t="s">
        <v>173</v>
      </c>
      <c r="AU1696" s="244" t="s">
        <v>106</v>
      </c>
      <c r="AV1696" s="13" t="s">
        <v>106</v>
      </c>
      <c r="AW1696" s="13" t="s">
        <v>33</v>
      </c>
      <c r="AX1696" s="13" t="s">
        <v>72</v>
      </c>
      <c r="AY1696" s="244" t="s">
        <v>163</v>
      </c>
    </row>
    <row r="1697" spans="1:51" s="16" customFormat="1" ht="12">
      <c r="A1697" s="16"/>
      <c r="B1697" s="272"/>
      <c r="C1697" s="273"/>
      <c r="D1697" s="235" t="s">
        <v>173</v>
      </c>
      <c r="E1697" s="274" t="s">
        <v>19</v>
      </c>
      <c r="F1697" s="275" t="s">
        <v>1073</v>
      </c>
      <c r="G1697" s="273"/>
      <c r="H1697" s="276">
        <v>368.94</v>
      </c>
      <c r="I1697" s="277"/>
      <c r="J1697" s="273"/>
      <c r="K1697" s="273"/>
      <c r="L1697" s="278"/>
      <c r="M1697" s="279"/>
      <c r="N1697" s="280"/>
      <c r="O1697" s="280"/>
      <c r="P1697" s="280"/>
      <c r="Q1697" s="280"/>
      <c r="R1697" s="280"/>
      <c r="S1697" s="280"/>
      <c r="T1697" s="281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T1697" s="282" t="s">
        <v>173</v>
      </c>
      <c r="AU1697" s="282" t="s">
        <v>106</v>
      </c>
      <c r="AV1697" s="16" t="s">
        <v>181</v>
      </c>
      <c r="AW1697" s="16" t="s">
        <v>33</v>
      </c>
      <c r="AX1697" s="16" t="s">
        <v>72</v>
      </c>
      <c r="AY1697" s="282" t="s">
        <v>163</v>
      </c>
    </row>
    <row r="1698" spans="1:51" s="14" customFormat="1" ht="12">
      <c r="A1698" s="14"/>
      <c r="B1698" s="245"/>
      <c r="C1698" s="246"/>
      <c r="D1698" s="235" t="s">
        <v>173</v>
      </c>
      <c r="E1698" s="247" t="s">
        <v>993</v>
      </c>
      <c r="F1698" s="248" t="s">
        <v>175</v>
      </c>
      <c r="G1698" s="246"/>
      <c r="H1698" s="249">
        <v>1218.9</v>
      </c>
      <c r="I1698" s="250"/>
      <c r="J1698" s="246"/>
      <c r="K1698" s="246"/>
      <c r="L1698" s="251"/>
      <c r="M1698" s="252"/>
      <c r="N1698" s="253"/>
      <c r="O1698" s="253"/>
      <c r="P1698" s="253"/>
      <c r="Q1698" s="253"/>
      <c r="R1698" s="253"/>
      <c r="S1698" s="253"/>
      <c r="T1698" s="25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55" t="s">
        <v>173</v>
      </c>
      <c r="AU1698" s="255" t="s">
        <v>106</v>
      </c>
      <c r="AV1698" s="14" t="s">
        <v>171</v>
      </c>
      <c r="AW1698" s="14" t="s">
        <v>33</v>
      </c>
      <c r="AX1698" s="14" t="s">
        <v>80</v>
      </c>
      <c r="AY1698" s="255" t="s">
        <v>163</v>
      </c>
    </row>
    <row r="1699" spans="1:65" s="2" customFormat="1" ht="21.75" customHeight="1">
      <c r="A1699" s="40"/>
      <c r="B1699" s="41"/>
      <c r="C1699" s="283" t="s">
        <v>3685</v>
      </c>
      <c r="D1699" s="283" t="s">
        <v>1115</v>
      </c>
      <c r="E1699" s="284" t="s">
        <v>3686</v>
      </c>
      <c r="F1699" s="285" t="s">
        <v>3687</v>
      </c>
      <c r="G1699" s="286" t="s">
        <v>169</v>
      </c>
      <c r="H1699" s="287">
        <v>1682.082</v>
      </c>
      <c r="I1699" s="288"/>
      <c r="J1699" s="289">
        <f>ROUND(I1699*H1699,2)</f>
        <v>0</v>
      </c>
      <c r="K1699" s="285" t="s">
        <v>170</v>
      </c>
      <c r="L1699" s="290"/>
      <c r="M1699" s="291" t="s">
        <v>19</v>
      </c>
      <c r="N1699" s="292" t="s">
        <v>44</v>
      </c>
      <c r="O1699" s="86"/>
      <c r="P1699" s="229">
        <f>O1699*H1699</f>
        <v>0</v>
      </c>
      <c r="Q1699" s="229">
        <v>0.0138</v>
      </c>
      <c r="R1699" s="229">
        <f>Q1699*H1699</f>
        <v>23.2127316</v>
      </c>
      <c r="S1699" s="229">
        <v>0</v>
      </c>
      <c r="T1699" s="230">
        <f>S1699*H1699</f>
        <v>0</v>
      </c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R1699" s="231" t="s">
        <v>340</v>
      </c>
      <c r="AT1699" s="231" t="s">
        <v>1115</v>
      </c>
      <c r="AU1699" s="231" t="s">
        <v>106</v>
      </c>
      <c r="AY1699" s="19" t="s">
        <v>163</v>
      </c>
      <c r="BE1699" s="232">
        <f>IF(N1699="základní",J1699,0)</f>
        <v>0</v>
      </c>
      <c r="BF1699" s="232">
        <f>IF(N1699="snížená",J1699,0)</f>
        <v>0</v>
      </c>
      <c r="BG1699" s="232">
        <f>IF(N1699="zákl. přenesená",J1699,0)</f>
        <v>0</v>
      </c>
      <c r="BH1699" s="232">
        <f>IF(N1699="sníž. přenesená",J1699,0)</f>
        <v>0</v>
      </c>
      <c r="BI1699" s="232">
        <f>IF(N1699="nulová",J1699,0)</f>
        <v>0</v>
      </c>
      <c r="BJ1699" s="19" t="s">
        <v>106</v>
      </c>
      <c r="BK1699" s="232">
        <f>ROUND(I1699*H1699,2)</f>
        <v>0</v>
      </c>
      <c r="BL1699" s="19" t="s">
        <v>255</v>
      </c>
      <c r="BM1699" s="231" t="s">
        <v>3688</v>
      </c>
    </row>
    <row r="1700" spans="1:51" s="13" customFormat="1" ht="12">
      <c r="A1700" s="13"/>
      <c r="B1700" s="233"/>
      <c r="C1700" s="234"/>
      <c r="D1700" s="235" t="s">
        <v>173</v>
      </c>
      <c r="E1700" s="236" t="s">
        <v>19</v>
      </c>
      <c r="F1700" s="237" t="s">
        <v>3689</v>
      </c>
      <c r="G1700" s="234"/>
      <c r="H1700" s="238">
        <v>1462.68</v>
      </c>
      <c r="I1700" s="239"/>
      <c r="J1700" s="234"/>
      <c r="K1700" s="234"/>
      <c r="L1700" s="240"/>
      <c r="M1700" s="241"/>
      <c r="N1700" s="242"/>
      <c r="O1700" s="242"/>
      <c r="P1700" s="242"/>
      <c r="Q1700" s="242"/>
      <c r="R1700" s="242"/>
      <c r="S1700" s="242"/>
      <c r="T1700" s="24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4" t="s">
        <v>173</v>
      </c>
      <c r="AU1700" s="244" t="s">
        <v>106</v>
      </c>
      <c r="AV1700" s="13" t="s">
        <v>106</v>
      </c>
      <c r="AW1700" s="13" t="s">
        <v>33</v>
      </c>
      <c r="AX1700" s="13" t="s">
        <v>72</v>
      </c>
      <c r="AY1700" s="244" t="s">
        <v>163</v>
      </c>
    </row>
    <row r="1701" spans="1:51" s="14" customFormat="1" ht="12">
      <c r="A1701" s="14"/>
      <c r="B1701" s="245"/>
      <c r="C1701" s="246"/>
      <c r="D1701" s="235" t="s">
        <v>173</v>
      </c>
      <c r="E1701" s="247" t="s">
        <v>19</v>
      </c>
      <c r="F1701" s="248" t="s">
        <v>175</v>
      </c>
      <c r="G1701" s="246"/>
      <c r="H1701" s="249">
        <v>1462.68</v>
      </c>
      <c r="I1701" s="250"/>
      <c r="J1701" s="246"/>
      <c r="K1701" s="246"/>
      <c r="L1701" s="251"/>
      <c r="M1701" s="252"/>
      <c r="N1701" s="253"/>
      <c r="O1701" s="253"/>
      <c r="P1701" s="253"/>
      <c r="Q1701" s="253"/>
      <c r="R1701" s="253"/>
      <c r="S1701" s="253"/>
      <c r="T1701" s="25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55" t="s">
        <v>173</v>
      </c>
      <c r="AU1701" s="255" t="s">
        <v>106</v>
      </c>
      <c r="AV1701" s="14" t="s">
        <v>171</v>
      </c>
      <c r="AW1701" s="14" t="s">
        <v>33</v>
      </c>
      <c r="AX1701" s="14" t="s">
        <v>80</v>
      </c>
      <c r="AY1701" s="255" t="s">
        <v>163</v>
      </c>
    </row>
    <row r="1702" spans="1:51" s="13" customFormat="1" ht="12">
      <c r="A1702" s="13"/>
      <c r="B1702" s="233"/>
      <c r="C1702" s="234"/>
      <c r="D1702" s="235" t="s">
        <v>173</v>
      </c>
      <c r="E1702" s="234"/>
      <c r="F1702" s="237" t="s">
        <v>3690</v>
      </c>
      <c r="G1702" s="234"/>
      <c r="H1702" s="238">
        <v>1682.082</v>
      </c>
      <c r="I1702" s="239"/>
      <c r="J1702" s="234"/>
      <c r="K1702" s="234"/>
      <c r="L1702" s="240"/>
      <c r="M1702" s="241"/>
      <c r="N1702" s="242"/>
      <c r="O1702" s="242"/>
      <c r="P1702" s="242"/>
      <c r="Q1702" s="242"/>
      <c r="R1702" s="242"/>
      <c r="S1702" s="242"/>
      <c r="T1702" s="24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44" t="s">
        <v>173</v>
      </c>
      <c r="AU1702" s="244" t="s">
        <v>106</v>
      </c>
      <c r="AV1702" s="13" t="s">
        <v>106</v>
      </c>
      <c r="AW1702" s="13" t="s">
        <v>4</v>
      </c>
      <c r="AX1702" s="13" t="s">
        <v>80</v>
      </c>
      <c r="AY1702" s="244" t="s">
        <v>163</v>
      </c>
    </row>
    <row r="1703" spans="1:65" s="2" customFormat="1" ht="21.75" customHeight="1">
      <c r="A1703" s="40"/>
      <c r="B1703" s="41"/>
      <c r="C1703" s="220" t="s">
        <v>3691</v>
      </c>
      <c r="D1703" s="220" t="s">
        <v>166</v>
      </c>
      <c r="E1703" s="221" t="s">
        <v>3692</v>
      </c>
      <c r="F1703" s="222" t="s">
        <v>3693</v>
      </c>
      <c r="G1703" s="223" t="s">
        <v>169</v>
      </c>
      <c r="H1703" s="224">
        <v>1218.9</v>
      </c>
      <c r="I1703" s="225"/>
      <c r="J1703" s="226">
        <f>ROUND(I1703*H1703,2)</f>
        <v>0</v>
      </c>
      <c r="K1703" s="222" t="s">
        <v>170</v>
      </c>
      <c r="L1703" s="46"/>
      <c r="M1703" s="227" t="s">
        <v>19</v>
      </c>
      <c r="N1703" s="228" t="s">
        <v>44</v>
      </c>
      <c r="O1703" s="86"/>
      <c r="P1703" s="229">
        <f>O1703*H1703</f>
        <v>0</v>
      </c>
      <c r="Q1703" s="229">
        <v>0</v>
      </c>
      <c r="R1703" s="229">
        <f>Q1703*H1703</f>
        <v>0</v>
      </c>
      <c r="S1703" s="229">
        <v>0</v>
      </c>
      <c r="T1703" s="230">
        <f>S1703*H1703</f>
        <v>0</v>
      </c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R1703" s="231" t="s">
        <v>255</v>
      </c>
      <c r="AT1703" s="231" t="s">
        <v>166</v>
      </c>
      <c r="AU1703" s="231" t="s">
        <v>106</v>
      </c>
      <c r="AY1703" s="19" t="s">
        <v>163</v>
      </c>
      <c r="BE1703" s="232">
        <f>IF(N1703="základní",J1703,0)</f>
        <v>0</v>
      </c>
      <c r="BF1703" s="232">
        <f>IF(N1703="snížená",J1703,0)</f>
        <v>0</v>
      </c>
      <c r="BG1703" s="232">
        <f>IF(N1703="zákl. přenesená",J1703,0)</f>
        <v>0</v>
      </c>
      <c r="BH1703" s="232">
        <f>IF(N1703="sníž. přenesená",J1703,0)</f>
        <v>0</v>
      </c>
      <c r="BI1703" s="232">
        <f>IF(N1703="nulová",J1703,0)</f>
        <v>0</v>
      </c>
      <c r="BJ1703" s="19" t="s">
        <v>106</v>
      </c>
      <c r="BK1703" s="232">
        <f>ROUND(I1703*H1703,2)</f>
        <v>0</v>
      </c>
      <c r="BL1703" s="19" t="s">
        <v>255</v>
      </c>
      <c r="BM1703" s="231" t="s">
        <v>3694</v>
      </c>
    </row>
    <row r="1704" spans="1:51" s="13" customFormat="1" ht="12">
      <c r="A1704" s="13"/>
      <c r="B1704" s="233"/>
      <c r="C1704" s="234"/>
      <c r="D1704" s="235" t="s">
        <v>173</v>
      </c>
      <c r="E1704" s="236" t="s">
        <v>19</v>
      </c>
      <c r="F1704" s="237" t="s">
        <v>993</v>
      </c>
      <c r="G1704" s="234"/>
      <c r="H1704" s="238">
        <v>1218.9</v>
      </c>
      <c r="I1704" s="239"/>
      <c r="J1704" s="234"/>
      <c r="K1704" s="234"/>
      <c r="L1704" s="240"/>
      <c r="M1704" s="241"/>
      <c r="N1704" s="242"/>
      <c r="O1704" s="242"/>
      <c r="P1704" s="242"/>
      <c r="Q1704" s="242"/>
      <c r="R1704" s="242"/>
      <c r="S1704" s="242"/>
      <c r="T1704" s="24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44" t="s">
        <v>173</v>
      </c>
      <c r="AU1704" s="244" t="s">
        <v>106</v>
      </c>
      <c r="AV1704" s="13" t="s">
        <v>106</v>
      </c>
      <c r="AW1704" s="13" t="s">
        <v>33</v>
      </c>
      <c r="AX1704" s="13" t="s">
        <v>80</v>
      </c>
      <c r="AY1704" s="244" t="s">
        <v>163</v>
      </c>
    </row>
    <row r="1705" spans="1:65" s="2" customFormat="1" ht="21.75" customHeight="1">
      <c r="A1705" s="40"/>
      <c r="B1705" s="41"/>
      <c r="C1705" s="220" t="s">
        <v>3695</v>
      </c>
      <c r="D1705" s="220" t="s">
        <v>166</v>
      </c>
      <c r="E1705" s="221" t="s">
        <v>3696</v>
      </c>
      <c r="F1705" s="222" t="s">
        <v>3697</v>
      </c>
      <c r="G1705" s="223" t="s">
        <v>279</v>
      </c>
      <c r="H1705" s="224">
        <v>325</v>
      </c>
      <c r="I1705" s="225"/>
      <c r="J1705" s="226">
        <f>ROUND(I1705*H1705,2)</f>
        <v>0</v>
      </c>
      <c r="K1705" s="222" t="s">
        <v>170</v>
      </c>
      <c r="L1705" s="46"/>
      <c r="M1705" s="227" t="s">
        <v>19</v>
      </c>
      <c r="N1705" s="228" t="s">
        <v>44</v>
      </c>
      <c r="O1705" s="86"/>
      <c r="P1705" s="229">
        <f>O1705*H1705</f>
        <v>0</v>
      </c>
      <c r="Q1705" s="229">
        <v>0.00031</v>
      </c>
      <c r="R1705" s="229">
        <f>Q1705*H1705</f>
        <v>0.10075</v>
      </c>
      <c r="S1705" s="229">
        <v>0</v>
      </c>
      <c r="T1705" s="230">
        <f>S1705*H1705</f>
        <v>0</v>
      </c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R1705" s="231" t="s">
        <v>255</v>
      </c>
      <c r="AT1705" s="231" t="s">
        <v>166</v>
      </c>
      <c r="AU1705" s="231" t="s">
        <v>106</v>
      </c>
      <c r="AY1705" s="19" t="s">
        <v>163</v>
      </c>
      <c r="BE1705" s="232">
        <f>IF(N1705="základní",J1705,0)</f>
        <v>0</v>
      </c>
      <c r="BF1705" s="232">
        <f>IF(N1705="snížená",J1705,0)</f>
        <v>0</v>
      </c>
      <c r="BG1705" s="232">
        <f>IF(N1705="zákl. přenesená",J1705,0)</f>
        <v>0</v>
      </c>
      <c r="BH1705" s="232">
        <f>IF(N1705="sníž. přenesená",J1705,0)</f>
        <v>0</v>
      </c>
      <c r="BI1705" s="232">
        <f>IF(N1705="nulová",J1705,0)</f>
        <v>0</v>
      </c>
      <c r="BJ1705" s="19" t="s">
        <v>106</v>
      </c>
      <c r="BK1705" s="232">
        <f>ROUND(I1705*H1705,2)</f>
        <v>0</v>
      </c>
      <c r="BL1705" s="19" t="s">
        <v>255</v>
      </c>
      <c r="BM1705" s="231" t="s">
        <v>3698</v>
      </c>
    </row>
    <row r="1706" spans="1:51" s="13" customFormat="1" ht="12">
      <c r="A1706" s="13"/>
      <c r="B1706" s="233"/>
      <c r="C1706" s="234"/>
      <c r="D1706" s="235" t="s">
        <v>173</v>
      </c>
      <c r="E1706" s="236" t="s">
        <v>19</v>
      </c>
      <c r="F1706" s="237" t="s">
        <v>3699</v>
      </c>
      <c r="G1706" s="234"/>
      <c r="H1706" s="238">
        <v>80</v>
      </c>
      <c r="I1706" s="239"/>
      <c r="J1706" s="234"/>
      <c r="K1706" s="234"/>
      <c r="L1706" s="240"/>
      <c r="M1706" s="241"/>
      <c r="N1706" s="242"/>
      <c r="O1706" s="242"/>
      <c r="P1706" s="242"/>
      <c r="Q1706" s="242"/>
      <c r="R1706" s="242"/>
      <c r="S1706" s="242"/>
      <c r="T1706" s="24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44" t="s">
        <v>173</v>
      </c>
      <c r="AU1706" s="244" t="s">
        <v>106</v>
      </c>
      <c r="AV1706" s="13" t="s">
        <v>106</v>
      </c>
      <c r="AW1706" s="13" t="s">
        <v>33</v>
      </c>
      <c r="AX1706" s="13" t="s">
        <v>72</v>
      </c>
      <c r="AY1706" s="244" t="s">
        <v>163</v>
      </c>
    </row>
    <row r="1707" spans="1:51" s="13" customFormat="1" ht="12">
      <c r="A1707" s="13"/>
      <c r="B1707" s="233"/>
      <c r="C1707" s="234"/>
      <c r="D1707" s="235" t="s">
        <v>173</v>
      </c>
      <c r="E1707" s="236" t="s">
        <v>19</v>
      </c>
      <c r="F1707" s="237" t="s">
        <v>3700</v>
      </c>
      <c r="G1707" s="234"/>
      <c r="H1707" s="238">
        <v>85</v>
      </c>
      <c r="I1707" s="239"/>
      <c r="J1707" s="234"/>
      <c r="K1707" s="234"/>
      <c r="L1707" s="240"/>
      <c r="M1707" s="241"/>
      <c r="N1707" s="242"/>
      <c r="O1707" s="242"/>
      <c r="P1707" s="242"/>
      <c r="Q1707" s="242"/>
      <c r="R1707" s="242"/>
      <c r="S1707" s="242"/>
      <c r="T1707" s="24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44" t="s">
        <v>173</v>
      </c>
      <c r="AU1707" s="244" t="s">
        <v>106</v>
      </c>
      <c r="AV1707" s="13" t="s">
        <v>106</v>
      </c>
      <c r="AW1707" s="13" t="s">
        <v>33</v>
      </c>
      <c r="AX1707" s="13" t="s">
        <v>72</v>
      </c>
      <c r="AY1707" s="244" t="s">
        <v>163</v>
      </c>
    </row>
    <row r="1708" spans="1:51" s="13" customFormat="1" ht="12">
      <c r="A1708" s="13"/>
      <c r="B1708" s="233"/>
      <c r="C1708" s="234"/>
      <c r="D1708" s="235" t="s">
        <v>173</v>
      </c>
      <c r="E1708" s="236" t="s">
        <v>19</v>
      </c>
      <c r="F1708" s="237" t="s">
        <v>3701</v>
      </c>
      <c r="G1708" s="234"/>
      <c r="H1708" s="238">
        <v>85</v>
      </c>
      <c r="I1708" s="239"/>
      <c r="J1708" s="234"/>
      <c r="K1708" s="234"/>
      <c r="L1708" s="240"/>
      <c r="M1708" s="241"/>
      <c r="N1708" s="242"/>
      <c r="O1708" s="242"/>
      <c r="P1708" s="242"/>
      <c r="Q1708" s="242"/>
      <c r="R1708" s="242"/>
      <c r="S1708" s="242"/>
      <c r="T1708" s="24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44" t="s">
        <v>173</v>
      </c>
      <c r="AU1708" s="244" t="s">
        <v>106</v>
      </c>
      <c r="AV1708" s="13" t="s">
        <v>106</v>
      </c>
      <c r="AW1708" s="13" t="s">
        <v>33</v>
      </c>
      <c r="AX1708" s="13" t="s">
        <v>72</v>
      </c>
      <c r="AY1708" s="244" t="s">
        <v>163</v>
      </c>
    </row>
    <row r="1709" spans="1:51" s="13" customFormat="1" ht="12">
      <c r="A1709" s="13"/>
      <c r="B1709" s="233"/>
      <c r="C1709" s="234"/>
      <c r="D1709" s="235" t="s">
        <v>173</v>
      </c>
      <c r="E1709" s="236" t="s">
        <v>19</v>
      </c>
      <c r="F1709" s="237" t="s">
        <v>3702</v>
      </c>
      <c r="G1709" s="234"/>
      <c r="H1709" s="238">
        <v>75</v>
      </c>
      <c r="I1709" s="239"/>
      <c r="J1709" s="234"/>
      <c r="K1709" s="234"/>
      <c r="L1709" s="240"/>
      <c r="M1709" s="241"/>
      <c r="N1709" s="242"/>
      <c r="O1709" s="242"/>
      <c r="P1709" s="242"/>
      <c r="Q1709" s="242"/>
      <c r="R1709" s="242"/>
      <c r="S1709" s="242"/>
      <c r="T1709" s="24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44" t="s">
        <v>173</v>
      </c>
      <c r="AU1709" s="244" t="s">
        <v>106</v>
      </c>
      <c r="AV1709" s="13" t="s">
        <v>106</v>
      </c>
      <c r="AW1709" s="13" t="s">
        <v>33</v>
      </c>
      <c r="AX1709" s="13" t="s">
        <v>72</v>
      </c>
      <c r="AY1709" s="244" t="s">
        <v>163</v>
      </c>
    </row>
    <row r="1710" spans="1:51" s="14" customFormat="1" ht="12">
      <c r="A1710" s="14"/>
      <c r="B1710" s="245"/>
      <c r="C1710" s="246"/>
      <c r="D1710" s="235" t="s">
        <v>173</v>
      </c>
      <c r="E1710" s="247" t="s">
        <v>19</v>
      </c>
      <c r="F1710" s="248" t="s">
        <v>175</v>
      </c>
      <c r="G1710" s="246"/>
      <c r="H1710" s="249">
        <v>325</v>
      </c>
      <c r="I1710" s="250"/>
      <c r="J1710" s="246"/>
      <c r="K1710" s="246"/>
      <c r="L1710" s="251"/>
      <c r="M1710" s="252"/>
      <c r="N1710" s="253"/>
      <c r="O1710" s="253"/>
      <c r="P1710" s="253"/>
      <c r="Q1710" s="253"/>
      <c r="R1710" s="253"/>
      <c r="S1710" s="253"/>
      <c r="T1710" s="25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55" t="s">
        <v>173</v>
      </c>
      <c r="AU1710" s="255" t="s">
        <v>106</v>
      </c>
      <c r="AV1710" s="14" t="s">
        <v>171</v>
      </c>
      <c r="AW1710" s="14" t="s">
        <v>33</v>
      </c>
      <c r="AX1710" s="14" t="s">
        <v>80</v>
      </c>
      <c r="AY1710" s="255" t="s">
        <v>163</v>
      </c>
    </row>
    <row r="1711" spans="1:65" s="2" customFormat="1" ht="21.75" customHeight="1">
      <c r="A1711" s="40"/>
      <c r="B1711" s="41"/>
      <c r="C1711" s="220" t="s">
        <v>3703</v>
      </c>
      <c r="D1711" s="220" t="s">
        <v>166</v>
      </c>
      <c r="E1711" s="221" t="s">
        <v>3704</v>
      </c>
      <c r="F1711" s="222" t="s">
        <v>3705</v>
      </c>
      <c r="G1711" s="223" t="s">
        <v>279</v>
      </c>
      <c r="H1711" s="224">
        <v>710</v>
      </c>
      <c r="I1711" s="225"/>
      <c r="J1711" s="226">
        <f>ROUND(I1711*H1711,2)</f>
        <v>0</v>
      </c>
      <c r="K1711" s="222" t="s">
        <v>170</v>
      </c>
      <c r="L1711" s="46"/>
      <c r="M1711" s="227" t="s">
        <v>19</v>
      </c>
      <c r="N1711" s="228" t="s">
        <v>44</v>
      </c>
      <c r="O1711" s="86"/>
      <c r="P1711" s="229">
        <f>O1711*H1711</f>
        <v>0</v>
      </c>
      <c r="Q1711" s="229">
        <v>0.00026</v>
      </c>
      <c r="R1711" s="229">
        <f>Q1711*H1711</f>
        <v>0.1846</v>
      </c>
      <c r="S1711" s="229">
        <v>0</v>
      </c>
      <c r="T1711" s="230">
        <f>S1711*H1711</f>
        <v>0</v>
      </c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R1711" s="231" t="s">
        <v>255</v>
      </c>
      <c r="AT1711" s="231" t="s">
        <v>166</v>
      </c>
      <c r="AU1711" s="231" t="s">
        <v>106</v>
      </c>
      <c r="AY1711" s="19" t="s">
        <v>163</v>
      </c>
      <c r="BE1711" s="232">
        <f>IF(N1711="základní",J1711,0)</f>
        <v>0</v>
      </c>
      <c r="BF1711" s="232">
        <f>IF(N1711="snížená",J1711,0)</f>
        <v>0</v>
      </c>
      <c r="BG1711" s="232">
        <f>IF(N1711="zákl. přenesená",J1711,0)</f>
        <v>0</v>
      </c>
      <c r="BH1711" s="232">
        <f>IF(N1711="sníž. přenesená",J1711,0)</f>
        <v>0</v>
      </c>
      <c r="BI1711" s="232">
        <f>IF(N1711="nulová",J1711,0)</f>
        <v>0</v>
      </c>
      <c r="BJ1711" s="19" t="s">
        <v>106</v>
      </c>
      <c r="BK1711" s="232">
        <f>ROUND(I1711*H1711,2)</f>
        <v>0</v>
      </c>
      <c r="BL1711" s="19" t="s">
        <v>255</v>
      </c>
      <c r="BM1711" s="231" t="s">
        <v>3706</v>
      </c>
    </row>
    <row r="1712" spans="1:51" s="13" customFormat="1" ht="12">
      <c r="A1712" s="13"/>
      <c r="B1712" s="233"/>
      <c r="C1712" s="234"/>
      <c r="D1712" s="235" t="s">
        <v>173</v>
      </c>
      <c r="E1712" s="236" t="s">
        <v>19</v>
      </c>
      <c r="F1712" s="237" t="s">
        <v>3707</v>
      </c>
      <c r="G1712" s="234"/>
      <c r="H1712" s="238">
        <v>170</v>
      </c>
      <c r="I1712" s="239"/>
      <c r="J1712" s="234"/>
      <c r="K1712" s="234"/>
      <c r="L1712" s="240"/>
      <c r="M1712" s="241"/>
      <c r="N1712" s="242"/>
      <c r="O1712" s="242"/>
      <c r="P1712" s="242"/>
      <c r="Q1712" s="242"/>
      <c r="R1712" s="242"/>
      <c r="S1712" s="242"/>
      <c r="T1712" s="24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44" t="s">
        <v>173</v>
      </c>
      <c r="AU1712" s="244" t="s">
        <v>106</v>
      </c>
      <c r="AV1712" s="13" t="s">
        <v>106</v>
      </c>
      <c r="AW1712" s="13" t="s">
        <v>33</v>
      </c>
      <c r="AX1712" s="13" t="s">
        <v>72</v>
      </c>
      <c r="AY1712" s="244" t="s">
        <v>163</v>
      </c>
    </row>
    <row r="1713" spans="1:51" s="13" customFormat="1" ht="12">
      <c r="A1713" s="13"/>
      <c r="B1713" s="233"/>
      <c r="C1713" s="234"/>
      <c r="D1713" s="235" t="s">
        <v>173</v>
      </c>
      <c r="E1713" s="236" t="s">
        <v>19</v>
      </c>
      <c r="F1713" s="237" t="s">
        <v>3708</v>
      </c>
      <c r="G1713" s="234"/>
      <c r="H1713" s="238">
        <v>185</v>
      </c>
      <c r="I1713" s="239"/>
      <c r="J1713" s="234"/>
      <c r="K1713" s="234"/>
      <c r="L1713" s="240"/>
      <c r="M1713" s="241"/>
      <c r="N1713" s="242"/>
      <c r="O1713" s="242"/>
      <c r="P1713" s="242"/>
      <c r="Q1713" s="242"/>
      <c r="R1713" s="242"/>
      <c r="S1713" s="242"/>
      <c r="T1713" s="24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44" t="s">
        <v>173</v>
      </c>
      <c r="AU1713" s="244" t="s">
        <v>106</v>
      </c>
      <c r="AV1713" s="13" t="s">
        <v>106</v>
      </c>
      <c r="AW1713" s="13" t="s">
        <v>33</v>
      </c>
      <c r="AX1713" s="13" t="s">
        <v>72</v>
      </c>
      <c r="AY1713" s="244" t="s">
        <v>163</v>
      </c>
    </row>
    <row r="1714" spans="1:51" s="13" customFormat="1" ht="12">
      <c r="A1714" s="13"/>
      <c r="B1714" s="233"/>
      <c r="C1714" s="234"/>
      <c r="D1714" s="235" t="s">
        <v>173</v>
      </c>
      <c r="E1714" s="236" t="s">
        <v>19</v>
      </c>
      <c r="F1714" s="237" t="s">
        <v>3709</v>
      </c>
      <c r="G1714" s="234"/>
      <c r="H1714" s="238">
        <v>185</v>
      </c>
      <c r="I1714" s="239"/>
      <c r="J1714" s="234"/>
      <c r="K1714" s="234"/>
      <c r="L1714" s="240"/>
      <c r="M1714" s="241"/>
      <c r="N1714" s="242"/>
      <c r="O1714" s="242"/>
      <c r="P1714" s="242"/>
      <c r="Q1714" s="242"/>
      <c r="R1714" s="242"/>
      <c r="S1714" s="242"/>
      <c r="T1714" s="24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44" t="s">
        <v>173</v>
      </c>
      <c r="AU1714" s="244" t="s">
        <v>106</v>
      </c>
      <c r="AV1714" s="13" t="s">
        <v>106</v>
      </c>
      <c r="AW1714" s="13" t="s">
        <v>33</v>
      </c>
      <c r="AX1714" s="13" t="s">
        <v>72</v>
      </c>
      <c r="AY1714" s="244" t="s">
        <v>163</v>
      </c>
    </row>
    <row r="1715" spans="1:51" s="13" customFormat="1" ht="12">
      <c r="A1715" s="13"/>
      <c r="B1715" s="233"/>
      <c r="C1715" s="234"/>
      <c r="D1715" s="235" t="s">
        <v>173</v>
      </c>
      <c r="E1715" s="236" t="s">
        <v>19</v>
      </c>
      <c r="F1715" s="237" t="s">
        <v>3710</v>
      </c>
      <c r="G1715" s="234"/>
      <c r="H1715" s="238">
        <v>170</v>
      </c>
      <c r="I1715" s="239"/>
      <c r="J1715" s="234"/>
      <c r="K1715" s="234"/>
      <c r="L1715" s="240"/>
      <c r="M1715" s="241"/>
      <c r="N1715" s="242"/>
      <c r="O1715" s="242"/>
      <c r="P1715" s="242"/>
      <c r="Q1715" s="242"/>
      <c r="R1715" s="242"/>
      <c r="S1715" s="242"/>
      <c r="T1715" s="24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44" t="s">
        <v>173</v>
      </c>
      <c r="AU1715" s="244" t="s">
        <v>106</v>
      </c>
      <c r="AV1715" s="13" t="s">
        <v>106</v>
      </c>
      <c r="AW1715" s="13" t="s">
        <v>33</v>
      </c>
      <c r="AX1715" s="13" t="s">
        <v>72</v>
      </c>
      <c r="AY1715" s="244" t="s">
        <v>163</v>
      </c>
    </row>
    <row r="1716" spans="1:51" s="14" customFormat="1" ht="12">
      <c r="A1716" s="14"/>
      <c r="B1716" s="245"/>
      <c r="C1716" s="246"/>
      <c r="D1716" s="235" t="s">
        <v>173</v>
      </c>
      <c r="E1716" s="247" t="s">
        <v>19</v>
      </c>
      <c r="F1716" s="248" t="s">
        <v>175</v>
      </c>
      <c r="G1716" s="246"/>
      <c r="H1716" s="249">
        <v>710</v>
      </c>
      <c r="I1716" s="250"/>
      <c r="J1716" s="246"/>
      <c r="K1716" s="246"/>
      <c r="L1716" s="251"/>
      <c r="M1716" s="252"/>
      <c r="N1716" s="253"/>
      <c r="O1716" s="253"/>
      <c r="P1716" s="253"/>
      <c r="Q1716" s="253"/>
      <c r="R1716" s="253"/>
      <c r="S1716" s="253"/>
      <c r="T1716" s="25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55" t="s">
        <v>173</v>
      </c>
      <c r="AU1716" s="255" t="s">
        <v>106</v>
      </c>
      <c r="AV1716" s="14" t="s">
        <v>171</v>
      </c>
      <c r="AW1716" s="14" t="s">
        <v>33</v>
      </c>
      <c r="AX1716" s="14" t="s">
        <v>80</v>
      </c>
      <c r="AY1716" s="255" t="s">
        <v>163</v>
      </c>
    </row>
    <row r="1717" spans="1:65" s="2" customFormat="1" ht="44.25" customHeight="1">
      <c r="A1717" s="40"/>
      <c r="B1717" s="41"/>
      <c r="C1717" s="220" t="s">
        <v>3711</v>
      </c>
      <c r="D1717" s="220" t="s">
        <v>166</v>
      </c>
      <c r="E1717" s="221" t="s">
        <v>3712</v>
      </c>
      <c r="F1717" s="222" t="s">
        <v>3713</v>
      </c>
      <c r="G1717" s="223" t="s">
        <v>262</v>
      </c>
      <c r="H1717" s="224">
        <v>38.125</v>
      </c>
      <c r="I1717" s="225"/>
      <c r="J1717" s="226">
        <f>ROUND(I1717*H1717,2)</f>
        <v>0</v>
      </c>
      <c r="K1717" s="222" t="s">
        <v>170</v>
      </c>
      <c r="L1717" s="46"/>
      <c r="M1717" s="227" t="s">
        <v>19</v>
      </c>
      <c r="N1717" s="228" t="s">
        <v>44</v>
      </c>
      <c r="O1717" s="86"/>
      <c r="P1717" s="229">
        <f>O1717*H1717</f>
        <v>0</v>
      </c>
      <c r="Q1717" s="229">
        <v>0</v>
      </c>
      <c r="R1717" s="229">
        <f>Q1717*H1717</f>
        <v>0</v>
      </c>
      <c r="S1717" s="229">
        <v>0</v>
      </c>
      <c r="T1717" s="230">
        <f>S1717*H1717</f>
        <v>0</v>
      </c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R1717" s="231" t="s">
        <v>255</v>
      </c>
      <c r="AT1717" s="231" t="s">
        <v>166</v>
      </c>
      <c r="AU1717" s="231" t="s">
        <v>106</v>
      </c>
      <c r="AY1717" s="19" t="s">
        <v>163</v>
      </c>
      <c r="BE1717" s="232">
        <f>IF(N1717="základní",J1717,0)</f>
        <v>0</v>
      </c>
      <c r="BF1717" s="232">
        <f>IF(N1717="snížená",J1717,0)</f>
        <v>0</v>
      </c>
      <c r="BG1717" s="232">
        <f>IF(N1717="zákl. přenesená",J1717,0)</f>
        <v>0</v>
      </c>
      <c r="BH1717" s="232">
        <f>IF(N1717="sníž. přenesená",J1717,0)</f>
        <v>0</v>
      </c>
      <c r="BI1717" s="232">
        <f>IF(N1717="nulová",J1717,0)</f>
        <v>0</v>
      </c>
      <c r="BJ1717" s="19" t="s">
        <v>106</v>
      </c>
      <c r="BK1717" s="232">
        <f>ROUND(I1717*H1717,2)</f>
        <v>0</v>
      </c>
      <c r="BL1717" s="19" t="s">
        <v>255</v>
      </c>
      <c r="BM1717" s="231" t="s">
        <v>3714</v>
      </c>
    </row>
    <row r="1718" spans="1:63" s="12" customFormat="1" ht="22.8" customHeight="1">
      <c r="A1718" s="12"/>
      <c r="B1718" s="204"/>
      <c r="C1718" s="205"/>
      <c r="D1718" s="206" t="s">
        <v>71</v>
      </c>
      <c r="E1718" s="218" t="s">
        <v>3715</v>
      </c>
      <c r="F1718" s="218" t="s">
        <v>3716</v>
      </c>
      <c r="G1718" s="205"/>
      <c r="H1718" s="205"/>
      <c r="I1718" s="208"/>
      <c r="J1718" s="219">
        <f>BK1718</f>
        <v>0</v>
      </c>
      <c r="K1718" s="205"/>
      <c r="L1718" s="210"/>
      <c r="M1718" s="211"/>
      <c r="N1718" s="212"/>
      <c r="O1718" s="212"/>
      <c r="P1718" s="213">
        <f>SUM(P1719:P1728)</f>
        <v>0</v>
      </c>
      <c r="Q1718" s="212"/>
      <c r="R1718" s="213">
        <f>SUM(R1719:R1728)</f>
        <v>5.292700000000001</v>
      </c>
      <c r="S1718" s="212"/>
      <c r="T1718" s="214">
        <f>SUM(T1719:T1728)</f>
        <v>0</v>
      </c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R1718" s="215" t="s">
        <v>106</v>
      </c>
      <c r="AT1718" s="216" t="s">
        <v>71</v>
      </c>
      <c r="AU1718" s="216" t="s">
        <v>80</v>
      </c>
      <c r="AY1718" s="215" t="s">
        <v>163</v>
      </c>
      <c r="BK1718" s="217">
        <f>SUM(BK1719:BK1728)</f>
        <v>0</v>
      </c>
    </row>
    <row r="1719" spans="1:65" s="2" customFormat="1" ht="21.75" customHeight="1">
      <c r="A1719" s="40"/>
      <c r="B1719" s="41"/>
      <c r="C1719" s="220" t="s">
        <v>3717</v>
      </c>
      <c r="D1719" s="220" t="s">
        <v>166</v>
      </c>
      <c r="E1719" s="221" t="s">
        <v>3718</v>
      </c>
      <c r="F1719" s="222" t="s">
        <v>3719</v>
      </c>
      <c r="G1719" s="223" t="s">
        <v>169</v>
      </c>
      <c r="H1719" s="224">
        <v>1500</v>
      </c>
      <c r="I1719" s="225"/>
      <c r="J1719" s="226">
        <f>ROUND(I1719*H1719,2)</f>
        <v>0</v>
      </c>
      <c r="K1719" s="222" t="s">
        <v>19</v>
      </c>
      <c r="L1719" s="46"/>
      <c r="M1719" s="227" t="s">
        <v>19</v>
      </c>
      <c r="N1719" s="228" t="s">
        <v>44</v>
      </c>
      <c r="O1719" s="86"/>
      <c r="P1719" s="229">
        <f>O1719*H1719</f>
        <v>0</v>
      </c>
      <c r="Q1719" s="229">
        <v>0.00035</v>
      </c>
      <c r="R1719" s="229">
        <f>Q1719*H1719</f>
        <v>0.525</v>
      </c>
      <c r="S1719" s="229">
        <v>0</v>
      </c>
      <c r="T1719" s="230">
        <f>S1719*H1719</f>
        <v>0</v>
      </c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R1719" s="231" t="s">
        <v>255</v>
      </c>
      <c r="AT1719" s="231" t="s">
        <v>166</v>
      </c>
      <c r="AU1719" s="231" t="s">
        <v>106</v>
      </c>
      <c r="AY1719" s="19" t="s">
        <v>163</v>
      </c>
      <c r="BE1719" s="232">
        <f>IF(N1719="základní",J1719,0)</f>
        <v>0</v>
      </c>
      <c r="BF1719" s="232">
        <f>IF(N1719="snížená",J1719,0)</f>
        <v>0</v>
      </c>
      <c r="BG1719" s="232">
        <f>IF(N1719="zákl. přenesená",J1719,0)</f>
        <v>0</v>
      </c>
      <c r="BH1719" s="232">
        <f>IF(N1719="sníž. přenesená",J1719,0)</f>
        <v>0</v>
      </c>
      <c r="BI1719" s="232">
        <f>IF(N1719="nulová",J1719,0)</f>
        <v>0</v>
      </c>
      <c r="BJ1719" s="19" t="s">
        <v>106</v>
      </c>
      <c r="BK1719" s="232">
        <f>ROUND(I1719*H1719,2)</f>
        <v>0</v>
      </c>
      <c r="BL1719" s="19" t="s">
        <v>255</v>
      </c>
      <c r="BM1719" s="231" t="s">
        <v>3720</v>
      </c>
    </row>
    <row r="1720" spans="1:51" s="13" customFormat="1" ht="12">
      <c r="A1720" s="13"/>
      <c r="B1720" s="233"/>
      <c r="C1720" s="234"/>
      <c r="D1720" s="235" t="s">
        <v>173</v>
      </c>
      <c r="E1720" s="236" t="s">
        <v>19</v>
      </c>
      <c r="F1720" s="237" t="s">
        <v>3721</v>
      </c>
      <c r="G1720" s="234"/>
      <c r="H1720" s="238">
        <v>1500</v>
      </c>
      <c r="I1720" s="239"/>
      <c r="J1720" s="234"/>
      <c r="K1720" s="234"/>
      <c r="L1720" s="240"/>
      <c r="M1720" s="241"/>
      <c r="N1720" s="242"/>
      <c r="O1720" s="242"/>
      <c r="P1720" s="242"/>
      <c r="Q1720" s="242"/>
      <c r="R1720" s="242"/>
      <c r="S1720" s="242"/>
      <c r="T1720" s="24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44" t="s">
        <v>173</v>
      </c>
      <c r="AU1720" s="244" t="s">
        <v>106</v>
      </c>
      <c r="AV1720" s="13" t="s">
        <v>106</v>
      </c>
      <c r="AW1720" s="13" t="s">
        <v>33</v>
      </c>
      <c r="AX1720" s="13" t="s">
        <v>72</v>
      </c>
      <c r="AY1720" s="244" t="s">
        <v>163</v>
      </c>
    </row>
    <row r="1721" spans="1:51" s="14" customFormat="1" ht="12">
      <c r="A1721" s="14"/>
      <c r="B1721" s="245"/>
      <c r="C1721" s="246"/>
      <c r="D1721" s="235" t="s">
        <v>173</v>
      </c>
      <c r="E1721" s="247" t="s">
        <v>19</v>
      </c>
      <c r="F1721" s="248" t="s">
        <v>175</v>
      </c>
      <c r="G1721" s="246"/>
      <c r="H1721" s="249">
        <v>1500</v>
      </c>
      <c r="I1721" s="250"/>
      <c r="J1721" s="246"/>
      <c r="K1721" s="246"/>
      <c r="L1721" s="251"/>
      <c r="M1721" s="252"/>
      <c r="N1721" s="253"/>
      <c r="O1721" s="253"/>
      <c r="P1721" s="253"/>
      <c r="Q1721" s="253"/>
      <c r="R1721" s="253"/>
      <c r="S1721" s="253"/>
      <c r="T1721" s="25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T1721" s="255" t="s">
        <v>173</v>
      </c>
      <c r="AU1721" s="255" t="s">
        <v>106</v>
      </c>
      <c r="AV1721" s="14" t="s">
        <v>171</v>
      </c>
      <c r="AW1721" s="14" t="s">
        <v>33</v>
      </c>
      <c r="AX1721" s="14" t="s">
        <v>80</v>
      </c>
      <c r="AY1721" s="255" t="s">
        <v>163</v>
      </c>
    </row>
    <row r="1722" spans="1:65" s="2" customFormat="1" ht="21.75" customHeight="1">
      <c r="A1722" s="40"/>
      <c r="B1722" s="41"/>
      <c r="C1722" s="220" t="s">
        <v>3722</v>
      </c>
      <c r="D1722" s="220" t="s">
        <v>166</v>
      </c>
      <c r="E1722" s="221" t="s">
        <v>3723</v>
      </c>
      <c r="F1722" s="222" t="s">
        <v>3724</v>
      </c>
      <c r="G1722" s="223" t="s">
        <v>169</v>
      </c>
      <c r="H1722" s="224">
        <v>9730</v>
      </c>
      <c r="I1722" s="225"/>
      <c r="J1722" s="226">
        <f>ROUND(I1722*H1722,2)</f>
        <v>0</v>
      </c>
      <c r="K1722" s="222" t="s">
        <v>170</v>
      </c>
      <c r="L1722" s="46"/>
      <c r="M1722" s="227" t="s">
        <v>19</v>
      </c>
      <c r="N1722" s="228" t="s">
        <v>44</v>
      </c>
      <c r="O1722" s="86"/>
      <c r="P1722" s="229">
        <f>O1722*H1722</f>
        <v>0</v>
      </c>
      <c r="Q1722" s="229">
        <v>0.00021</v>
      </c>
      <c r="R1722" s="229">
        <f>Q1722*H1722</f>
        <v>2.0433</v>
      </c>
      <c r="S1722" s="229">
        <v>0</v>
      </c>
      <c r="T1722" s="230">
        <f>S1722*H1722</f>
        <v>0</v>
      </c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R1722" s="231" t="s">
        <v>255</v>
      </c>
      <c r="AT1722" s="231" t="s">
        <v>166</v>
      </c>
      <c r="AU1722" s="231" t="s">
        <v>106</v>
      </c>
      <c r="AY1722" s="19" t="s">
        <v>163</v>
      </c>
      <c r="BE1722" s="232">
        <f>IF(N1722="základní",J1722,0)</f>
        <v>0</v>
      </c>
      <c r="BF1722" s="232">
        <f>IF(N1722="snížená",J1722,0)</f>
        <v>0</v>
      </c>
      <c r="BG1722" s="232">
        <f>IF(N1722="zákl. přenesená",J1722,0)</f>
        <v>0</v>
      </c>
      <c r="BH1722" s="232">
        <f>IF(N1722="sníž. přenesená",J1722,0)</f>
        <v>0</v>
      </c>
      <c r="BI1722" s="232">
        <f>IF(N1722="nulová",J1722,0)</f>
        <v>0</v>
      </c>
      <c r="BJ1722" s="19" t="s">
        <v>106</v>
      </c>
      <c r="BK1722" s="232">
        <f>ROUND(I1722*H1722,2)</f>
        <v>0</v>
      </c>
      <c r="BL1722" s="19" t="s">
        <v>255</v>
      </c>
      <c r="BM1722" s="231" t="s">
        <v>3725</v>
      </c>
    </row>
    <row r="1723" spans="1:51" s="13" customFormat="1" ht="12">
      <c r="A1723" s="13"/>
      <c r="B1723" s="233"/>
      <c r="C1723" s="234"/>
      <c r="D1723" s="235" t="s">
        <v>173</v>
      </c>
      <c r="E1723" s="236" t="s">
        <v>19</v>
      </c>
      <c r="F1723" s="237" t="s">
        <v>990</v>
      </c>
      <c r="G1723" s="234"/>
      <c r="H1723" s="238">
        <v>9730</v>
      </c>
      <c r="I1723" s="239"/>
      <c r="J1723" s="234"/>
      <c r="K1723" s="234"/>
      <c r="L1723" s="240"/>
      <c r="M1723" s="241"/>
      <c r="N1723" s="242"/>
      <c r="O1723" s="242"/>
      <c r="P1723" s="242"/>
      <c r="Q1723" s="242"/>
      <c r="R1723" s="242"/>
      <c r="S1723" s="242"/>
      <c r="T1723" s="24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44" t="s">
        <v>173</v>
      </c>
      <c r="AU1723" s="244" t="s">
        <v>106</v>
      </c>
      <c r="AV1723" s="13" t="s">
        <v>106</v>
      </c>
      <c r="AW1723" s="13" t="s">
        <v>33</v>
      </c>
      <c r="AX1723" s="13" t="s">
        <v>80</v>
      </c>
      <c r="AY1723" s="244" t="s">
        <v>163</v>
      </c>
    </row>
    <row r="1724" spans="1:65" s="2" customFormat="1" ht="21.75" customHeight="1">
      <c r="A1724" s="40"/>
      <c r="B1724" s="41"/>
      <c r="C1724" s="220" t="s">
        <v>3726</v>
      </c>
      <c r="D1724" s="220" t="s">
        <v>166</v>
      </c>
      <c r="E1724" s="221" t="s">
        <v>3727</v>
      </c>
      <c r="F1724" s="222" t="s">
        <v>3728</v>
      </c>
      <c r="G1724" s="223" t="s">
        <v>169</v>
      </c>
      <c r="H1724" s="224">
        <v>9730</v>
      </c>
      <c r="I1724" s="225"/>
      <c r="J1724" s="226">
        <f>ROUND(I1724*H1724,2)</f>
        <v>0</v>
      </c>
      <c r="K1724" s="222" t="s">
        <v>170</v>
      </c>
      <c r="L1724" s="46"/>
      <c r="M1724" s="227" t="s">
        <v>19</v>
      </c>
      <c r="N1724" s="228" t="s">
        <v>44</v>
      </c>
      <c r="O1724" s="86"/>
      <c r="P1724" s="229">
        <f>O1724*H1724</f>
        <v>0</v>
      </c>
      <c r="Q1724" s="229">
        <v>0.00026</v>
      </c>
      <c r="R1724" s="229">
        <f>Q1724*H1724</f>
        <v>2.5298</v>
      </c>
      <c r="S1724" s="229">
        <v>0</v>
      </c>
      <c r="T1724" s="230">
        <f>S1724*H1724</f>
        <v>0</v>
      </c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R1724" s="231" t="s">
        <v>255</v>
      </c>
      <c r="AT1724" s="231" t="s">
        <v>166</v>
      </c>
      <c r="AU1724" s="231" t="s">
        <v>106</v>
      </c>
      <c r="AY1724" s="19" t="s">
        <v>163</v>
      </c>
      <c r="BE1724" s="232">
        <f>IF(N1724="základní",J1724,0)</f>
        <v>0</v>
      </c>
      <c r="BF1724" s="232">
        <f>IF(N1724="snížená",J1724,0)</f>
        <v>0</v>
      </c>
      <c r="BG1724" s="232">
        <f>IF(N1724="zákl. přenesená",J1724,0)</f>
        <v>0</v>
      </c>
      <c r="BH1724" s="232">
        <f>IF(N1724="sníž. přenesená",J1724,0)</f>
        <v>0</v>
      </c>
      <c r="BI1724" s="232">
        <f>IF(N1724="nulová",J1724,0)</f>
        <v>0</v>
      </c>
      <c r="BJ1724" s="19" t="s">
        <v>106</v>
      </c>
      <c r="BK1724" s="232">
        <f>ROUND(I1724*H1724,2)</f>
        <v>0</v>
      </c>
      <c r="BL1724" s="19" t="s">
        <v>255</v>
      </c>
      <c r="BM1724" s="231" t="s">
        <v>3729</v>
      </c>
    </row>
    <row r="1725" spans="1:51" s="13" customFormat="1" ht="12">
      <c r="A1725" s="13"/>
      <c r="B1725" s="233"/>
      <c r="C1725" s="234"/>
      <c r="D1725" s="235" t="s">
        <v>173</v>
      </c>
      <c r="E1725" s="236" t="s">
        <v>19</v>
      </c>
      <c r="F1725" s="237" t="s">
        <v>3730</v>
      </c>
      <c r="G1725" s="234"/>
      <c r="H1725" s="238">
        <v>9730</v>
      </c>
      <c r="I1725" s="239"/>
      <c r="J1725" s="234"/>
      <c r="K1725" s="234"/>
      <c r="L1725" s="240"/>
      <c r="M1725" s="241"/>
      <c r="N1725" s="242"/>
      <c r="O1725" s="242"/>
      <c r="P1725" s="242"/>
      <c r="Q1725" s="242"/>
      <c r="R1725" s="242"/>
      <c r="S1725" s="242"/>
      <c r="T1725" s="24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44" t="s">
        <v>173</v>
      </c>
      <c r="AU1725" s="244" t="s">
        <v>106</v>
      </c>
      <c r="AV1725" s="13" t="s">
        <v>106</v>
      </c>
      <c r="AW1725" s="13" t="s">
        <v>33</v>
      </c>
      <c r="AX1725" s="13" t="s">
        <v>72</v>
      </c>
      <c r="AY1725" s="244" t="s">
        <v>163</v>
      </c>
    </row>
    <row r="1726" spans="1:51" s="14" customFormat="1" ht="12">
      <c r="A1726" s="14"/>
      <c r="B1726" s="245"/>
      <c r="C1726" s="246"/>
      <c r="D1726" s="235" t="s">
        <v>173</v>
      </c>
      <c r="E1726" s="247" t="s">
        <v>990</v>
      </c>
      <c r="F1726" s="248" t="s">
        <v>175</v>
      </c>
      <c r="G1726" s="246"/>
      <c r="H1726" s="249">
        <v>9730</v>
      </c>
      <c r="I1726" s="250"/>
      <c r="J1726" s="246"/>
      <c r="K1726" s="246"/>
      <c r="L1726" s="251"/>
      <c r="M1726" s="252"/>
      <c r="N1726" s="253"/>
      <c r="O1726" s="253"/>
      <c r="P1726" s="253"/>
      <c r="Q1726" s="253"/>
      <c r="R1726" s="253"/>
      <c r="S1726" s="253"/>
      <c r="T1726" s="25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55" t="s">
        <v>173</v>
      </c>
      <c r="AU1726" s="255" t="s">
        <v>106</v>
      </c>
      <c r="AV1726" s="14" t="s">
        <v>171</v>
      </c>
      <c r="AW1726" s="14" t="s">
        <v>33</v>
      </c>
      <c r="AX1726" s="14" t="s">
        <v>80</v>
      </c>
      <c r="AY1726" s="255" t="s">
        <v>163</v>
      </c>
    </row>
    <row r="1727" spans="1:65" s="2" customFormat="1" ht="44.25" customHeight="1">
      <c r="A1727" s="40"/>
      <c r="B1727" s="41"/>
      <c r="C1727" s="220" t="s">
        <v>3731</v>
      </c>
      <c r="D1727" s="220" t="s">
        <v>166</v>
      </c>
      <c r="E1727" s="221" t="s">
        <v>3732</v>
      </c>
      <c r="F1727" s="222" t="s">
        <v>3733</v>
      </c>
      <c r="G1727" s="223" t="s">
        <v>169</v>
      </c>
      <c r="H1727" s="224">
        <v>9730</v>
      </c>
      <c r="I1727" s="225"/>
      <c r="J1727" s="226">
        <f>ROUND(I1727*H1727,2)</f>
        <v>0</v>
      </c>
      <c r="K1727" s="222" t="s">
        <v>170</v>
      </c>
      <c r="L1727" s="46"/>
      <c r="M1727" s="227" t="s">
        <v>19</v>
      </c>
      <c r="N1727" s="228" t="s">
        <v>44</v>
      </c>
      <c r="O1727" s="86"/>
      <c r="P1727" s="229">
        <f>O1727*H1727</f>
        <v>0</v>
      </c>
      <c r="Q1727" s="229">
        <v>2E-05</v>
      </c>
      <c r="R1727" s="229">
        <f>Q1727*H1727</f>
        <v>0.19460000000000002</v>
      </c>
      <c r="S1727" s="229">
        <v>0</v>
      </c>
      <c r="T1727" s="230">
        <f>S1727*H1727</f>
        <v>0</v>
      </c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R1727" s="231" t="s">
        <v>255</v>
      </c>
      <c r="AT1727" s="231" t="s">
        <v>166</v>
      </c>
      <c r="AU1727" s="231" t="s">
        <v>106</v>
      </c>
      <c r="AY1727" s="19" t="s">
        <v>163</v>
      </c>
      <c r="BE1727" s="232">
        <f>IF(N1727="základní",J1727,0)</f>
        <v>0</v>
      </c>
      <c r="BF1727" s="232">
        <f>IF(N1727="snížená",J1727,0)</f>
        <v>0</v>
      </c>
      <c r="BG1727" s="232">
        <f>IF(N1727="zákl. přenesená",J1727,0)</f>
        <v>0</v>
      </c>
      <c r="BH1727" s="232">
        <f>IF(N1727="sníž. přenesená",J1727,0)</f>
        <v>0</v>
      </c>
      <c r="BI1727" s="232">
        <f>IF(N1727="nulová",J1727,0)</f>
        <v>0</v>
      </c>
      <c r="BJ1727" s="19" t="s">
        <v>106</v>
      </c>
      <c r="BK1727" s="232">
        <f>ROUND(I1727*H1727,2)</f>
        <v>0</v>
      </c>
      <c r="BL1727" s="19" t="s">
        <v>255</v>
      </c>
      <c r="BM1727" s="231" t="s">
        <v>3734</v>
      </c>
    </row>
    <row r="1728" spans="1:51" s="13" customFormat="1" ht="12">
      <c r="A1728" s="13"/>
      <c r="B1728" s="233"/>
      <c r="C1728" s="234"/>
      <c r="D1728" s="235" t="s">
        <v>173</v>
      </c>
      <c r="E1728" s="236" t="s">
        <v>19</v>
      </c>
      <c r="F1728" s="237" t="s">
        <v>990</v>
      </c>
      <c r="G1728" s="234"/>
      <c r="H1728" s="238">
        <v>9730</v>
      </c>
      <c r="I1728" s="239"/>
      <c r="J1728" s="234"/>
      <c r="K1728" s="234"/>
      <c r="L1728" s="240"/>
      <c r="M1728" s="241"/>
      <c r="N1728" s="242"/>
      <c r="O1728" s="242"/>
      <c r="P1728" s="242"/>
      <c r="Q1728" s="242"/>
      <c r="R1728" s="242"/>
      <c r="S1728" s="242"/>
      <c r="T1728" s="24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44" t="s">
        <v>173</v>
      </c>
      <c r="AU1728" s="244" t="s">
        <v>106</v>
      </c>
      <c r="AV1728" s="13" t="s">
        <v>106</v>
      </c>
      <c r="AW1728" s="13" t="s">
        <v>33</v>
      </c>
      <c r="AX1728" s="13" t="s">
        <v>80</v>
      </c>
      <c r="AY1728" s="244" t="s">
        <v>163</v>
      </c>
    </row>
    <row r="1729" spans="1:63" s="12" customFormat="1" ht="25.9" customHeight="1">
      <c r="A1729" s="12"/>
      <c r="B1729" s="204"/>
      <c r="C1729" s="205"/>
      <c r="D1729" s="206" t="s">
        <v>71</v>
      </c>
      <c r="E1729" s="207" t="s">
        <v>1115</v>
      </c>
      <c r="F1729" s="207" t="s">
        <v>3735</v>
      </c>
      <c r="G1729" s="205"/>
      <c r="H1729" s="205"/>
      <c r="I1729" s="208"/>
      <c r="J1729" s="209">
        <f>BK1729</f>
        <v>0</v>
      </c>
      <c r="K1729" s="205"/>
      <c r="L1729" s="210"/>
      <c r="M1729" s="211"/>
      <c r="N1729" s="212"/>
      <c r="O1729" s="212"/>
      <c r="P1729" s="213">
        <f>P1730</f>
        <v>0</v>
      </c>
      <c r="Q1729" s="212"/>
      <c r="R1729" s="213">
        <f>R1730</f>
        <v>0</v>
      </c>
      <c r="S1729" s="212"/>
      <c r="T1729" s="214">
        <f>T1730</f>
        <v>0</v>
      </c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R1729" s="215" t="s">
        <v>181</v>
      </c>
      <c r="AT1729" s="216" t="s">
        <v>71</v>
      </c>
      <c r="AU1729" s="216" t="s">
        <v>72</v>
      </c>
      <c r="AY1729" s="215" t="s">
        <v>163</v>
      </c>
      <c r="BK1729" s="217">
        <f>BK1730</f>
        <v>0</v>
      </c>
    </row>
    <row r="1730" spans="1:63" s="12" customFormat="1" ht="22.8" customHeight="1">
      <c r="A1730" s="12"/>
      <c r="B1730" s="204"/>
      <c r="C1730" s="205"/>
      <c r="D1730" s="206" t="s">
        <v>71</v>
      </c>
      <c r="E1730" s="218" t="s">
        <v>3736</v>
      </c>
      <c r="F1730" s="218" t="s">
        <v>3737</v>
      </c>
      <c r="G1730" s="205"/>
      <c r="H1730" s="205"/>
      <c r="I1730" s="208"/>
      <c r="J1730" s="219">
        <f>BK1730</f>
        <v>0</v>
      </c>
      <c r="K1730" s="205"/>
      <c r="L1730" s="210"/>
      <c r="M1730" s="211"/>
      <c r="N1730" s="212"/>
      <c r="O1730" s="212"/>
      <c r="P1730" s="213">
        <f>SUM(P1731:P1734)</f>
        <v>0</v>
      </c>
      <c r="Q1730" s="212"/>
      <c r="R1730" s="213">
        <f>SUM(R1731:R1734)</f>
        <v>0</v>
      </c>
      <c r="S1730" s="212"/>
      <c r="T1730" s="214">
        <f>SUM(T1731:T1734)</f>
        <v>0</v>
      </c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R1730" s="215" t="s">
        <v>181</v>
      </c>
      <c r="AT1730" s="216" t="s">
        <v>71</v>
      </c>
      <c r="AU1730" s="216" t="s">
        <v>80</v>
      </c>
      <c r="AY1730" s="215" t="s">
        <v>163</v>
      </c>
      <c r="BK1730" s="217">
        <f>SUM(BK1731:BK1734)</f>
        <v>0</v>
      </c>
    </row>
    <row r="1731" spans="1:65" s="2" customFormat="1" ht="44.25" customHeight="1">
      <c r="A1731" s="40"/>
      <c r="B1731" s="41"/>
      <c r="C1731" s="220" t="s">
        <v>3738</v>
      </c>
      <c r="D1731" s="220" t="s">
        <v>166</v>
      </c>
      <c r="E1731" s="221" t="s">
        <v>3739</v>
      </c>
      <c r="F1731" s="222" t="s">
        <v>3740</v>
      </c>
      <c r="G1731" s="223" t="s">
        <v>420</v>
      </c>
      <c r="H1731" s="224">
        <v>1</v>
      </c>
      <c r="I1731" s="225"/>
      <c r="J1731" s="226">
        <f>ROUND(I1731*H1731,2)</f>
        <v>0</v>
      </c>
      <c r="K1731" s="222" t="s">
        <v>19</v>
      </c>
      <c r="L1731" s="46"/>
      <c r="M1731" s="227" t="s">
        <v>19</v>
      </c>
      <c r="N1731" s="228" t="s">
        <v>44</v>
      </c>
      <c r="O1731" s="86"/>
      <c r="P1731" s="229">
        <f>O1731*H1731</f>
        <v>0</v>
      </c>
      <c r="Q1731" s="229">
        <v>0</v>
      </c>
      <c r="R1731" s="229">
        <f>Q1731*H1731</f>
        <v>0</v>
      </c>
      <c r="S1731" s="229">
        <v>0</v>
      </c>
      <c r="T1731" s="230">
        <f>S1731*H1731</f>
        <v>0</v>
      </c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R1731" s="231" t="s">
        <v>255</v>
      </c>
      <c r="AT1731" s="231" t="s">
        <v>166</v>
      </c>
      <c r="AU1731" s="231" t="s">
        <v>106</v>
      </c>
      <c r="AY1731" s="19" t="s">
        <v>163</v>
      </c>
      <c r="BE1731" s="232">
        <f>IF(N1731="základní",J1731,0)</f>
        <v>0</v>
      </c>
      <c r="BF1731" s="232">
        <f>IF(N1731="snížená",J1731,0)</f>
        <v>0</v>
      </c>
      <c r="BG1731" s="232">
        <f>IF(N1731="zákl. přenesená",J1731,0)</f>
        <v>0</v>
      </c>
      <c r="BH1731" s="232">
        <f>IF(N1731="sníž. přenesená",J1731,0)</f>
        <v>0</v>
      </c>
      <c r="BI1731" s="232">
        <f>IF(N1731="nulová",J1731,0)</f>
        <v>0</v>
      </c>
      <c r="BJ1731" s="19" t="s">
        <v>106</v>
      </c>
      <c r="BK1731" s="232">
        <f>ROUND(I1731*H1731,2)</f>
        <v>0</v>
      </c>
      <c r="BL1731" s="19" t="s">
        <v>255</v>
      </c>
      <c r="BM1731" s="231" t="s">
        <v>3741</v>
      </c>
    </row>
    <row r="1732" spans="1:51" s="13" customFormat="1" ht="12">
      <c r="A1732" s="13"/>
      <c r="B1732" s="233"/>
      <c r="C1732" s="234"/>
      <c r="D1732" s="235" t="s">
        <v>173</v>
      </c>
      <c r="E1732" s="236" t="s">
        <v>19</v>
      </c>
      <c r="F1732" s="237" t="s">
        <v>3742</v>
      </c>
      <c r="G1732" s="234"/>
      <c r="H1732" s="238">
        <v>1</v>
      </c>
      <c r="I1732" s="239"/>
      <c r="J1732" s="234"/>
      <c r="K1732" s="234"/>
      <c r="L1732" s="240"/>
      <c r="M1732" s="241"/>
      <c r="N1732" s="242"/>
      <c r="O1732" s="242"/>
      <c r="P1732" s="242"/>
      <c r="Q1732" s="242"/>
      <c r="R1732" s="242"/>
      <c r="S1732" s="242"/>
      <c r="T1732" s="24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44" t="s">
        <v>173</v>
      </c>
      <c r="AU1732" s="244" t="s">
        <v>106</v>
      </c>
      <c r="AV1732" s="13" t="s">
        <v>106</v>
      </c>
      <c r="AW1732" s="13" t="s">
        <v>33</v>
      </c>
      <c r="AX1732" s="13" t="s">
        <v>80</v>
      </c>
      <c r="AY1732" s="244" t="s">
        <v>163</v>
      </c>
    </row>
    <row r="1733" spans="1:65" s="2" customFormat="1" ht="44.25" customHeight="1">
      <c r="A1733" s="40"/>
      <c r="B1733" s="41"/>
      <c r="C1733" s="220" t="s">
        <v>3743</v>
      </c>
      <c r="D1733" s="220" t="s">
        <v>166</v>
      </c>
      <c r="E1733" s="221" t="s">
        <v>3744</v>
      </c>
      <c r="F1733" s="222" t="s">
        <v>3745</v>
      </c>
      <c r="G1733" s="223" t="s">
        <v>420</v>
      </c>
      <c r="H1733" s="224">
        <v>1</v>
      </c>
      <c r="I1733" s="225"/>
      <c r="J1733" s="226">
        <f>ROUND(I1733*H1733,2)</f>
        <v>0</v>
      </c>
      <c r="K1733" s="222" t="s">
        <v>19</v>
      </c>
      <c r="L1733" s="46"/>
      <c r="M1733" s="227" t="s">
        <v>19</v>
      </c>
      <c r="N1733" s="228" t="s">
        <v>44</v>
      </c>
      <c r="O1733" s="86"/>
      <c r="P1733" s="229">
        <f>O1733*H1733</f>
        <v>0</v>
      </c>
      <c r="Q1733" s="229">
        <v>0</v>
      </c>
      <c r="R1733" s="229">
        <f>Q1733*H1733</f>
        <v>0</v>
      </c>
      <c r="S1733" s="229">
        <v>0</v>
      </c>
      <c r="T1733" s="230">
        <f>S1733*H1733</f>
        <v>0</v>
      </c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R1733" s="231" t="s">
        <v>501</v>
      </c>
      <c r="AT1733" s="231" t="s">
        <v>166</v>
      </c>
      <c r="AU1733" s="231" t="s">
        <v>106</v>
      </c>
      <c r="AY1733" s="19" t="s">
        <v>163</v>
      </c>
      <c r="BE1733" s="232">
        <f>IF(N1733="základní",J1733,0)</f>
        <v>0</v>
      </c>
      <c r="BF1733" s="232">
        <f>IF(N1733="snížená",J1733,0)</f>
        <v>0</v>
      </c>
      <c r="BG1733" s="232">
        <f>IF(N1733="zákl. přenesená",J1733,0)</f>
        <v>0</v>
      </c>
      <c r="BH1733" s="232">
        <f>IF(N1733="sníž. přenesená",J1733,0)</f>
        <v>0</v>
      </c>
      <c r="BI1733" s="232">
        <f>IF(N1733="nulová",J1733,0)</f>
        <v>0</v>
      </c>
      <c r="BJ1733" s="19" t="s">
        <v>106</v>
      </c>
      <c r="BK1733" s="232">
        <f>ROUND(I1733*H1733,2)</f>
        <v>0</v>
      </c>
      <c r="BL1733" s="19" t="s">
        <v>501</v>
      </c>
      <c r="BM1733" s="231" t="s">
        <v>3746</v>
      </c>
    </row>
    <row r="1734" spans="1:51" s="13" customFormat="1" ht="12">
      <c r="A1734" s="13"/>
      <c r="B1734" s="233"/>
      <c r="C1734" s="234"/>
      <c r="D1734" s="235" t="s">
        <v>173</v>
      </c>
      <c r="E1734" s="236" t="s">
        <v>19</v>
      </c>
      <c r="F1734" s="237" t="s">
        <v>3747</v>
      </c>
      <c r="G1734" s="234"/>
      <c r="H1734" s="238">
        <v>1</v>
      </c>
      <c r="I1734" s="239"/>
      <c r="J1734" s="234"/>
      <c r="K1734" s="234"/>
      <c r="L1734" s="240"/>
      <c r="M1734" s="293"/>
      <c r="N1734" s="294"/>
      <c r="O1734" s="294"/>
      <c r="P1734" s="294"/>
      <c r="Q1734" s="294"/>
      <c r="R1734" s="294"/>
      <c r="S1734" s="294"/>
      <c r="T1734" s="295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44" t="s">
        <v>173</v>
      </c>
      <c r="AU1734" s="244" t="s">
        <v>106</v>
      </c>
      <c r="AV1734" s="13" t="s">
        <v>106</v>
      </c>
      <c r="AW1734" s="13" t="s">
        <v>33</v>
      </c>
      <c r="AX1734" s="13" t="s">
        <v>80</v>
      </c>
      <c r="AY1734" s="244" t="s">
        <v>163</v>
      </c>
    </row>
    <row r="1735" spans="1:31" s="2" customFormat="1" ht="6.95" customHeight="1">
      <c r="A1735" s="40"/>
      <c r="B1735" s="61"/>
      <c r="C1735" s="62"/>
      <c r="D1735" s="62"/>
      <c r="E1735" s="62"/>
      <c r="F1735" s="62"/>
      <c r="G1735" s="62"/>
      <c r="H1735" s="62"/>
      <c r="I1735" s="168"/>
      <c r="J1735" s="62"/>
      <c r="K1735" s="62"/>
      <c r="L1735" s="46"/>
      <c r="M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</row>
  </sheetData>
  <sheetProtection password="CC35" sheet="1" objects="1" scenarios="1" formatColumns="0" formatRows="0" autoFilter="0"/>
  <autoFilter ref="C104:K1734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6"/>
      <c r="C9" s="40"/>
      <c r="D9" s="40"/>
      <c r="E9" s="140" t="s">
        <v>3748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2"/>
      <c r="D50" s="42"/>
      <c r="E50" s="71" t="str">
        <f>E9</f>
        <v xml:space="preserve">03 - Profese - ZTI, zařízení pro vytápění , plynová zařízení a přeložka venkov. vodovodu a plynovodu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75" customHeight="1">
      <c r="A71" s="40"/>
      <c r="B71" s="41"/>
      <c r="C71" s="42"/>
      <c r="D71" s="42"/>
      <c r="E71" s="71" t="str">
        <f>E9</f>
        <v xml:space="preserve">03 - Profese - ZTI, zařízení pro vytápění , plynová zařízení a přeložka venkov. vodovodu a plynovodu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33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3749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3750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3751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Elektro - silnoproud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04 - Elektro - silnoproud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3752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3753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3754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05 - Elektro - slaboproud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05 - Elektro - slaboproud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3755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3756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3757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Elektro - bleskosvod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06 - Elektro - bleskosvod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3758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3759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3760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06A - Měření a regulace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>06A - Měření a regulace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16.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3761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3762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3763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Vzduchotechnika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>07 - Vzduchotechnika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3764</v>
      </c>
      <c r="G80" s="223" t="s">
        <v>530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3765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2020-05-18T09:46:51Z</dcterms:created>
  <dcterms:modified xsi:type="dcterms:W3CDTF">2020-05-18T09:47:44Z</dcterms:modified>
  <cp:category/>
  <cp:version/>
  <cp:contentType/>
  <cp:contentStatus/>
</cp:coreProperties>
</file>