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01"/>
  <workbookPr/>
  <bookViews>
    <workbookView xWindow="65428" yWindow="65428" windowWidth="23256" windowHeight="12576" activeTab="0"/>
  </bookViews>
  <sheets>
    <sheet name="Rekapitulace stavby" sheetId="1" r:id="rId1"/>
    <sheet name="SO 01 - Tělocvična" sheetId="2" r:id="rId2"/>
    <sheet name="SO 02 - Ostatní prostory" sheetId="3" r:id="rId3"/>
    <sheet name="Seznam figur" sheetId="4" r:id="rId4"/>
  </sheets>
  <definedNames>
    <definedName name="_xlnm._FilterDatabase" localSheetId="1" hidden="1">'SO 01 - Tělocvična'!$C$108:$K$660</definedName>
    <definedName name="_xlnm._FilterDatabase" localSheetId="2" hidden="1">'SO 02 - Ostatní prostory'!$C$106:$K$730</definedName>
    <definedName name="_xlnm.Print_Area" localSheetId="0">'Rekapitulace stavby'!$D$4:$AO$36,'Rekapitulace stavby'!$C$42:$AQ$57</definedName>
    <definedName name="_xlnm.Print_Area" localSheetId="1">'SO 01 - Tělocvična'!$C$4:$J$39,'SO 01 - Tělocvična'!$C$45:$J$90,'SO 01 - Tělocvična'!$C$96:$K$660</definedName>
    <definedName name="_xlnm.Print_Area" localSheetId="2">'SO 02 - Ostatní prostory'!$C$4:$J$39,'SO 02 - Ostatní prostory'!$C$45:$J$88,'SO 02 - Ostatní prostory'!$C$94:$K$730</definedName>
    <definedName name="_xlnm.Print_Titles" localSheetId="0">'Rekapitulace stavby'!$52:$52</definedName>
    <definedName name="_xlnm.Print_Titles" localSheetId="1">'SO 01 - Tělocvična'!$108:$108</definedName>
    <definedName name="_xlnm.Print_Titles" localSheetId="2">'SO 02 - Ostatní prostory'!$106:$106</definedName>
  </definedNames>
  <calcPr calcId="181029"/>
  <extLst/>
</workbook>
</file>

<file path=xl/sharedStrings.xml><?xml version="1.0" encoding="utf-8"?>
<sst xmlns="http://schemas.openxmlformats.org/spreadsheetml/2006/main" count="11937" uniqueCount="1915">
  <si>
    <t>Export Komplet</t>
  </si>
  <si>
    <t>VZ</t>
  </si>
  <si>
    <t>2.0</t>
  </si>
  <si>
    <t/>
  </si>
  <si>
    <t>False</t>
  </si>
  <si>
    <t>{574de1e4-0d2d-4ed3-8395-31f84e224658}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</si>
  <si>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</si>
  <si>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</si>
  <si>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</si>
  <si>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</si>
  <si>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</si>
  <si>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</si>
  <si>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</si>
  <si>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</si>
  <si>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</si>
  <si>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190401Z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</si>
  <si>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</si>
  <si>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</si>
  <si>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PODLAHY  TĚLOCVIČNY A VSTUPNÍCH PROSTOR</t>
  </si>
  <si>
    <t>KSO:</t>
  </si>
  <si>
    <t>CC-CZ:</t>
  </si>
  <si>
    <t>Místo:</t>
  </si>
  <si>
    <t>Náchod</t>
  </si>
  <si>
    <t>Datum:</t>
  </si>
  <si>
    <t>Zadavatel:</t>
  </si>
  <si>
    <t>IČ:</t>
  </si>
  <si>
    <t>SPŠ stavební a OA Náchod</t>
  </si>
  <si>
    <t>DIČ:</t>
  </si>
  <si>
    <t>Uchazeč:</t>
  </si>
  <si>
    <t>Vyplň údaj</t>
  </si>
  <si>
    <t>Projektant:</t>
  </si>
  <si>
    <t>True</t>
  </si>
  <si>
    <t>Zpracovatel:</t>
  </si>
  <si>
    <t>15080765</t>
  </si>
  <si>
    <t>Ivan Mezera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</si>
  <si>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</si>
  <si>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</si>
  <si>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</si>
  <si>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</si>
  <si>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</si>
  <si>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</si>
  <si>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</si>
  <si>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</si>
  <si>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</si>
  <si>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</si>
  <si>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</si>
  <si>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</si>
  <si>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</si>
  <si>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</si>
  <si>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</si>
  <si>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</si>
  <si>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</si>
  <si>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</si>
  <si>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</si>
  <si>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</si>
  <si>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</si>
  <si>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</si>
  <si>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</si>
  <si>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</si>
  <si>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</si>
  <si>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</si>
  <si>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</si>
  <si>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</si>
  <si>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</si>
  <si>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</si>
  <si>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</si>
  <si>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</si>
  <si>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</si>
  <si>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</si>
  <si>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</si>
  <si>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</si>
  <si>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</si>
  <si>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</si>
  <si>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</si>
  <si>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</si>
  <si>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</si>
  <si>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</si>
  <si>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</t>
  </si>
  <si>
    <t>1</t>
  </si>
  <si>
    <t>{fa70bdaf-d6e3-4838-b277-45e6a0d6a846}</t>
  </si>
  <si>
    <t>2</t>
  </si>
  <si>
    <t>SO 02</t>
  </si>
  <si>
    <t>{570858b7-7e44-48b6-9e59-2b8590601637}</t>
  </si>
  <si>
    <t>Y10</t>
  </si>
  <si>
    <t>příčky porobeton tl 100</t>
  </si>
  <si>
    <t>17,696</t>
  </si>
  <si>
    <t>Y15P</t>
  </si>
  <si>
    <t>ytong přizdívka</t>
  </si>
  <si>
    <t>6,241</t>
  </si>
  <si>
    <t>KRYCÍ LIST SOUPISU PRACÍ</t>
  </si>
  <si>
    <t>SA</t>
  </si>
  <si>
    <t>omítka stropu do 10%</t>
  </si>
  <si>
    <t>64,6</t>
  </si>
  <si>
    <t>OmSt</t>
  </si>
  <si>
    <t>omítka stěn</t>
  </si>
  <si>
    <t>37,74</t>
  </si>
  <si>
    <t>OmS</t>
  </si>
  <si>
    <t>omítka štuková</t>
  </si>
  <si>
    <t>41,633</t>
  </si>
  <si>
    <t>OmSt10</t>
  </si>
  <si>
    <t>oprava omítek do 10%</t>
  </si>
  <si>
    <t>376,7</t>
  </si>
  <si>
    <t>Objekt:</t>
  </si>
  <si>
    <t>OmOst</t>
  </si>
  <si>
    <t>omítka Ostění</t>
  </si>
  <si>
    <t>2,08</t>
  </si>
  <si>
    <t>PF</t>
  </si>
  <si>
    <t>skladba PF keramická dlažba</t>
  </si>
  <si>
    <t>6,2</t>
  </si>
  <si>
    <t>PH</t>
  </si>
  <si>
    <t>skladba PH -sportovní polyuretanová podlaha</t>
  </si>
  <si>
    <t>58,4</t>
  </si>
  <si>
    <t>PA1</t>
  </si>
  <si>
    <t>skladba PA čistící zona</t>
  </si>
  <si>
    <t>5,22</t>
  </si>
  <si>
    <t>PA2</t>
  </si>
  <si>
    <t>skladba PA keramická dlažba</t>
  </si>
  <si>
    <t>4,29</t>
  </si>
  <si>
    <t>PD</t>
  </si>
  <si>
    <t>skladba PD keramická dlažba</t>
  </si>
  <si>
    <t>2,25</t>
  </si>
  <si>
    <t>PB</t>
  </si>
  <si>
    <t>skladba PB keramická dlažba</t>
  </si>
  <si>
    <t>125,3</t>
  </si>
  <si>
    <t>PC</t>
  </si>
  <si>
    <t>skladba PC koberec</t>
  </si>
  <si>
    <t>38,2</t>
  </si>
  <si>
    <t>PG</t>
  </si>
  <si>
    <t>skladba PG -sportovní polyuretanová podlaha</t>
  </si>
  <si>
    <t>455,8</t>
  </si>
  <si>
    <t>PE</t>
  </si>
  <si>
    <t>skladba PE vinyl kámen</t>
  </si>
  <si>
    <t>80,2</t>
  </si>
  <si>
    <t>NT</t>
  </si>
  <si>
    <t>nátěry truhl.výrobků</t>
  </si>
  <si>
    <t>4,4</t>
  </si>
  <si>
    <t>NZ</t>
  </si>
  <si>
    <t>nátěry zámečnických konstrukcí</t>
  </si>
  <si>
    <t>83,78</t>
  </si>
  <si>
    <t>M3</t>
  </si>
  <si>
    <t>malba do 3,8</t>
  </si>
  <si>
    <t>364,213</t>
  </si>
  <si>
    <t>M5</t>
  </si>
  <si>
    <t>malba přes 5 m</t>
  </si>
  <si>
    <t>120,8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</si>
  <si>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</si>
  <si>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</si>
  <si>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</si>
  <si>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</si>
  <si>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</si>
  <si>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</si>
  <si>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</si>
  <si>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</si>
  <si>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</si>
  <si>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</si>
  <si>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</si>
  <si>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</si>
  <si>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</si>
  <si>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</si>
  <si>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</si>
  <si>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735 - Ústřední vytápění - otopná tělesa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</si>
  <si>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</si>
  <si>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</si>
  <si>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</si>
  <si>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</si>
  <si>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</si>
  <si>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</si>
  <si>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</si>
  <si>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</si>
  <si>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</si>
  <si>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</si>
  <si>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</si>
  <si>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</si>
  <si>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>N00 - Nepojmenované práce</t>
  </si>
  <si>
    <t xml:space="preserve">    N01 - Vybavení tělocvičen</t>
  </si>
  <si>
    <t>OST - Ostatní</t>
  </si>
  <si>
    <t>VRN - Vedlejší rozpočtové náklady</t>
  </si>
  <si>
    <t xml:space="preserve">    VRN3 - Zařízení staveniště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</si>
  <si>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</si>
  <si>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</si>
  <si>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</si>
  <si>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</si>
  <si>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</si>
  <si>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</si>
  <si>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</si>
  <si>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</si>
  <si>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</si>
  <si>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</si>
  <si>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</si>
  <si>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</si>
  <si>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</si>
  <si>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</si>
  <si>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</si>
  <si>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</si>
  <si>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</si>
  <si>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</si>
  <si>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</si>
  <si>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</si>
  <si>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310237251</t>
  </si>
  <si>
    <t>Zazdívka otvorů pl do 0,25 m2 ve zdivu nadzákladovém cihlami pálenými tl do 450 mm</t>
  </si>
  <si>
    <t>kus</t>
  </si>
  <si>
    <t>CS ÚRS 2019 01</t>
  </si>
  <si>
    <t>4</t>
  </si>
  <si>
    <t>1154462184</t>
  </si>
  <si>
    <t>PP</t>
  </si>
  <si>
    <t>Zazdívka otvorů ve zdivu nadzákladovém cihlami pálenými plochy přes 0,09 m2 do 0,25 m2, ve zdi tl. přes 300 do 450 mm</t>
  </si>
  <si>
    <t>VV</t>
  </si>
  <si>
    <t>"vzt a instalační potrubí"6</t>
  </si>
  <si>
    <t>310239211</t>
  </si>
  <si>
    <t>Zazdívka otvorů pl do 4 m2 ve zdivu nadzákladovém cihlami pálenými na MVC</t>
  </si>
  <si>
    <t>m3</t>
  </si>
  <si>
    <t>-421485440</t>
  </si>
  <si>
    <t>Zazdívka otvorů ve zdivu nadzákladovém cihlami pálenými plochy přes 1 m2 do 4 m2 na maltu vápenocementovou</t>
  </si>
  <si>
    <t>"m.č.134</t>
  </si>
  <si>
    <t>0,7*2,0*0,4</t>
  </si>
  <si>
    <t>Součet</t>
  </si>
  <si>
    <t>317121151</t>
  </si>
  <si>
    <t>Montáž ŽB překladů prefabrikovaných do rýh světlosti otvoru do 1050 mm</t>
  </si>
  <si>
    <t>-740320409</t>
  </si>
  <si>
    <t>Montáž překladů ze železobetonových prefabrikátů dodatečně do připravených rýh, světlosti otvoru do 1050 mm</t>
  </si>
  <si>
    <t>M</t>
  </si>
  <si>
    <t>59321113</t>
  </si>
  <si>
    <t>překlad železobetonový RZP 1490x115x190mm</t>
  </si>
  <si>
    <t>8</t>
  </si>
  <si>
    <t>-1295262619</t>
  </si>
  <si>
    <t>5</t>
  </si>
  <si>
    <t>342272225</t>
  </si>
  <si>
    <t>Příčka z pórobetonových hladkých tvárnic na tenkovrstvou maltu tl 100 mm</t>
  </si>
  <si>
    <t>m2</t>
  </si>
  <si>
    <t>-1684288915</t>
  </si>
  <si>
    <t>Příčky z pórobetonových tvárnic hladkých na tenké maltové lože objemová hmotnost do 500 kg/m3, tloušťka příčky 100 mm</t>
  </si>
  <si>
    <t>"m.č.133</t>
  </si>
  <si>
    <t>4,48*3,95</t>
  </si>
  <si>
    <t>6</t>
  </si>
  <si>
    <t>346272256</t>
  </si>
  <si>
    <t>Přizdívka z pórobetonových tvárnic tl 150 mm</t>
  </si>
  <si>
    <t>1004973491</t>
  </si>
  <si>
    <t>Přizdívky z pórobetonových tvárnic objemová hmotnost do 500 kg/m3, na tenké maltové lože, tloušťka přizdívky 150 mm</t>
  </si>
  <si>
    <t>1,58*3,95</t>
  </si>
  <si>
    <t>7</t>
  </si>
  <si>
    <t>349231811</t>
  </si>
  <si>
    <t>Přizdívka ostění s ozubem z cihel tl do 150 mm</t>
  </si>
  <si>
    <t>2055787790</t>
  </si>
  <si>
    <t>Přizdívka z cihel ostění s ozubem ve vybouraných otvorech, s vysekáním kapes pro zavázaní přes 80 do 150 mm</t>
  </si>
  <si>
    <t>"1np-m.č.133"2,0*0,4</t>
  </si>
  <si>
    <t>Úpravy povrchů, podlahy a osazování výplní</t>
  </si>
  <si>
    <t>611315421</t>
  </si>
  <si>
    <t>Oprava vnitřní vápenné štukové omítky stropů v rozsahu plochy do 10%</t>
  </si>
  <si>
    <t>-997645957</t>
  </si>
  <si>
    <t>Oprava vápenné omítky vnitřních ploch štukové dvouvrstvé, tloušťky do 20 mm a tloušťky štuku do 3 mm stropů, v rozsahu opravované plochy do 10%</t>
  </si>
  <si>
    <t>"m.č.133,137,138</t>
  </si>
  <si>
    <t>6,2+37,2+21,2</t>
  </si>
  <si>
    <t>9</t>
  </si>
  <si>
    <t>611325221</t>
  </si>
  <si>
    <t>Vápenocementová štuková omítka malých ploch do 0,09 m2 na stropech</t>
  </si>
  <si>
    <t>1396809987</t>
  </si>
  <si>
    <t>Vápenocementová omítka jednotlivých malých ploch štuková na stropech, plochy jednotlivě do 0,09 m2</t>
  </si>
  <si>
    <t>"kanalizace"1</t>
  </si>
  <si>
    <t>10</t>
  </si>
  <si>
    <t>612131121</t>
  </si>
  <si>
    <t>Penetrační disperzní nátěr vnitřních stěn nanášený ručně</t>
  </si>
  <si>
    <t>841231990</t>
  </si>
  <si>
    <t>Podkladní a spojovací vrstva vnitřních omítaných ploch penetrace akrylát-silikonová nanášená ručně stěn</t>
  </si>
  <si>
    <t>11</t>
  </si>
  <si>
    <t>612142001</t>
  </si>
  <si>
    <t>Potažení vnitřních stěn sklovláknitým pletivem vtlačeným do tenkovrstvé hmoty</t>
  </si>
  <si>
    <t>-918543737</t>
  </si>
  <si>
    <t>Potažení vnitřních ploch pletivem v ploše nebo pruzích, na plném podkladu sklovláknitým vtlačením do tmelu stěn</t>
  </si>
  <si>
    <t>Y10*2+Y15P</t>
  </si>
  <si>
    <t>12</t>
  </si>
  <si>
    <t>612311131</t>
  </si>
  <si>
    <t>Potažení vnitřních stěn vápenným štukem tloušťky do 3 mm</t>
  </si>
  <si>
    <t>300220518</t>
  </si>
  <si>
    <t>Potažení vnitřních ploch štukem tloušťky do 3 mm svislých konstrukcí stěn</t>
  </si>
  <si>
    <t>13</t>
  </si>
  <si>
    <t>612315421</t>
  </si>
  <si>
    <t>Oprava vnitřní vápenné štukové omítky stěn v rozsahu plochy do 10%</t>
  </si>
  <si>
    <t>-1796153737</t>
  </si>
  <si>
    <t>Oprava vápenné omítky vnitřních ploch štukové dvouvrstvé, tloušťky do 20 mm a tloušťky štuku do 3 mm stěn, v rozsahu opravované plochy do 10%</t>
  </si>
  <si>
    <t>"ZE</t>
  </si>
  <si>
    <t>(3,73+1,58)*2,0</t>
  </si>
  <si>
    <t>"m.č.137</t>
  </si>
  <si>
    <t>(8,15+4,48)*2,0*2</t>
  </si>
  <si>
    <t>Mezisoučet</t>
  </si>
  <si>
    <t>"m.č.134,5</t>
  </si>
  <si>
    <t>(25,5+3,53)*3,0*2</t>
  </si>
  <si>
    <t>-1,2*1,5*7</t>
  </si>
  <si>
    <t>-1,6*2,0*2</t>
  </si>
  <si>
    <t>-1,1*2,0</t>
  </si>
  <si>
    <t>"m.č.138</t>
  </si>
  <si>
    <t>(4,6+4,48)*3,0*2</t>
  </si>
  <si>
    <t>-3,5*3,0</t>
  </si>
  <si>
    <t>"m.č.136</t>
  </si>
  <si>
    <t>30,2*2,0*2</t>
  </si>
  <si>
    <t>16</t>
  </si>
  <si>
    <t>612325302</t>
  </si>
  <si>
    <t>Vápenocementová štuková omítka ostění nebo nadpraží</t>
  </si>
  <si>
    <t>1922749595</t>
  </si>
  <si>
    <t>Vápenocementová omítka ostění nebo nadpraží štuková</t>
  </si>
  <si>
    <t>"1np m.č.136</t>
  </si>
  <si>
    <t>(1,0+2,1*2)*0,4</t>
  </si>
  <si>
    <t>17</t>
  </si>
  <si>
    <t>631362021</t>
  </si>
  <si>
    <t>Výztuž mazanin svařovanými sítěmi Kari</t>
  </si>
  <si>
    <t>t</t>
  </si>
  <si>
    <t>-1791255020</t>
  </si>
  <si>
    <t>Výztuž mazanin ze svařovaných sítí z drátů typu KARI</t>
  </si>
  <si>
    <t>PF*0,00135</t>
  </si>
  <si>
    <t>PH*0,00135</t>
  </si>
  <si>
    <t>19</t>
  </si>
  <si>
    <t>632451234</t>
  </si>
  <si>
    <t>Potěr cementový samonivelační litý C25 tl do 50 mm</t>
  </si>
  <si>
    <t>1774871683</t>
  </si>
  <si>
    <t>Potěr cementový samonivelační litý tř. C 25, tl. přes 45 do 50 mm</t>
  </si>
  <si>
    <t>PF+PH</t>
  </si>
  <si>
    <t>20</t>
  </si>
  <si>
    <t>632451292</t>
  </si>
  <si>
    <t>Příplatek k cementovému samonivelačnímu litému potěru C25 ZKD 5 mm tloušťky přes 50 mm</t>
  </si>
  <si>
    <t>-920099875</t>
  </si>
  <si>
    <t>Potěr cementový samonivelační litý Příplatek k cenám za každých dalších i započatých 5 mm tloušťky přes 50 mm tř. C 25</t>
  </si>
  <si>
    <t>(PF+PH)*2</t>
  </si>
  <si>
    <t>27</t>
  </si>
  <si>
    <t>644941112</t>
  </si>
  <si>
    <t>Osazování ventilačních mřížek velikosti do 300 x 300 mm</t>
  </si>
  <si>
    <t>-815964500</t>
  </si>
  <si>
    <t>Montáž průvětrníků nebo mřížek odvětrávacích velikosti přes 150 x 200 do 300 x 300 mm</t>
  </si>
  <si>
    <t>"1np-Z02"1</t>
  </si>
  <si>
    <t>28</t>
  </si>
  <si>
    <t>55341429.S</t>
  </si>
  <si>
    <t>mřížka větrací oboustranná AL se síťovinou 400x200 mm</t>
  </si>
  <si>
    <t>-231447838</t>
  </si>
  <si>
    <t>Ostatní konstrukce a práce, bourání</t>
  </si>
  <si>
    <t>29</t>
  </si>
  <si>
    <t>946111117</t>
  </si>
  <si>
    <t>Montáž pojízdných věží trubkových/dílcových š do 0,9 m dl do 3,2 m v do 7,6 m</t>
  </si>
  <si>
    <t>1642015195</t>
  </si>
  <si>
    <t>Montáž pojízdných věží trubkových nebo dílcových s maximálním zatížením podlahy do 200 kg/m2 šířky od 0,6 do 0,9 m, délky do 3,2 m, výšky přes 6,6 m do 7,6 m</t>
  </si>
  <si>
    <t>P</t>
  </si>
  <si>
    <t>Poznámka k položce:
pro údržbu kabřincového obkladu a nářadí tělocvičny</t>
  </si>
  <si>
    <t>30</t>
  </si>
  <si>
    <t>946111217</t>
  </si>
  <si>
    <t>Příplatek k pojízdným věžím š do 0,9 m dl do 3,2 m v do 7,6 m za první a ZKD den použití</t>
  </si>
  <si>
    <t>-1183425713</t>
  </si>
  <si>
    <t>Montáž pojízdných věží trubkových nebo dílcových s maximálním zatížením podlahy do 200 kg/m2 Příplatek za první a každý další den použití pojízdného lešení k ceně -1117</t>
  </si>
  <si>
    <t>2*14</t>
  </si>
  <si>
    <t>31</t>
  </si>
  <si>
    <t>946111817</t>
  </si>
  <si>
    <t>Demontáž pojízdných věží trubkových/dílcových š do 0,9 m dl do 3,2 m v do 7,6 m</t>
  </si>
  <si>
    <t>-1837115460</t>
  </si>
  <si>
    <t>Demontáž pojízdných věží trubkových nebo dílcových s maximálním zatížením podlahy do 200 kg/m2 šířky od 0,6 do 0,9 m, délky do 3,2 m, výšky přes 6,6 m do 7,6 m</t>
  </si>
  <si>
    <t>32</t>
  </si>
  <si>
    <t>949101111</t>
  </si>
  <si>
    <t>Lešení pomocné pro objekty pozemních staveb s lešeňovou podlahou v do 1,9 m zatížení do 150 kg/m2</t>
  </si>
  <si>
    <t>-1111284890</t>
  </si>
  <si>
    <t>Lešení pomocné pracovní pro objekty pozemních staveb pro zatížení do 150 kg/m2, o výšce lešeňové podlahy do 1,9 m</t>
  </si>
  <si>
    <t>(PG+PC)*0,3</t>
  </si>
  <si>
    <t>33</t>
  </si>
  <si>
    <t>949101112</t>
  </si>
  <si>
    <t>Lešení pomocné pro objekty pozemních staveb s lešeňovou podlahou v do 3,5 m zatížení do 150 kg/m2</t>
  </si>
  <si>
    <t>-1873468963</t>
  </si>
  <si>
    <t>Lešení pomocné pracovní pro objekty pozemních staveb pro zatížení do 150 kg/m2, o výšce lešeňové podlahy přes 1,9 do 3,5 m</t>
  </si>
  <si>
    <t>30,0*1,2*2</t>
  </si>
  <si>
    <t>34</t>
  </si>
  <si>
    <t>952901111</t>
  </si>
  <si>
    <t>Vyčištění budov bytové a občanské výstavby při výšce podlaží do 4 m</t>
  </si>
  <si>
    <t>1363386651</t>
  </si>
  <si>
    <t>Vyčištění budov nebo objektů před předáním do užívání budov bytové nebo občanské výstavby, světlé výšky podlaží do 4 m</t>
  </si>
  <si>
    <t>PA1+PA2+PB*0,7+PD+PE+PF+PH</t>
  </si>
  <si>
    <t>13,3*2+9,0+16,4</t>
  </si>
  <si>
    <t>35</t>
  </si>
  <si>
    <t>952901114</t>
  </si>
  <si>
    <t>Vyčištění budov bytové a občanské výstavby při výšce podlaží přes 4 m</t>
  </si>
  <si>
    <t>561639689</t>
  </si>
  <si>
    <t>Vyčištění budov nebo objektů před předáním do užívání budov bytové nebo občanské výstavby, světlé výšky podlaží přes 4 m</t>
  </si>
  <si>
    <t>36</t>
  </si>
  <si>
    <t>953943113</t>
  </si>
  <si>
    <t>Osazování výrobků do 15 kg/kus do vysekaných kapes zdiva bez jejich dodání</t>
  </si>
  <si>
    <t>-401269165</t>
  </si>
  <si>
    <t>Osazování drobných kovových předmětů výrobků ostatních jinde neuvedených do vynechaných či vysekaných kapes zdiva, se zajištěním polohy se zalitím maltou cementovou, hmotnosti přes 5 do 15 kg/kus</t>
  </si>
  <si>
    <t>"sloupky krytů radiátorů 60x40x3 mm</t>
  </si>
  <si>
    <t>40</t>
  </si>
  <si>
    <t>38</t>
  </si>
  <si>
    <t>962032230</t>
  </si>
  <si>
    <t>Bourání zdiva z cihel pálených nebo vápenopískových na MV nebo MVC do 1 m3</t>
  </si>
  <si>
    <t>839779816</t>
  </si>
  <si>
    <t>Bourání zdiva nadzákladového z cihel nebo tvárnic z cihel pálených nebo vápenopískových, na maltu vápennou nebo vápenocementovou, objemu do 1 m3</t>
  </si>
  <si>
    <t>1,0*1,0*0,375</t>
  </si>
  <si>
    <t>39</t>
  </si>
  <si>
    <t>962081131</t>
  </si>
  <si>
    <t>Bourání příček ze skleněných tvárnic tl do 100 mm</t>
  </si>
  <si>
    <t>-642703386</t>
  </si>
  <si>
    <t>Bourání zdiva příček nebo vybourání otvorů ze skleněných tvárnic, tl. do 100 mm</t>
  </si>
  <si>
    <t>1,6*1,2</t>
  </si>
  <si>
    <t>43</t>
  </si>
  <si>
    <t>971033251</t>
  </si>
  <si>
    <t>Vybourání otvorů ve zdivu cihelném pl do 0,0225 m2 na MVC nebo MV tl do 450 mm</t>
  </si>
  <si>
    <t>894110981</t>
  </si>
  <si>
    <t>Vybourání otvorů ve zdivu základovém nebo nadzákladovém z cihel, tvárnic, příčkovek z cihel pálených na maltu vápennou nebo vápenocementovou plochy do 0,0225 m2, tl. do 450 mm</t>
  </si>
  <si>
    <t>"vodovod"1</t>
  </si>
  <si>
    <t>44</t>
  </si>
  <si>
    <t>971033561</t>
  </si>
  <si>
    <t>Vybourání otvorů ve zdivu cihelném pl do 1 m2 na MVC nebo MV tl do 600 mm</t>
  </si>
  <si>
    <t>1240962527</t>
  </si>
  <si>
    <t>Vybourání otvorů ve zdivu základovém nebo nadzákladovém z cihel, tvárnic, příčkovek z cihel pálených na maltu vápennou nebo vápenocementovou plochy do 1 m2, tl. do 600 mm</t>
  </si>
  <si>
    <t>"1np m.č.133"1,6*0,3*0,4</t>
  </si>
  <si>
    <t>45</t>
  </si>
  <si>
    <t>971033651</t>
  </si>
  <si>
    <t>Vybourání otvorů ve zdivu cihelném pl do 4 m2 na MVC nebo MV tl do 600 mm</t>
  </si>
  <si>
    <t>-1869851158</t>
  </si>
  <si>
    <t>Vybourání otvorů ve zdivu základovém nebo nadzákladovém z cihel, tvárnic, příčkovek z cihel pálených na maltu vápennou nebo vápenocementovou plochy do 4 m2, tl. do 600 mm</t>
  </si>
  <si>
    <t>"1np.m.č.133"1,0*2,1*0,4</t>
  </si>
  <si>
    <t>46</t>
  </si>
  <si>
    <t>972054141</t>
  </si>
  <si>
    <t>Vybourání otvorů v ŽB stropech nebo klenbách pl do 0,0225 m2 tl do 150 mm</t>
  </si>
  <si>
    <t>-86586475</t>
  </si>
  <si>
    <t>Vybourání otvorů ve stropech nebo klenbách železobetonových bez odstranění podlahy a násypu, plochy do 0,0225 m2, tl. do 150 mm</t>
  </si>
  <si>
    <t>"kanalizace</t>
  </si>
  <si>
    <t>"vodovod</t>
  </si>
  <si>
    <t>997</t>
  </si>
  <si>
    <t>Přesun sutě</t>
  </si>
  <si>
    <t>47</t>
  </si>
  <si>
    <t>997013152</t>
  </si>
  <si>
    <t>Vnitrostaveništní doprava suti a vybouraných hmot pro budovy v do 9 m s omezením mechanizace</t>
  </si>
  <si>
    <t>1094222302</t>
  </si>
  <si>
    <t>Vnitrostaveništní doprava suti a vybouraných hmot vodorovně do 50 m svisle s omezením mechanizace pro budovy a haly výšky přes 6 do 9 m</t>
  </si>
  <si>
    <t>48</t>
  </si>
  <si>
    <t>997013501</t>
  </si>
  <si>
    <t>Odvoz suti a vybouraných hmot na skládku nebo meziskládku do 1 km se složením</t>
  </si>
  <si>
    <t>-1933345128</t>
  </si>
  <si>
    <t>Odvoz suti a vybouraných hmot na skládku nebo meziskládku se složením, na vzdálenost do 1 km</t>
  </si>
  <si>
    <t>"cihla"0,675+0,012+0,346+1,512</t>
  </si>
  <si>
    <t>"keramický obklad"2,222</t>
  </si>
  <si>
    <t>"ocel"0,122+0,692</t>
  </si>
  <si>
    <t>"železobeton"0,016</t>
  </si>
  <si>
    <t>"dřevo"7,973+4,345+13,01</t>
  </si>
  <si>
    <t>"sklo"0,105</t>
  </si>
  <si>
    <t>49</t>
  </si>
  <si>
    <t>997013509</t>
  </si>
  <si>
    <t>Příplatek k odvozu suti a vybouraných hmot na skládku ZKD 1 km přes 1 km</t>
  </si>
  <si>
    <t>778208255</t>
  </si>
  <si>
    <t>Odvoz suti a vybouraných hmot na skládku nebo meziskládku se složením, na vzdálenost Příplatek k ceně za každý další i započatý 1 km přes 1 km</t>
  </si>
  <si>
    <t>"cihla"(0,675+0,012+0,346+1,512)*6</t>
  </si>
  <si>
    <t>"keramický obklad"2,222*6</t>
  </si>
  <si>
    <t>"dřevo"(7,973+4,345+13,01)*15</t>
  </si>
  <si>
    <t>"sklo"0,105*15</t>
  </si>
  <si>
    <t>50</t>
  </si>
  <si>
    <t>997013802</t>
  </si>
  <si>
    <t>Poplatek za uložení na skládce (skládkovné) stavebního odpadu železobetonového kód odpadu 170 101</t>
  </si>
  <si>
    <t>-415444153</t>
  </si>
  <si>
    <t>Poplatek za uložení stavebního odpadu na skládce (skládkovné) z armovaného betonu zatříděného do Katalogu odpadů pod kódem 170 101</t>
  </si>
  <si>
    <t>51</t>
  </si>
  <si>
    <t>997013803</t>
  </si>
  <si>
    <t>Poplatek za uložení na skládce (skládkovné) stavebního odpadu cihelného kód odpadu 170 102</t>
  </si>
  <si>
    <t>2082561577</t>
  </si>
  <si>
    <t>Poplatek za uložení stavebního odpadu na skládce (skládkovné) cihelného zatříděného do Katalogu odpadů pod kódem 170 102</t>
  </si>
  <si>
    <t>52</t>
  </si>
  <si>
    <t>997013804</t>
  </si>
  <si>
    <t>Poplatek za uložení na skládce (skládkovné) stavebního odpadu ze skla kód odpadu 170 202</t>
  </si>
  <si>
    <t>411294985</t>
  </si>
  <si>
    <t>Poplatek za uložení stavebního odpadu na skládce (skládkovné) ze skla zatříděného do Katalogu odpadů pod kódem 170 202</t>
  </si>
  <si>
    <t>0,105</t>
  </si>
  <si>
    <t>53</t>
  </si>
  <si>
    <t>997013807</t>
  </si>
  <si>
    <t>Poplatek za uložení na skládce (skládkovné) stavebního odpadu keramického kód odpadu 170 103</t>
  </si>
  <si>
    <t>-1444831819</t>
  </si>
  <si>
    <t>Poplatek za uložení stavebního odpadu na skládce (skládkovné) z tašek a keramických výrobků zatříděného do Katalogu odpadů pod kódem 170 103</t>
  </si>
  <si>
    <t>54</t>
  </si>
  <si>
    <t>997013811</t>
  </si>
  <si>
    <t>Poplatek za uložení na skládce (skládkovné) stavebního odpadu dřevěného kód odpadu 170 201</t>
  </si>
  <si>
    <t>-505138073</t>
  </si>
  <si>
    <t>Poplatek za uložení stavebního odpadu na skládce (skládkovné) dřevěného zatříděného do Katalogu odpadů pod kódem 170 201</t>
  </si>
  <si>
    <t>998</t>
  </si>
  <si>
    <t>Přesun hmot</t>
  </si>
  <si>
    <t>231</t>
  </si>
  <si>
    <t>998011002</t>
  </si>
  <si>
    <t>Přesun hmot pro budovy zděné v do 12 m</t>
  </si>
  <si>
    <t>-1497581744</t>
  </si>
  <si>
    <t>Přesun hmot pro budovy občanské výstavby, bydlení, výrobu a služby s nosnou svislou konstrukcí zděnou z cihel, tvárnic nebo kamene vodorovná dopravní vzdálenost do 100 m pro budovy výšky přes 6 do 12 m</t>
  </si>
  <si>
    <t>PSV</t>
  </si>
  <si>
    <t>Práce a dodávky PSV</t>
  </si>
  <si>
    <t>713</t>
  </si>
  <si>
    <t>Izolace tepelné</t>
  </si>
  <si>
    <t>56</t>
  </si>
  <si>
    <t>713121111</t>
  </si>
  <si>
    <t>Montáž izolace tepelné podlah volně kladenými rohožemi, pásy, dílci, deskami 1 vrstva</t>
  </si>
  <si>
    <t>-1654620153</t>
  </si>
  <si>
    <t>Montáž tepelné izolace podlah rohožemi, pásy, deskami, dílci, bloky (izolační materiál ve specifikaci) kladenými volně jednovrstvá</t>
  </si>
  <si>
    <t>57</t>
  </si>
  <si>
    <t>28372303</t>
  </si>
  <si>
    <t>deska EPS 100 pro trvalé zatížení v tlaku (max. 2000 kg/m2) tl 40mm</t>
  </si>
  <si>
    <t>491386639</t>
  </si>
  <si>
    <t>64,6*1,02 'Přepočtené koeficientem množství</t>
  </si>
  <si>
    <t>58</t>
  </si>
  <si>
    <t>713191132</t>
  </si>
  <si>
    <t>Montáž izolace tepelné podlah, stropů vrchem nebo střech překrytí separační fólií z PE</t>
  </si>
  <si>
    <t>992000589</t>
  </si>
  <si>
    <t>Montáž tepelné izolace stavebních konstrukcí - doplňky a konstrukční součásti podlah, stropů vrchem nebo střech překrytím fólií separační z PE</t>
  </si>
  <si>
    <t>59</t>
  </si>
  <si>
    <t>28323100</t>
  </si>
  <si>
    <t>fólie LDPE (750 kg/m3) proti zemní vlhkosti nad úrovní terénu tl 0,8mm</t>
  </si>
  <si>
    <t>11633643</t>
  </si>
  <si>
    <t>64,6*1,1 'Přepočtené koeficientem množství</t>
  </si>
  <si>
    <t>63</t>
  </si>
  <si>
    <t>998713102</t>
  </si>
  <si>
    <t>Přesun hmot tonážní pro izolace tepelné v objektech v do 12 m</t>
  </si>
  <si>
    <t>-1822569595</t>
  </si>
  <si>
    <t>Přesun hmot pro izolace tepelné stanovený z hmotnosti přesunovaného materiálu vodorovná dopravní vzdálenost do 50 m v objektech výšky přes 6 m do 12 m</t>
  </si>
  <si>
    <t>64</t>
  </si>
  <si>
    <t>998713181</t>
  </si>
  <si>
    <t>Příplatek k přesunu hmot tonážní 713 prováděný bez použití mechanizace</t>
  </si>
  <si>
    <t>817888824</t>
  </si>
  <si>
    <t>Přesun hmot pro izolace tepelné stanovený z hmotnosti přesunovaného materiálu Příplatek k cenám za přesun prováděný bez použití mechanizace pro jakoukoliv výšku objektu</t>
  </si>
  <si>
    <t>65</t>
  </si>
  <si>
    <t>998713202</t>
  </si>
  <si>
    <t>Přesun hmot procentní pro izolace tepelné v objektech v do 12 m</t>
  </si>
  <si>
    <t>%</t>
  </si>
  <si>
    <t>703088983</t>
  </si>
  <si>
    <t>Přesun hmot pro izolace tepelné stanovený procentní sazbou (%) z ceny vodorovná dopravní vzdálenost do 50 m v objektech výšky přes 6 do 12 m</t>
  </si>
  <si>
    <t>721</t>
  </si>
  <si>
    <t>Zdravotechnika - vnitřní kanalizace</t>
  </si>
  <si>
    <t>66</t>
  </si>
  <si>
    <t>720905544.R</t>
  </si>
  <si>
    <t>Odpadní výústka dn 100</t>
  </si>
  <si>
    <t>2021637960</t>
  </si>
  <si>
    <t>67</t>
  </si>
  <si>
    <t>721171905</t>
  </si>
  <si>
    <t>Potrubí z PP vsazení odbočky do hrdla DN 110</t>
  </si>
  <si>
    <t>450403960</t>
  </si>
  <si>
    <t>Opravy odpadního potrubí plastového vsazení odbočky do potrubí DN 110</t>
  </si>
  <si>
    <t>68</t>
  </si>
  <si>
    <t>721174045</t>
  </si>
  <si>
    <t>Potrubí kanalizační z PP připojovací DN 110</t>
  </si>
  <si>
    <t>m</t>
  </si>
  <si>
    <t>1191579745</t>
  </si>
  <si>
    <t>Potrubí z plastových trub polypropylenové připojovací DN 110</t>
  </si>
  <si>
    <t>69</t>
  </si>
  <si>
    <t>721290111</t>
  </si>
  <si>
    <t>Zkouška těsnosti potrubí kanalizace vodou do DN 125</t>
  </si>
  <si>
    <t>1724756891</t>
  </si>
  <si>
    <t>Zkouška těsnosti kanalizace v objektech vodou do DN 125</t>
  </si>
  <si>
    <t>70</t>
  </si>
  <si>
    <t>998721202</t>
  </si>
  <si>
    <t>Přesun hmot procentní pro vnitřní kanalizace v objektech v do 12 m</t>
  </si>
  <si>
    <t>-569039443</t>
  </si>
  <si>
    <t>Přesun hmot pro vnitřní kanalizace stanovený procentní sazbou (%) z ceny vodorovná dopravní vzdálenost do 50 m v objektech výšky přes 6 do 12 m</t>
  </si>
  <si>
    <t>722</t>
  </si>
  <si>
    <t>Zdravotechnika - vnitřní vodovod</t>
  </si>
  <si>
    <t>71</t>
  </si>
  <si>
    <t>722171932</t>
  </si>
  <si>
    <t>Potrubí plastové výměna trub nebo tvarovek D do 20 mm</t>
  </si>
  <si>
    <t>-695828655</t>
  </si>
  <si>
    <t>Výměna trubky, tvarovky, vsazení odbočky na rozvodech vody z plastů D přes 16 do 20 mm</t>
  </si>
  <si>
    <t>72</t>
  </si>
  <si>
    <t>28613974</t>
  </si>
  <si>
    <t>tvarovka T-kus navrtávací s odbočkou teplá 63-20mm</t>
  </si>
  <si>
    <t>-916883886</t>
  </si>
  <si>
    <t>tvarovka T-kus navrtávací s odbočkou 360° D 63-20mm</t>
  </si>
  <si>
    <t>73</t>
  </si>
  <si>
    <t>28613974.S</t>
  </si>
  <si>
    <t>tvarovka T-kus navrtávací s odbočkou studená D 63-20mm</t>
  </si>
  <si>
    <t>-1249221772</t>
  </si>
  <si>
    <t>74</t>
  </si>
  <si>
    <t>722173103</t>
  </si>
  <si>
    <t>Potrubí vodovodní plastové PE-Xa spoj násuvnou objímkou plastovou D 20x2,8 mm</t>
  </si>
  <si>
    <t>-812778529</t>
  </si>
  <si>
    <t>Potrubí z plastových trubek ze síťovaného polyethylenu (PE-Xa) spojované mechanicky násuvnou objímkou plastovou Ø 20/2,8</t>
  </si>
  <si>
    <t>16,2*2</t>
  </si>
  <si>
    <t>75</t>
  </si>
  <si>
    <t>722181211</t>
  </si>
  <si>
    <t>Ochrana vodovodního potrubí přilepenými termoizolačními trubicemi z PE tl do 6 mm DN do 22 mm</t>
  </si>
  <si>
    <t>1949573686</t>
  </si>
  <si>
    <t>Ochrana potrubí termoizolačními trubicemi z pěnového polyetylenu PE přilepenými v příčných a podélných spojích, tloušťky izolace do 6 mm, vnitřního průměru izolace DN do 22 mm</t>
  </si>
  <si>
    <t>76</t>
  </si>
  <si>
    <t>722190901</t>
  </si>
  <si>
    <t>Uzavření nebo otevření vodovodního potrubí při opravách</t>
  </si>
  <si>
    <t>2102514358</t>
  </si>
  <si>
    <t>Opravy ostatní uzavření nebo otevření vodovodního potrubí při opravách včetně vypuštění a napuštění</t>
  </si>
  <si>
    <t>77</t>
  </si>
  <si>
    <t>722290234</t>
  </si>
  <si>
    <t>Proplach a dezinfekce vodovodního potrubí do DN 80</t>
  </si>
  <si>
    <t>678716433</t>
  </si>
  <si>
    <t>Zkoušky, proplach a desinfekce vodovodního potrubí proplach a desinfekce vodovodního potrubí do DN 80</t>
  </si>
  <si>
    <t>78</t>
  </si>
  <si>
    <t>722905544.R</t>
  </si>
  <si>
    <t>vyvedení vodovodní výustky</t>
  </si>
  <si>
    <t>1976455682</t>
  </si>
  <si>
    <t>79</t>
  </si>
  <si>
    <t>998722202</t>
  </si>
  <si>
    <t>Přesun hmot procentní pro vnitřní vodovod v objektech v do 12 m</t>
  </si>
  <si>
    <t>-1116693703</t>
  </si>
  <si>
    <t>Přesun hmot pro vnitřní vodovod stanovený procentní sazbou (%) z ceny vodorovná dopravní vzdálenost do 50 m v objektech výšky přes 6 do 12 m</t>
  </si>
  <si>
    <t>725</t>
  </si>
  <si>
    <t>Zdravotechnika - zařizovací předměty</t>
  </si>
  <si>
    <t>80</t>
  </si>
  <si>
    <t>725111132</t>
  </si>
  <si>
    <t>Splachovač nádržkový plastový nízkopoložený nebo vysokopoložený</t>
  </si>
  <si>
    <t>soubor</t>
  </si>
  <si>
    <t>-687407040</t>
  </si>
  <si>
    <t>Zařízení záchodů splachovače nádržkové plastové nízkopoložené nebo vysokopoložené</t>
  </si>
  <si>
    <t>81</t>
  </si>
  <si>
    <t>725331111</t>
  </si>
  <si>
    <t>Výlevka bez výtokových armatur keramická se sklopnou plastovou mřížkou 500 mm</t>
  </si>
  <si>
    <t>2035922578</t>
  </si>
  <si>
    <t>Výlevky bez výtokových armatur a splachovací nádrže keramické se sklopnou plastovou mřížkou 425 mm</t>
  </si>
  <si>
    <t>82</t>
  </si>
  <si>
    <t>725821321</t>
  </si>
  <si>
    <t>Baterie dřezová nástěnná klasická s otáčivým kulatým ústím a délkou ramínka 200 mm</t>
  </si>
  <si>
    <t>1691531291</t>
  </si>
  <si>
    <t>Baterie dřezové nástěnné klasické s otáčivým kulatým ústím a délkou ramínka 200 mm</t>
  </si>
  <si>
    <t>83</t>
  </si>
  <si>
    <t>998725202</t>
  </si>
  <si>
    <t>Přesun hmot procentní pro zařizovací předměty v objektech v do 12 m</t>
  </si>
  <si>
    <t>1012216937</t>
  </si>
  <si>
    <t>Přesun hmot pro zařizovací předměty stanovený procentní sazbou (%) z ceny vodorovná dopravní vzdálenost do 50 m v objektech výšky přes 6 do 12 m</t>
  </si>
  <si>
    <t>735</t>
  </si>
  <si>
    <t>Ústřední vytápění - otopná tělesa</t>
  </si>
  <si>
    <t>233</t>
  </si>
  <si>
    <t>735111810</t>
  </si>
  <si>
    <t>Demontáž otopného tělesa litinového článkového</t>
  </si>
  <si>
    <t>2004338210</t>
  </si>
  <si>
    <t>Demontáž otopných těles litinových článkových</t>
  </si>
  <si>
    <t>0,16*0,8*10*4</t>
  </si>
  <si>
    <t>90</t>
  </si>
  <si>
    <t>735191910</t>
  </si>
  <si>
    <t>Napuštění vody do otopných těles</t>
  </si>
  <si>
    <t>-1940548143</t>
  </si>
  <si>
    <t>Ostatní opravy otopných těles napuštění vody do otopného systému včetně potrubí (bez kotle a ohříváků) otopných těles</t>
  </si>
  <si>
    <t>91</t>
  </si>
  <si>
    <t>735494811</t>
  </si>
  <si>
    <t>Vypuštění vody z otopných těles</t>
  </si>
  <si>
    <t>-766093452</t>
  </si>
  <si>
    <t>Vypuštění vody z otopných soustav bez kotlů, ohříváků, zásobníků a nádrží</t>
  </si>
  <si>
    <t>762</t>
  </si>
  <si>
    <t>Konstrukce tesařské</t>
  </si>
  <si>
    <t>93</t>
  </si>
  <si>
    <t>762512811</t>
  </si>
  <si>
    <t>Demontáž kce podkladového roštu</t>
  </si>
  <si>
    <t>-240227941</t>
  </si>
  <si>
    <t>Demontáž podlahové konstrukce podkladové roštu podkladového</t>
  </si>
  <si>
    <t>94</t>
  </si>
  <si>
    <t>762811811</t>
  </si>
  <si>
    <t>Demontáž záklopů stropů z hrubých prken tl do 32 mm</t>
  </si>
  <si>
    <t>-109614318</t>
  </si>
  <si>
    <t>Demontáž záklopů stropů vrchních a zapuštěných z hrubých prken, tl. do 32 mm</t>
  </si>
  <si>
    <t>PF+PG+PH</t>
  </si>
  <si>
    <t>232</t>
  </si>
  <si>
    <t>998762202</t>
  </si>
  <si>
    <t>Přesun hmot procentní pro kce tesařské v objektech v do 12 m</t>
  </si>
  <si>
    <t>-689553500</t>
  </si>
  <si>
    <t>Přesun hmot pro konstrukce tesařské stanovený procentní sazbou (%) z ceny vodorovná dopravní vzdálenost do 50 m v objektech výšky přes 6 do 12 m</t>
  </si>
  <si>
    <t>763</t>
  </si>
  <si>
    <t>Konstrukce suché výstavby</t>
  </si>
  <si>
    <t>95</t>
  </si>
  <si>
    <t>763164231</t>
  </si>
  <si>
    <t>SDK obklad dřevěných kcí tvaru U š do 1,2 m desky 1xA 12,5</t>
  </si>
  <si>
    <t>1559941497</t>
  </si>
  <si>
    <t>Obklad ze sádrokartonových desek konstrukcí dřevěných včetně ochranných úhelníků ve tvaru U rozvinuté šíře přes 0,6 do 1,2 m, opláštěný deskou standardní A, tl. 12,5 mm</t>
  </si>
  <si>
    <t>766</t>
  </si>
  <si>
    <t>Konstrukce truhlářské</t>
  </si>
  <si>
    <t>99</t>
  </si>
  <si>
    <t>766411811</t>
  </si>
  <si>
    <t>Demontáž truhlářského obložení stěn z panelů plochy do 1,5 m2</t>
  </si>
  <si>
    <t>971791075</t>
  </si>
  <si>
    <t>Demontáž obložení stěn panely, plochy do 1,5 m2</t>
  </si>
  <si>
    <t>(3,73+1,58)*2,1-0,8*2,0</t>
  </si>
  <si>
    <t>(8,15*2+4,48)*2,1</t>
  </si>
  <si>
    <t>20,4*2,1+(5,8+30,2)*2,52</t>
  </si>
  <si>
    <t>100</t>
  </si>
  <si>
    <t>766437311</t>
  </si>
  <si>
    <t>Montáž obložení sloupů a pilířů podkladového roštu</t>
  </si>
  <si>
    <t>803983618</t>
  </si>
  <si>
    <t>Montáž obložení sloupů nebo pilířů rošt podkladový</t>
  </si>
  <si>
    <t>"pro T03</t>
  </si>
  <si>
    <t>41,3*4+0,75*36*1,5+36,0*9</t>
  </si>
  <si>
    <t>101</t>
  </si>
  <si>
    <t>60516101</t>
  </si>
  <si>
    <t>řezivo smrkové sušené tl 50mm</t>
  </si>
  <si>
    <t>-52385465</t>
  </si>
  <si>
    <t>(41,3*4+0,75*36*1,5+36,0*9)*0,03*0,05</t>
  </si>
  <si>
    <t>0,795*1,1 'Přepočtené koeficientem množství</t>
  </si>
  <si>
    <t>102</t>
  </si>
  <si>
    <t>766495100</t>
  </si>
  <si>
    <t>Zhotovení otvorů pro instalační dvířka plochy do 0,90 m2</t>
  </si>
  <si>
    <t>-21819110</t>
  </si>
  <si>
    <t>Ostatní práce při obkládání zhotovení otvorů pro instalační dvířka, plochy přes 0,25 do 0,90 m2</t>
  </si>
  <si>
    <t>Poznámka k položce:
pro volejbalové sloupky</t>
  </si>
  <si>
    <t>"instalační dvířka pro sloupky</t>
  </si>
  <si>
    <t>0,4*1,32*2</t>
  </si>
  <si>
    <t>103</t>
  </si>
  <si>
    <t>766495544.R</t>
  </si>
  <si>
    <t>D+M instalační dvířka v dřevěném obkladu 400x1320 mm</t>
  </si>
  <si>
    <t>-1597398594</t>
  </si>
  <si>
    <t>104</t>
  </si>
  <si>
    <t>766660162</t>
  </si>
  <si>
    <t>Montáž dveřních křídel otvíravých jednokřídlových š přes 0,8 m požárních do dřevěné rámové zárubně</t>
  </si>
  <si>
    <t>387244159</t>
  </si>
  <si>
    <t>Montáž dveřních křídel dřevěných nebo plastových otevíravých do dřevěné rámové zárubně protipožárních jednokřídlových, šířky přes 800 mm</t>
  </si>
  <si>
    <t>"1pp-Z01"2</t>
  </si>
  <si>
    <t>112</t>
  </si>
  <si>
    <t>766694114</t>
  </si>
  <si>
    <t>Montáž parapetních desek dřevěných nebo plastových šířky do 30 cm délky přes 2,6 m</t>
  </si>
  <si>
    <t>-274090368</t>
  </si>
  <si>
    <t>Montáž ostatních truhlářských konstrukcí parapetních desek dřevěných nebo plastových šířky do 300 mm, délky přes 2600 mm</t>
  </si>
  <si>
    <t>"1npT07</t>
  </si>
  <si>
    <t>113</t>
  </si>
  <si>
    <t>60794100.S</t>
  </si>
  <si>
    <t>deska parapetní laminátová vnitřní 130x1000mm</t>
  </si>
  <si>
    <t>-1394715266</t>
  </si>
  <si>
    <t>5,2*1,05 'Přepočtené koeficientem množství</t>
  </si>
  <si>
    <t>114</t>
  </si>
  <si>
    <t>766694123</t>
  </si>
  <si>
    <t>Montáž parapetních dřevěných nebo plastových šířky přes 30 cm délky do 2,6 m</t>
  </si>
  <si>
    <t>395385385</t>
  </si>
  <si>
    <t>Montáž ostatních truhlářských konstrukcí parapetních desek dřevěných nebo plastových šířky přes 300 mm, délky přes 1600 do 2600 mm</t>
  </si>
  <si>
    <t>"1np-T07"5</t>
  </si>
  <si>
    <t>115</t>
  </si>
  <si>
    <t>60794104.S</t>
  </si>
  <si>
    <t>deska parapetní dřevotřísková vnitřní 320x1000mm</t>
  </si>
  <si>
    <t>-725360126</t>
  </si>
  <si>
    <t>deska parapetní laminátová vnitřní 320x1000mm</t>
  </si>
  <si>
    <t>"1np-T07"</t>
  </si>
  <si>
    <t>23,75</t>
  </si>
  <si>
    <t>23,75*1,05 'Přepočtené koeficientem množství</t>
  </si>
  <si>
    <t>116</t>
  </si>
  <si>
    <t>766-T01</t>
  </si>
  <si>
    <t>D+M dveře dřevěné hladké  800x1970 mm ozn.T01 vč.ocelové zárubně a mřížky</t>
  </si>
  <si>
    <t>132223491</t>
  </si>
  <si>
    <t>D+M dveře dřevěné hladké 800x1970 mm ozn.T01 vč.ocelové zárubně a mřížky</t>
  </si>
  <si>
    <t>Poznámka k položce:
specifikace viz.AST-04</t>
  </si>
  <si>
    <t>"1np"1</t>
  </si>
  <si>
    <t>117</t>
  </si>
  <si>
    <t>766-T02</t>
  </si>
  <si>
    <t>D+M dveře dřevěné hladké 1600x2100 mm ozn.T02 vč.ocelové zárubně zvýšená mechanická odolnost</t>
  </si>
  <si>
    <t>-858723178</t>
  </si>
  <si>
    <t>"1np"2</t>
  </si>
  <si>
    <t>118</t>
  </si>
  <si>
    <t>766-T03-1</t>
  </si>
  <si>
    <t>D+M obložení stěn celobuková překližka tl. 15 mm T03-1 výšky 2100 mm</t>
  </si>
  <si>
    <t>319201730</t>
  </si>
  <si>
    <t>41,3</t>
  </si>
  <si>
    <t>119</t>
  </si>
  <si>
    <t>766-T03-2</t>
  </si>
  <si>
    <t xml:space="preserve">D+M obložení stěn a kryty radiátorů kombinace celobukové překližky tl. 15 mm T03-2 </t>
  </si>
  <si>
    <t>-1512540332</t>
  </si>
  <si>
    <t>D+M obložení stěn a kryty radiátorů kombinace celobukové překližky tl. 15 mm T03-2</t>
  </si>
  <si>
    <t>5,8</t>
  </si>
  <si>
    <t>120</t>
  </si>
  <si>
    <t>766-T03-3</t>
  </si>
  <si>
    <t>D+M obložení stěn a kryty radiátorů kombinace celobukové překližky tl. 15 mm T03-3</t>
  </si>
  <si>
    <t>-1699208866</t>
  </si>
  <si>
    <t>30,2</t>
  </si>
  <si>
    <t>125</t>
  </si>
  <si>
    <t>998766102</t>
  </si>
  <si>
    <t>Přesun hmot tonážní pro konstrukce truhlářské v objektech v do 12 m</t>
  </si>
  <si>
    <t>-623985800</t>
  </si>
  <si>
    <t>Přesun hmot pro konstrukce truhlářské stanovený z hmotnosti přesunovaného materiálu vodorovná dopravní vzdálenost do 50 m v objektech výšky přes 6 do 12 m</t>
  </si>
  <si>
    <t>126</t>
  </si>
  <si>
    <t>998766181</t>
  </si>
  <si>
    <t>Příplatek k přesunu hmot tonážní 766 prováděný bez použití mechanizace</t>
  </si>
  <si>
    <t>998417063</t>
  </si>
  <si>
    <t>Přesun hmot pro konstrukce truhlářské stanovený z hmotnosti přesunovaného materiálu Příplatek k ceně za přesun prováděný bez použití mechanizace pro jakoukoliv výšku objektu</t>
  </si>
  <si>
    <t>767</t>
  </si>
  <si>
    <t>Konstrukce zámečnické</t>
  </si>
  <si>
    <t>130</t>
  </si>
  <si>
    <t>767662210</t>
  </si>
  <si>
    <t>Montáž mříží otvíravých</t>
  </si>
  <si>
    <t>-303314484</t>
  </si>
  <si>
    <t>131</t>
  </si>
  <si>
    <t>767995112</t>
  </si>
  <si>
    <t>Montáž atypických zámečnických konstrukcí hmotnosti do 10 kg</t>
  </si>
  <si>
    <t>kg</t>
  </si>
  <si>
    <t>2024449906</t>
  </si>
  <si>
    <t>Montáž ostatních atypických zámečnických konstrukcí hmotnosti přes 5 do 10 kg</t>
  </si>
  <si>
    <t>"sloupky krytu radiátorů 60x40x3 mm - nové</t>
  </si>
  <si>
    <t>1,7*4,43*4</t>
  </si>
  <si>
    <t>132</t>
  </si>
  <si>
    <t>14550154</t>
  </si>
  <si>
    <t>profil ocelový obdélníkový svařovaný 60x40x3mm</t>
  </si>
  <si>
    <t>865036157</t>
  </si>
  <si>
    <t>3,012*0,00108 'Přepočtené koeficientem množství</t>
  </si>
  <si>
    <t>133</t>
  </si>
  <si>
    <t>767995120.R</t>
  </si>
  <si>
    <t>D+M oprava oc.prvků u oc.konstrukce radiátorů</t>
  </si>
  <si>
    <t>-61302382</t>
  </si>
  <si>
    <t>"odhad 20%</t>
  </si>
  <si>
    <t>1,7*4,43*36*0,2</t>
  </si>
  <si>
    <t>134</t>
  </si>
  <si>
    <t>767996701</t>
  </si>
  <si>
    <t>Demontáž atypických zámečnických konstrukcí řezáním hmotnosti jednotlivých dílů do 50 kg</t>
  </si>
  <si>
    <t>-314549600</t>
  </si>
  <si>
    <t>Demontáž ostatních zámečnických konstrukcí o hmotnosti jednotlivých dílů řezáním do 50 kg</t>
  </si>
  <si>
    <t>1,7*4,43*36</t>
  </si>
  <si>
    <t>"odhad"</t>
  </si>
  <si>
    <t>250</t>
  </si>
  <si>
    <t>"mříž</t>
  </si>
  <si>
    <t>3,42*2,0*25</t>
  </si>
  <si>
    <t>135</t>
  </si>
  <si>
    <t>998767202</t>
  </si>
  <si>
    <t>Přesun hmot procentní pro zámečnické konstrukce v objektech v do 12 m</t>
  </si>
  <si>
    <t>-752692891</t>
  </si>
  <si>
    <t>Přesun hmot pro zámečnické konstrukce stanovený procentní sazbou (%) z ceny vodorovná dopravní vzdálenost do 50 m v objektech výšky přes 6 do 12 m</t>
  </si>
  <si>
    <t>771</t>
  </si>
  <si>
    <t>Podlahy z dlaždic</t>
  </si>
  <si>
    <t>154</t>
  </si>
  <si>
    <t>771574151</t>
  </si>
  <si>
    <t>Montáž podlah keramických velkoformátových hladkých lepených flexibilním lepidlem do 0,5 ks/m2</t>
  </si>
  <si>
    <t>-915831057</t>
  </si>
  <si>
    <t>Montáž podlah z dlaždic keramických lepených flexibilním lepidlem velkoformátových hladkých do 0,5 ks/m2</t>
  </si>
  <si>
    <t>155</t>
  </si>
  <si>
    <t>59761008.S</t>
  </si>
  <si>
    <t>dlažba velkoformátová keramická rektifikovaná  hladká do interiéru i exteriéru přes 2 do 4ks/m2 minimální cena 850 Kč/m2</t>
  </si>
  <si>
    <t>-619094881</t>
  </si>
  <si>
    <t>6,2*1,15 'Přepočtené koeficientem množství</t>
  </si>
  <si>
    <t>156</t>
  </si>
  <si>
    <t>771577114</t>
  </si>
  <si>
    <t>Příplatek k montáž podlah keramických za spárování tmelem dvousložkovým</t>
  </si>
  <si>
    <t>-1513480424</t>
  </si>
  <si>
    <t>Montáž podlah z dlaždic keramických lepených flexibilním lepidlem Příplatek k cenám za dvousložkový spárovací tmel</t>
  </si>
  <si>
    <t>157</t>
  </si>
  <si>
    <t>771577115</t>
  </si>
  <si>
    <t>Příplatek k montáž podlah keramických za lepení dvousložkovým lepidlem</t>
  </si>
  <si>
    <t>933320018</t>
  </si>
  <si>
    <t>Montáž podlah z dlaždic keramických lepených flexibilním lepidlem Příplatek k cenám za dvousložkové lepidlo</t>
  </si>
  <si>
    <t>158</t>
  </si>
  <si>
    <t>998771102</t>
  </si>
  <si>
    <t>Přesun hmot tonážní pro podlahy z dlaždic v objektech v do 12 m</t>
  </si>
  <si>
    <t>750410780</t>
  </si>
  <si>
    <t>Přesun hmot pro podlahy z dlaždic stanovený z hmotnosti přesunovaného materiálu vodorovná dopravní vzdálenost do 50 m v objektech výšky přes 6 do 12 m</t>
  </si>
  <si>
    <t>159</t>
  </si>
  <si>
    <t>998771181</t>
  </si>
  <si>
    <t>Příplatek k přesunu hmot tonážní 771 prováděný bez použití mechanizace</t>
  </si>
  <si>
    <t>1836775867</t>
  </si>
  <si>
    <t>Přesun hmot pro podlahy z dlaždic stanovený z hmotnosti přesunovaného materiálu Příplatek k ceně za přesun prováděný bez použití mechanizace pro jakoukoliv výšku objektu</t>
  </si>
  <si>
    <t>775</t>
  </si>
  <si>
    <t>Podlahy skládané</t>
  </si>
  <si>
    <t>165</t>
  </si>
  <si>
    <t>775511800</t>
  </si>
  <si>
    <t>Demontáž podlah vlysových lepených s lištami lepenými</t>
  </si>
  <si>
    <t>1301843698</t>
  </si>
  <si>
    <t>Demontáž podlah vlysových s lištami lepených</t>
  </si>
  <si>
    <t>777</t>
  </si>
  <si>
    <t>Podlahy lité</t>
  </si>
  <si>
    <t>177</t>
  </si>
  <si>
    <t>777905544.R</t>
  </si>
  <si>
    <t>D+M sportovní litá polyuretanová (PUR) podlaha 8+2 mm vč. systémového pružného roštu (útlum sil &gt; 65 %), celk. tl. dle potřeby (min 80 mm)</t>
  </si>
  <si>
    <t>1681337795</t>
  </si>
  <si>
    <t xml:space="preserve">D+M sportovní litá polyuretanová (PUR) podlaha 8+2 mm vč. systémového pružného roštu (útlum sil &gt; 65 %), celk. tl. dle potřeby (min 80 mm)
</t>
  </si>
  <si>
    <t>Poznámka k položce:
poznámka: m.č.137,138 je bez podkladového roštu</t>
  </si>
  <si>
    <t>37,2+21,2</t>
  </si>
  <si>
    <t>178</t>
  </si>
  <si>
    <t>777998211.R</t>
  </si>
  <si>
    <t>Lajnování sportovní podlahy</t>
  </si>
  <si>
    <t>579335168</t>
  </si>
  <si>
    <t>179</t>
  </si>
  <si>
    <t>998777202</t>
  </si>
  <si>
    <t>Přesun hmot procentní pro podlahy lité v objektech v do 12 m</t>
  </si>
  <si>
    <t>-723347771</t>
  </si>
  <si>
    <t>Přesun hmot pro podlahy lité stanovený procentní sazbou (%) z ceny vodorovná dopravní vzdálenost do 50 m v objektech výšky přes 6 do 12 m</t>
  </si>
  <si>
    <t>781</t>
  </si>
  <si>
    <t>Dokončovací práce - obklady</t>
  </si>
  <si>
    <t>180</t>
  </si>
  <si>
    <t>781291411.R</t>
  </si>
  <si>
    <t>Základní čištění nových kamenných obkladů vysátím a setřením vlhkým hadrem</t>
  </si>
  <si>
    <t>458928132</t>
  </si>
  <si>
    <t>Obklady - ostatní práce čištění nových obkladů základní</t>
  </si>
  <si>
    <t>181</t>
  </si>
  <si>
    <t>781473810</t>
  </si>
  <si>
    <t>Demontáž obkladů z obkladaček keramických lepených</t>
  </si>
  <si>
    <t>1741874766</t>
  </si>
  <si>
    <t>Demontáž obkladů z dlaždic keramických lepených</t>
  </si>
  <si>
    <t>"m.č.065</t>
  </si>
  <si>
    <t>(6,38+3,1)*3,0*2</t>
  </si>
  <si>
    <t>-0,8*2,0*2</t>
  </si>
  <si>
    <t>(2,5+1,1*6)*3,0</t>
  </si>
  <si>
    <t>182</t>
  </si>
  <si>
    <t>781474112</t>
  </si>
  <si>
    <t>Montáž obkladů vnitřních keramických hladkých do 12 ks/m2 lepených flexibilním lepidlem</t>
  </si>
  <si>
    <t>-1472016931</t>
  </si>
  <si>
    <t>Montáž obkladů vnitřních stěn z dlaždic keramických lepených flexibilním lepidlem maloformátových hladkých přes 9 do 12 ks/m2</t>
  </si>
  <si>
    <t>(3,73+1,58)*2,1*2</t>
  </si>
  <si>
    <t>-0,8*2,0</t>
  </si>
  <si>
    <t>183</t>
  </si>
  <si>
    <t>59761026.S</t>
  </si>
  <si>
    <t>obklad keramický hladký do 12ks/m2 -minimální cena 420 Kč/m2</t>
  </si>
  <si>
    <t>2003448339</t>
  </si>
  <si>
    <t>20,702*1,1 'Přepočtené koeficientem množství</t>
  </si>
  <si>
    <t>184</t>
  </si>
  <si>
    <t>781477111</t>
  </si>
  <si>
    <t>Příplatek k montáži obkladů vnitřních keramických hladkých za plochu do 10 m2</t>
  </si>
  <si>
    <t>1055315740</t>
  </si>
  <si>
    <t>Montáž obkladů vnitřních stěn z dlaždic keramických Příplatek k cenám za plochu do 10 m2 jednotlivě</t>
  </si>
  <si>
    <t>185</t>
  </si>
  <si>
    <t>781477114</t>
  </si>
  <si>
    <t>Příplatek k montáži obkladů vnitřních keramických hladkých za spárování tmelem dvousložkovým</t>
  </si>
  <si>
    <t>-837134481</t>
  </si>
  <si>
    <t>Montáž obkladů vnitřních stěn z dlaždic keramických Příplatek k cenám za dvousložkový spárovací tmel</t>
  </si>
  <si>
    <t>186</t>
  </si>
  <si>
    <t>781477115</t>
  </si>
  <si>
    <t>Příplatek k montáži obkladů vnitřních keramických hladkých za lepením lepidlem dvousložkovým</t>
  </si>
  <si>
    <t>-2091998067</t>
  </si>
  <si>
    <t>Montáž obkladů vnitřních stěn z dlaždic keramických Příplatek k cenám za dvousložkové lepidlo</t>
  </si>
  <si>
    <t>189</t>
  </si>
  <si>
    <t>781733911.S</t>
  </si>
  <si>
    <t>Oprava obkladu z obkladaček cihelných do 50 ks/m2 lepených vč.materiálu</t>
  </si>
  <si>
    <t>1022616107</t>
  </si>
  <si>
    <t>"oprava kabřincového obkladu</t>
  </si>
  <si>
    <t>15,05*8,1*0,2</t>
  </si>
  <si>
    <t>190</t>
  </si>
  <si>
    <t>998781102</t>
  </si>
  <si>
    <t>Přesun hmot tonážní pro obklady keramické v objektech v do 12 m</t>
  </si>
  <si>
    <t>1584534539</t>
  </si>
  <si>
    <t>Přesun hmot pro obklady keramické stanovený z hmotnosti přesunovaného materiálu vodorovná dopravní vzdálenost do 50 m v objektech výšky přes 6 do 12 m</t>
  </si>
  <si>
    <t>191</t>
  </si>
  <si>
    <t>998781181</t>
  </si>
  <si>
    <t>Příplatek k přesunu hmot tonážní 781 prováděný bez použití mechanizace</t>
  </si>
  <si>
    <t>-13835847</t>
  </si>
  <si>
    <t>Přesun hmot pro obklady keramické stanovený z hmotnosti přesunovaného materiálu Příplatek k cenám za přesun prováděný bez použití mechanizace pro jakoukoliv výšku objektu</t>
  </si>
  <si>
    <t>783</t>
  </si>
  <si>
    <t>Dokončovací práce - nátěry</t>
  </si>
  <si>
    <t>192</t>
  </si>
  <si>
    <t>783000225</t>
  </si>
  <si>
    <t>Příplatek k přemístění ZKD vyvěšení a zavěšení dveřních nebo okenních jednoduchých křídel</t>
  </si>
  <si>
    <t>438528967</t>
  </si>
  <si>
    <t>Ostatní práce Příplatek k cenám za každé další vyvěšení a zavěšení křídel dveřních nebo okenních jednoduchých</t>
  </si>
  <si>
    <t>"dveře-NC</t>
  </si>
  <si>
    <t>1,1*2,0</t>
  </si>
  <si>
    <t>193</t>
  </si>
  <si>
    <t>783101203</t>
  </si>
  <si>
    <t>Jemné obroušení podkladu truhlářských konstrukcí před provedením nátěru</t>
  </si>
  <si>
    <t>-1817463811</t>
  </si>
  <si>
    <t>Příprava podkladu truhlářských konstrukcí před provedením nátěru broušení smirkovým papírem nebo plátnem jemné</t>
  </si>
  <si>
    <t>194</t>
  </si>
  <si>
    <t>783101403</t>
  </si>
  <si>
    <t>Oprášení podkladu truhlářských konstrukcí před provedením nátěru</t>
  </si>
  <si>
    <t>21501139</t>
  </si>
  <si>
    <t>Příprava podkladu truhlářských konstrukcí před provedením nátěru oprášení</t>
  </si>
  <si>
    <t>195</t>
  </si>
  <si>
    <t>783114101</t>
  </si>
  <si>
    <t>Základní jednonásobný syntetický nátěr truhlářských konstrukcí</t>
  </si>
  <si>
    <t>-425071929</t>
  </si>
  <si>
    <t>Základní nátěr truhlářských konstrukcí jednonásobný syntetický</t>
  </si>
  <si>
    <t>1,1*2,0*2</t>
  </si>
  <si>
    <t>196</t>
  </si>
  <si>
    <t>783117101</t>
  </si>
  <si>
    <t>Krycí jednonásobný syntetický nátěr truhlářských konstrukcí</t>
  </si>
  <si>
    <t>-1659494928</t>
  </si>
  <si>
    <t>Krycí nátěr truhlářských konstrukcí jednonásobný syntetický</t>
  </si>
  <si>
    <t>"m.č.134,135</t>
  </si>
  <si>
    <t>80,2+11,7</t>
  </si>
  <si>
    <t>SB</t>
  </si>
  <si>
    <t>197</t>
  </si>
  <si>
    <t>783118101</t>
  </si>
  <si>
    <t>Lazurovací jednonásobný syntetický nátěr truhlářských konstrukcí</t>
  </si>
  <si>
    <t>-982232590</t>
  </si>
  <si>
    <t>Lazurovací nátěr truhlářských konstrukcí jednonásobný syntetický</t>
  </si>
  <si>
    <t>198</t>
  </si>
  <si>
    <t>783301311</t>
  </si>
  <si>
    <t>Odmaštění zámečnických konstrukcí vodou ředitelným odmašťovačem</t>
  </si>
  <si>
    <t>-1863112567</t>
  </si>
  <si>
    <t>Příprava podkladu zámečnických konstrukcí před provedením nátěru odmaštění odmašťovačem vodou ředitelným</t>
  </si>
  <si>
    <t>199</t>
  </si>
  <si>
    <t>783301401</t>
  </si>
  <si>
    <t>Ometení zámečnických konstrukcí</t>
  </si>
  <si>
    <t>1173826199</t>
  </si>
  <si>
    <t>Příprava podkladu zámečnických konstrukcí před provedením nátěru ometení</t>
  </si>
  <si>
    <t>200</t>
  </si>
  <si>
    <t>783314101</t>
  </si>
  <si>
    <t>Základní jednonásobný syntetický nátěr zámečnických konstrukcí</t>
  </si>
  <si>
    <t>569395837</t>
  </si>
  <si>
    <t>Základní nátěr zámečnických konstrukcí jednonásobný syntetický</t>
  </si>
  <si>
    <t>201</t>
  </si>
  <si>
    <t>783315101</t>
  </si>
  <si>
    <t>Mezinátěr jednonásobný syntetický standardní zámečnických konstrukcí</t>
  </si>
  <si>
    <t>-907608387</t>
  </si>
  <si>
    <t>Mezinátěr zámečnických konstrukcí jednonásobný syntetický standardní</t>
  </si>
  <si>
    <t>202</t>
  </si>
  <si>
    <t>783317101</t>
  </si>
  <si>
    <t>Krycí jednonásobný syntetický standardní nátěr zámečnických konstrukcí</t>
  </si>
  <si>
    <t>1239549737</t>
  </si>
  <si>
    <t>Krycí nátěr (email) zámečnických konstrukcí jednonásobný syntetický standardní</t>
  </si>
  <si>
    <t>43,204</t>
  </si>
  <si>
    <t>"NB-konzoly U 80 tyč d 10</t>
  </si>
  <si>
    <t>0,146*15</t>
  </si>
  <si>
    <t>"1np-m.č.138</t>
  </si>
  <si>
    <t>(1,1+2,0*2)*0,33</t>
  </si>
  <si>
    <t>"ND</t>
  </si>
  <si>
    <t>"ocelová konstruce obložení</t>
  </si>
  <si>
    <t>(0,06+0,04)*1,67*2*36</t>
  </si>
  <si>
    <t>3,42*2,07</t>
  </si>
  <si>
    <t>"sloupky radiátorů</t>
  </si>
  <si>
    <t>1,7*0,2*40</t>
  </si>
  <si>
    <t>"ostatní"4</t>
  </si>
  <si>
    <t>203</t>
  </si>
  <si>
    <t>783601301</t>
  </si>
  <si>
    <t>Odrezivění žebrových trub před provedením nátěru</t>
  </si>
  <si>
    <t>-610105541</t>
  </si>
  <si>
    <t>Příprava podkladu otopných těles před provedením nátěrů žebrových trub odrezivěním bezoplachovým</t>
  </si>
  <si>
    <t>"NB - radiátory</t>
  </si>
  <si>
    <t>(30,2+5,8)*1,25*4</t>
  </si>
  <si>
    <t>204</t>
  </si>
  <si>
    <t>783615551</t>
  </si>
  <si>
    <t>Mezinátěr jednonásobný syntetický nátěr potrubí DN do 50 mm</t>
  </si>
  <si>
    <t>-1503250719</t>
  </si>
  <si>
    <t>Mezinátěr armatur a kovových potrubí potrubí do DN 50 mm syntetický standardní</t>
  </si>
  <si>
    <t>"NB"100</t>
  </si>
  <si>
    <t>205</t>
  </si>
  <si>
    <t>783617107</t>
  </si>
  <si>
    <t>Krycí dvojnásobný syntetický nátěr žebrových trub</t>
  </si>
  <si>
    <t>692908951</t>
  </si>
  <si>
    <t>Krycí nátěr (email) otopných těles žebrových trub dvojnásobný syntetický</t>
  </si>
  <si>
    <t>784</t>
  </si>
  <si>
    <t>Dokončovací práce - malby a tapety</t>
  </si>
  <si>
    <t>211</t>
  </si>
  <si>
    <t>784181101</t>
  </si>
  <si>
    <t>Základní akrylátová jednonásobná penetrace podkladu v místnostech výšky do 3,80m</t>
  </si>
  <si>
    <t>-2044052692</t>
  </si>
  <si>
    <t>Penetrace podkladu jednonásobná základní akrylátová v místnostech výšky do 3,80 m</t>
  </si>
  <si>
    <t>212</t>
  </si>
  <si>
    <t>784181103</t>
  </si>
  <si>
    <t>Základní akrylátová jednonásobná penetrace podkladu v místnostech výšky do 5,00m</t>
  </si>
  <si>
    <t>1708789596</t>
  </si>
  <si>
    <t>Penetrace podkladu jednonásobná základní akrylátová v místnostech výšky přes 3,80 do 5,00 m</t>
  </si>
  <si>
    <t>213</t>
  </si>
  <si>
    <t>784211105</t>
  </si>
  <si>
    <t>Dvojnásobné bílé malby ze směsí za mokra výborně otěruvzdorných v místnostech výšky přes 5,00 m</t>
  </si>
  <si>
    <t>-177789160</t>
  </si>
  <si>
    <t>Malby z malířských směsí otěruvzdorných za mokra dvojnásobné, bílé za mokra otěruvzdorné výborně v místnostech výšky přes 5,00 m</t>
  </si>
  <si>
    <t>214</t>
  </si>
  <si>
    <t>784211131</t>
  </si>
  <si>
    <t>Dvojnásobné bílé malby ze směsí za mokra minimálně otěruvzdorných v místnostech do 3,80 m</t>
  </si>
  <si>
    <t>606950071</t>
  </si>
  <si>
    <t>Malby z malířských směsí otěruvzdorných za mokra dvojnásobné, bílé za mokra otěruvzdorné minimálně v místnostech výšky do 3,80 m</t>
  </si>
  <si>
    <t>SA+OmS+OmOst+OmSt10-M5</t>
  </si>
  <si>
    <t>215</t>
  </si>
  <si>
    <t>784221053</t>
  </si>
  <si>
    <t>Příplatek k cenám 1x maleb za sucha otěruvzdorných za barevnou malbu v odstínu středně sytém</t>
  </si>
  <si>
    <t>-71828990</t>
  </si>
  <si>
    <t>Malby z malířských směsí otěruvzdorných za sucha Příplatek k cenám jednonásobných maleb na tónovacích automatech, v odstínu středně sytém</t>
  </si>
  <si>
    <t>M3+M5</t>
  </si>
  <si>
    <t>Práce a dodávky M</t>
  </si>
  <si>
    <t>21-M</t>
  </si>
  <si>
    <t>Elektromontáže</t>
  </si>
  <si>
    <t>216</t>
  </si>
  <si>
    <t>210-M-01</t>
  </si>
  <si>
    <t>Elektroinstalace viz.samostatný rozpočet</t>
  </si>
  <si>
    <t>119315160</t>
  </si>
  <si>
    <t>N00</t>
  </si>
  <si>
    <t>Nepojmenované práce</t>
  </si>
  <si>
    <t>N01</t>
  </si>
  <si>
    <t>Vybavení tělocvičen</t>
  </si>
  <si>
    <t>217</t>
  </si>
  <si>
    <t>001-VA</t>
  </si>
  <si>
    <t>Dřevěné žebřiny - demontovat,očistit,obrousit,u podlahy zkrátit o 1 přičli,vyměnit čelní krycí lištu, opatřit novým syntetickým lakem a zpětně namontovat</t>
  </si>
  <si>
    <t>512</t>
  </si>
  <si>
    <t>503905994</t>
  </si>
  <si>
    <t>218</t>
  </si>
  <si>
    <t>001-VB-01</t>
  </si>
  <si>
    <t>demontáž hrazdy a kladin</t>
  </si>
  <si>
    <t>-157010763</t>
  </si>
  <si>
    <t>219</t>
  </si>
  <si>
    <t>001-VB-02</t>
  </si>
  <si>
    <t>Hrazda zachovat, tzn. demontovat pro novou skladbu podlahy, provést údržbu, očistit, provést nový syntetický emailový nátěr, zpětně namontovat</t>
  </si>
  <si>
    <t>-994099906</t>
  </si>
  <si>
    <t>220</t>
  </si>
  <si>
    <t>001-VC</t>
  </si>
  <si>
    <t>Ocelové sloupky na volejbal, nohejbal zachovat, dle potřeby demontovat pro novou skladbu podlahy, provést údržbu, doplnit 1ks navijáku, sloupek u oken doplnit novým kotvením do stěny, očistit, provést nový syntetický emailový nátěr, zpětně namontovat</t>
  </si>
  <si>
    <t>komplet</t>
  </si>
  <si>
    <t>-562204054</t>
  </si>
  <si>
    <t>221</t>
  </si>
  <si>
    <t>001-VD-01</t>
  </si>
  <si>
    <t>Stávající zachovávané nářadí –  šplhací tyče s konstrukcí,ochranné sítě na oknech a zpětná montáž</t>
  </si>
  <si>
    <t>hod</t>
  </si>
  <si>
    <t>-606700893</t>
  </si>
  <si>
    <t>Stávající zachovávané nářadí – šplhací tyče s konstrukcí,ochranné sítě na oknech a zpětná montáž</t>
  </si>
  <si>
    <t>OST</t>
  </si>
  <si>
    <t>Ostatní</t>
  </si>
  <si>
    <t>223</t>
  </si>
  <si>
    <t>990-01</t>
  </si>
  <si>
    <t>ruční hasící přístroj práškový 34A 6kg</t>
  </si>
  <si>
    <t>747415982</t>
  </si>
  <si>
    <t>224</t>
  </si>
  <si>
    <t>990-02</t>
  </si>
  <si>
    <t>bezpečnostní fotoluminiscenční značky na stěny různé</t>
  </si>
  <si>
    <t>-1775503012</t>
  </si>
  <si>
    <t>226</t>
  </si>
  <si>
    <t>990-04</t>
  </si>
  <si>
    <t>vyhotovení dílenského výkresu sportovní podlahy tělocvičny – konstrukce, lajnování, umístění kotvících prvků sportovního náčiní</t>
  </si>
  <si>
    <t>-54035399</t>
  </si>
  <si>
    <t>227</t>
  </si>
  <si>
    <t>990-05</t>
  </si>
  <si>
    <t>vyhotovení dílenského výkresu + kladečského plánu obkladu stěn tělocvičny – konstrukce, druh a barevnost obkladu</t>
  </si>
  <si>
    <t>1021239011</t>
  </si>
  <si>
    <t>VRN</t>
  </si>
  <si>
    <t>Vedlejší rozpočtové náklady</t>
  </si>
  <si>
    <t>VRN3</t>
  </si>
  <si>
    <t>Zařízení staveniště</t>
  </si>
  <si>
    <t>229</t>
  </si>
  <si>
    <t>030001000</t>
  </si>
  <si>
    <t>1024</t>
  </si>
  <si>
    <t>1935961529</t>
  </si>
  <si>
    <t>VRN6</t>
  </si>
  <si>
    <t>Územní vlivy</t>
  </si>
  <si>
    <t>230</t>
  </si>
  <si>
    <t>060001000</t>
  </si>
  <si>
    <t>Územní vlivy  (ztížená doprava materiálu)</t>
  </si>
  <si>
    <t>-2003762063</t>
  </si>
  <si>
    <t>Územní vlivy (ztížená doprava materiálu)</t>
  </si>
  <si>
    <t>3,8</t>
  </si>
  <si>
    <t>207,64</t>
  </si>
  <si>
    <t>13,841</t>
  </si>
  <si>
    <t>175,897</t>
  </si>
  <si>
    <t>8,438</t>
  </si>
  <si>
    <t>155,1</t>
  </si>
  <si>
    <t>nátěr palubkového podhledu</t>
  </si>
  <si>
    <t>91,9</t>
  </si>
  <si>
    <t>88,302</t>
  </si>
  <si>
    <t>ZAN</t>
  </si>
  <si>
    <t>oprava nátěrů</t>
  </si>
  <si>
    <t>97,545</t>
  </si>
  <si>
    <t>ZCN</t>
  </si>
  <si>
    <t>24,948</t>
  </si>
  <si>
    <t>ZBN</t>
  </si>
  <si>
    <t>44,28</t>
  </si>
  <si>
    <t>405,816</t>
  </si>
  <si>
    <t xml:space="preserve">    733 - Ústřední vytápění - rozvodné potrubí</t>
  </si>
  <si>
    <t xml:space="preserve">    766.8 - Plastové výplně otvorů</t>
  </si>
  <si>
    <t xml:space="preserve">    773 - Podlahy z litého teraca</t>
  </si>
  <si>
    <t xml:space="preserve">    776 - Podlahy povlakové</t>
  </si>
  <si>
    <t>-1223609454</t>
  </si>
  <si>
    <t>"vzt a instalační potrubí"19</t>
  </si>
  <si>
    <t>501916516</t>
  </si>
  <si>
    <t>"m.č.055</t>
  </si>
  <si>
    <t>1,8*3,0</t>
  </si>
  <si>
    <t>993378539</t>
  </si>
  <si>
    <t>"1pp-P01"0,7*0,45*2</t>
  </si>
  <si>
    <t>-530658187</t>
  </si>
  <si>
    <t>"m.č.042,043,046,054.058,059,065</t>
  </si>
  <si>
    <t>8,54+86,4+38,9+13,3+13,3+9,0+38,2</t>
  </si>
  <si>
    <t>-1526328969</t>
  </si>
  <si>
    <t>792429552</t>
  </si>
  <si>
    <t>-692931057</t>
  </si>
  <si>
    <t>-1981914594</t>
  </si>
  <si>
    <t>"m.č.042</t>
  </si>
  <si>
    <t>(3,38*2+2,3)*1,5</t>
  </si>
  <si>
    <t>-1,6*0,5</t>
  </si>
  <si>
    <t>-1,2*0,6</t>
  </si>
  <si>
    <t>"m.č.043</t>
  </si>
  <si>
    <t>(24,78*2+3,4)*1,5</t>
  </si>
  <si>
    <t>-(0,9+1,1+1,45*2)*0,5</t>
  </si>
  <si>
    <t>-1,2*0,6*7</t>
  </si>
  <si>
    <t>"m.č.046</t>
  </si>
  <si>
    <t>(6,05+3,6+2,43+6,08)*1,5</t>
  </si>
  <si>
    <t>-(0,8*0,5*8+1,45*0,5)</t>
  </si>
  <si>
    <t>ZAO</t>
  </si>
  <si>
    <t>"m.č.0,54</t>
  </si>
  <si>
    <t>(4,75+2,8)*0,95*2</t>
  </si>
  <si>
    <t>"m.č.0,58</t>
  </si>
  <si>
    <t>ZBO</t>
  </si>
  <si>
    <t>"m.č.065-ZD</t>
  </si>
  <si>
    <t>(6,28+6,38)*1,0*2</t>
  </si>
  <si>
    <t>0,8*2,0</t>
  </si>
  <si>
    <t>"m.č.0,59</t>
  </si>
  <si>
    <t>(5,75+1,58)*1,2*2</t>
  </si>
  <si>
    <t>-0,8*0,2</t>
  </si>
  <si>
    <t>-1,2*0,6*4</t>
  </si>
  <si>
    <t>ZCO</t>
  </si>
  <si>
    <t>14</t>
  </si>
  <si>
    <t>612321141</t>
  </si>
  <si>
    <t>Vápenocementová omítka štuková dvouvrstvá vnitřních stěn nanášená ručně</t>
  </si>
  <si>
    <t>-1743728569</t>
  </si>
  <si>
    <t>Omítka vápenocementová vnitřních ploch nanášená ručně dvouvrstvá, tloušťky jádrové omítky do 10 mm a tloušťky štuku do 3 mm štuková svislých konstrukcí stěn</t>
  </si>
  <si>
    <t>"m.č.065-po obkladech</t>
  </si>
  <si>
    <t>(6,38+3,1*2)*3,0</t>
  </si>
  <si>
    <t>-718127815</t>
  </si>
  <si>
    <t>"1pp-Z01</t>
  </si>
  <si>
    <t>(1,0+2,1*2)*0,45</t>
  </si>
  <si>
    <t>(1,2+2,1*2)*0,45</t>
  </si>
  <si>
    <t>(1,55+2,1*2)*0,45</t>
  </si>
  <si>
    <t>"1pp-P01"</t>
  </si>
  <si>
    <t>(1,2+0,6*2)*0,45</t>
  </si>
  <si>
    <t>632451421</t>
  </si>
  <si>
    <t>Doplnění cementového potěru hlazeného pl do 1 m2 tl do 20 mm</t>
  </si>
  <si>
    <t>1319682638</t>
  </si>
  <si>
    <t>Doplnění cementového potěru na mazaninách a betonových podkladech (s dodáním hmot), hlazeného dřevěným nebo ocelovým hladítkem, plochy jednotlivě do 1 m2 a tl. přes 10 do 20 mm</t>
  </si>
  <si>
    <t>"m.č.042 -schodiště</t>
  </si>
  <si>
    <t>(2,3+3,1*4)*0,5+2,3*3,0</t>
  </si>
  <si>
    <t>22</t>
  </si>
  <si>
    <t>642944121</t>
  </si>
  <si>
    <t>Osazování ocelových zárubní dodatečné pl do 2,5 m2</t>
  </si>
  <si>
    <t>-696661445</t>
  </si>
  <si>
    <t>Osazení ocelových dveřních zárubní lisovaných nebo z úhelníků dodatečně s vybetonováním prahu, plochy do 2,5 m2</t>
  </si>
  <si>
    <t>"1PP- Z01"</t>
  </si>
  <si>
    <t>23</t>
  </si>
  <si>
    <t>55331159.R</t>
  </si>
  <si>
    <t>zárubeň ocelová pro běžné zdění hranatý profil  900 levá,pravá -protipožární</t>
  </si>
  <si>
    <t>-114658664</t>
  </si>
  <si>
    <t>24</t>
  </si>
  <si>
    <t>55331160.R</t>
  </si>
  <si>
    <t>zárubeň ocelová pro běžné zdění hranatý profil  1100 levá,pravá -protipožární</t>
  </si>
  <si>
    <t>1637860239</t>
  </si>
  <si>
    <t>25</t>
  </si>
  <si>
    <t>642944221</t>
  </si>
  <si>
    <t>Osazování ocelových zárubní dodatečné pl přes 2,5 m2</t>
  </si>
  <si>
    <t>1521724506</t>
  </si>
  <si>
    <t>Osazení ocelových dveřních zárubní lisovaných nebo z úhelníků dodatečně s vybetonováním prahu, plochy přes 2,5 m2</t>
  </si>
  <si>
    <t>"1PP- Z01"1</t>
  </si>
  <si>
    <t>26</t>
  </si>
  <si>
    <t>55331161.R</t>
  </si>
  <si>
    <t>zárubeň ocelová pro běžné zdění hranatý profil  1450 dvoukřídlá - protipožární</t>
  </si>
  <si>
    <t>-716238563</t>
  </si>
  <si>
    <t>2045761727</t>
  </si>
  <si>
    <t>(PA1+PA2+PB+PC)*0,3</t>
  </si>
  <si>
    <t>955655171</t>
  </si>
  <si>
    <t>PA1+PA2+PB+PC+PD+PE+PF</t>
  </si>
  <si>
    <t>37</t>
  </si>
  <si>
    <t>962031133</t>
  </si>
  <si>
    <t>Bourání příček z cihel pálených na MVC tl do 150 mm</t>
  </si>
  <si>
    <t>-412828201</t>
  </si>
  <si>
    <t>Bourání příček z cihel, tvárnic nebo příčkovek z cihel pálených, plných nebo dutých na maltu vápennou nebo vápenocementovou, tl. do 150 mm</t>
  </si>
  <si>
    <t>(2,6+1,1*2)*3,0</t>
  </si>
  <si>
    <t>-1924847965</t>
  </si>
  <si>
    <t>6,38*3,0*0,25</t>
  </si>
  <si>
    <t>967041112</t>
  </si>
  <si>
    <t>Přisekání rovných ostění v betonu</t>
  </si>
  <si>
    <t>-471839916</t>
  </si>
  <si>
    <t>Přisekání (špicování) rovných ostění v betonu po hrubém vybourání otvorů bez odstupu</t>
  </si>
  <si>
    <t>"1pp-Z01"(0,9+1,1+1,45)*0,4</t>
  </si>
  <si>
    <t>41</t>
  </si>
  <si>
    <t>968072455</t>
  </si>
  <si>
    <t>Vybourání kovových dveřních zárubní pl do 2 m2</t>
  </si>
  <si>
    <t>200973715</t>
  </si>
  <si>
    <t>Vybourání kovových rámů oken s křídly, dveřních zárubní, vrat, stěn, ostění nebo obkladů dveřních zárubní, plochy do 2 m2</t>
  </si>
  <si>
    <t>0,9*2,0</t>
  </si>
  <si>
    <t>42</t>
  </si>
  <si>
    <t>968072456</t>
  </si>
  <si>
    <t>Vybourání kovových dveřních zárubní pl přes 2 m2</t>
  </si>
  <si>
    <t>486909380</t>
  </si>
  <si>
    <t>Vybourání kovových rámů oken s křídly, dveřních zárubní, vrat, stěn, ostění nebo obkladů dveřních zárubní, plochy přes 2 m2</t>
  </si>
  <si>
    <t>1,45*2,0</t>
  </si>
  <si>
    <t>-1153887600</t>
  </si>
  <si>
    <t>1276844822</t>
  </si>
  <si>
    <t>"cihla"3,758+5,733+0,222</t>
  </si>
  <si>
    <t>"keramický obklad"1,164</t>
  </si>
  <si>
    <t>"ocel"0,137+0,321+0,037+0,425</t>
  </si>
  <si>
    <t>"vata"1,001</t>
  </si>
  <si>
    <t>"dřevo"0,4</t>
  </si>
  <si>
    <t>-1577271745</t>
  </si>
  <si>
    <t>"cihla"(3,758+6,408+0,091+0,012+0,346+1,512)*6</t>
  </si>
  <si>
    <t>"keramický obklad"(1,164+2,222)*6</t>
  </si>
  <si>
    <t>"železobeton"0,016*15</t>
  </si>
  <si>
    <t>"vata"1,001*15</t>
  </si>
  <si>
    <t>"dřevo"(7,973+4,814+13,01)*15</t>
  </si>
  <si>
    <t>-560517412</t>
  </si>
  <si>
    <t>-1226155534</t>
  </si>
  <si>
    <t>1338598605</t>
  </si>
  <si>
    <t>"dřevo"0,47</t>
  </si>
  <si>
    <t>55</t>
  </si>
  <si>
    <t>997013814</t>
  </si>
  <si>
    <t>Poplatek za uložení na skládce (skládkovné) stavebního odpadu izolací kód odpadu 170 604</t>
  </si>
  <si>
    <t>240524136</t>
  </si>
  <si>
    <t>Poplatek za uložení stavebního odpadu na skládce (skládkovné) z izolačních materiálů zatříděného do Katalogu odpadů pod kódem 170 604</t>
  </si>
  <si>
    <t>750006215</t>
  </si>
  <si>
    <t>60</t>
  </si>
  <si>
    <t>713311211</t>
  </si>
  <si>
    <t>Montáž izolace tepelné těles plocha rovná 1x pásy s Al fólií</t>
  </si>
  <si>
    <t>-1682825102</t>
  </si>
  <si>
    <t>Montáž izolace tepelné těles pásy nebo rohožemi s povrchovou úpravou hliníkovou fólií (izolační materiál ve specifikaci) připevněnými ocelovým drátem, páskou nebo samolepícím přesahem ploch rovných jednovrstvá</t>
  </si>
  <si>
    <t>"ÚT"3,14*0,3*32</t>
  </si>
  <si>
    <t>61</t>
  </si>
  <si>
    <t>63141783</t>
  </si>
  <si>
    <t>pás izolační lamelový s jednostrannou Al fólií 50 kg/m3 tl.40 mm</t>
  </si>
  <si>
    <t>-1703837907</t>
  </si>
  <si>
    <t>32*1,1 'Přepočtené koeficientem množství</t>
  </si>
  <si>
    <t>62</t>
  </si>
  <si>
    <t>713370812</t>
  </si>
  <si>
    <t>Izolace tepelné těles odstranění tvarovaného pouzdra</t>
  </si>
  <si>
    <t>1650770291</t>
  </si>
  <si>
    <t>Odstranění snímatelné izolace těles tvarovaného pouzdra</t>
  </si>
  <si>
    <t>"vzt"3,14*0,3*32</t>
  </si>
  <si>
    <t>1795323434</t>
  </si>
  <si>
    <t>-179289983</t>
  </si>
  <si>
    <t>32019565</t>
  </si>
  <si>
    <t>733</t>
  </si>
  <si>
    <t>Ústřední vytápění - rozvodné potrubí</t>
  </si>
  <si>
    <t>84</t>
  </si>
  <si>
    <t>733111104</t>
  </si>
  <si>
    <t>Potrubí ocelové závitové bezešvé běžné nízkotlaké DN 20</t>
  </si>
  <si>
    <t>-2104529515</t>
  </si>
  <si>
    <t>Potrubí z trubek ocelových závitových bezešvých běžných nízkotlakých DN 20</t>
  </si>
  <si>
    <t>85</t>
  </si>
  <si>
    <t>733120836</t>
  </si>
  <si>
    <t>Demontáž potrubí ocelového hladkého do D 159</t>
  </si>
  <si>
    <t>-474928728</t>
  </si>
  <si>
    <t>Demontáž potrubí z trubek ocelových hladkých Ø přes 133 do 159</t>
  </si>
  <si>
    <t>86</t>
  </si>
  <si>
    <t>998733202</t>
  </si>
  <si>
    <t>Přesun hmot procentní pro rozvody potrubí v objektech v do 12 m</t>
  </si>
  <si>
    <t>1068331527</t>
  </si>
  <si>
    <t>Přesun hmot pro rozvody potrubí stanovený procentní sazbou z ceny vodorovná dopravní vzdálenost do 50 m v objektech výšky přes 6 do 12 m</t>
  </si>
  <si>
    <t>87</t>
  </si>
  <si>
    <t>735111423</t>
  </si>
  <si>
    <t>Otopné těleso litinové článkové 623/130 mm 0,303 m2/kus se základním nátěrem</t>
  </si>
  <si>
    <t>-1442685468</t>
  </si>
  <si>
    <t>Otopná tělesa litinová článková se základním nátěrem výkon 88-136,1 W/článek připojovací rozteč/hloubka (mm) 623/130 (0,303 m2/kus)</t>
  </si>
  <si>
    <t>0,303*4</t>
  </si>
  <si>
    <t>1278217342</t>
  </si>
  <si>
    <t>0,16*0,8*12</t>
  </si>
  <si>
    <t>88</t>
  </si>
  <si>
    <t>735117110</t>
  </si>
  <si>
    <t>Odpojení a připojení otopného tělesa litinového po nátěru</t>
  </si>
  <si>
    <t>260430340</t>
  </si>
  <si>
    <t>Otopná tělesa litinová článková se základním nátěrem výkon 88-136,1 W/článek odpojení a připojení po nátěru</t>
  </si>
  <si>
    <t>1706076798</t>
  </si>
  <si>
    <t>1303112403</t>
  </si>
  <si>
    <t>92</t>
  </si>
  <si>
    <t>998735202</t>
  </si>
  <si>
    <t>Přesun hmot procentní pro otopná tělesa v objektech v do 12 m</t>
  </si>
  <si>
    <t>-1146219846</t>
  </si>
  <si>
    <t>Přesun hmot pro otopná tělesa stanovený procentní sazbou (%) z ceny vodorovná dopravní vzdálenost do 50 m v objektech výšky přes 6 do 12 m</t>
  </si>
  <si>
    <t>1972621540</t>
  </si>
  <si>
    <t>96</t>
  </si>
  <si>
    <t>766211600</t>
  </si>
  <si>
    <t>Montáž madel schodišťových dřevených dílčích ze dvou kusů š do 15 cm</t>
  </si>
  <si>
    <t>407072233</t>
  </si>
  <si>
    <t>Montáž madel schodišťových dřevěných ze dvou kusů vedle sebe dílčích, šířky do 150 mm</t>
  </si>
  <si>
    <t>"NA"19</t>
  </si>
  <si>
    <t>97</t>
  </si>
  <si>
    <t>611905544.R</t>
  </si>
  <si>
    <t>-998366646</t>
  </si>
  <si>
    <t>madlo dřevěné bukové s předfrézovanou osazovací drážkou,lakovaným</t>
  </si>
  <si>
    <t>19*1,05 'Přepočtené koeficientem množství</t>
  </si>
  <si>
    <t>98</t>
  </si>
  <si>
    <t>766211811</t>
  </si>
  <si>
    <t>Demontáž schodišťového madla</t>
  </si>
  <si>
    <t>-69048776</t>
  </si>
  <si>
    <t>Demontáž madel schodišťových</t>
  </si>
  <si>
    <t>"NA"19,0</t>
  </si>
  <si>
    <t>105</t>
  </si>
  <si>
    <t>766660163</t>
  </si>
  <si>
    <t>Montáž dveřních křídel otvíravých dvoukřídlových požárních do dřevěné rámové zárubně</t>
  </si>
  <si>
    <t>1308133717</t>
  </si>
  <si>
    <t>Montáž dveřních křídel dřevěných nebo plastových otevíravých do dřevěné rámové zárubně protipožárních dvoukřídlových jakékoliv šířky</t>
  </si>
  <si>
    <t>106</t>
  </si>
  <si>
    <t>766663916</t>
  </si>
  <si>
    <t>Oprava dveřních křídel z tvrdého dřeva seříznutí křídla</t>
  </si>
  <si>
    <t>1162838862</t>
  </si>
  <si>
    <t>Oprava dveřních křídel dřevěných ruční seříznutí dveřních křídel rámovou pilou</t>
  </si>
  <si>
    <t>107</t>
  </si>
  <si>
    <t>766664932</t>
  </si>
  <si>
    <t>Oprava dveřních křídel samozavírače dveří na zárubeň ocelovou</t>
  </si>
  <si>
    <t>-942239304</t>
  </si>
  <si>
    <t>Oprava dveřních křídel dřevěných dokování dveřních křídel samozavírač dveří na zárubeň ocelovou</t>
  </si>
  <si>
    <t>"1pp-Z01"3</t>
  </si>
  <si>
    <t>108</t>
  </si>
  <si>
    <t>766691914</t>
  </si>
  <si>
    <t>Vyvěšení nebo zavěšení dřevěných křídel dveří pl do 2 m2</t>
  </si>
  <si>
    <t>-905145273</t>
  </si>
  <si>
    <t>Ostatní práce vyvěšení nebo zavěšení křídel s případným uložením a opětovným zavěšením po provedení stavebních změn dřevěných dveřních, plochy do 2 m2</t>
  </si>
  <si>
    <t>"1pp-Z01"1</t>
  </si>
  <si>
    <t>109</t>
  </si>
  <si>
    <t>766691915</t>
  </si>
  <si>
    <t>Vyvěšení nebo zavěšení dřevěných křídel dveří pl přes 2 m2</t>
  </si>
  <si>
    <t>25083717</t>
  </si>
  <si>
    <t>Ostatní práce vyvěšení nebo zavěšení křídel s případným uložením a opětovným zavěšením po provedení stavebních změn dřevěných dveřních, plochy přes 2 m2</t>
  </si>
  <si>
    <t>110</t>
  </si>
  <si>
    <t>766694112</t>
  </si>
  <si>
    <t>Montáž parapetních desek dřevěných nebo plastových šířky do 30 cm délky do 1,6 m</t>
  </si>
  <si>
    <t>1288744276</t>
  </si>
  <si>
    <t>Montáž ostatních truhlářských konstrukcí parapetních desek dřevěných nebo plastových šířky do 300 mm, délky přes 1000 do 1600 mm</t>
  </si>
  <si>
    <t>"1pp-P01"1</t>
  </si>
  <si>
    <t>111</t>
  </si>
  <si>
    <t>60794102.S</t>
  </si>
  <si>
    <t>deska parapetní laminátová vnitřní 250x1200mm</t>
  </si>
  <si>
    <t>1261032416</t>
  </si>
  <si>
    <t>1,2*1,05 'Přepočtené koeficientem množství</t>
  </si>
  <si>
    <t>-142663246</t>
  </si>
  <si>
    <t>"1pp"1</t>
  </si>
  <si>
    <t>121</t>
  </si>
  <si>
    <t>766-T04</t>
  </si>
  <si>
    <t>D+M obložení stávající zděné lavice laminované  dřevotřískové desky tl. 18 mm,hrany ABS T04</t>
  </si>
  <si>
    <t>-1001725845</t>
  </si>
  <si>
    <t>D+M obložení stávající zděné lavice laminované dřevotřískové desky tl. 18 mm,hrany ABS T04</t>
  </si>
  <si>
    <t>3,02</t>
  </si>
  <si>
    <t>122</t>
  </si>
  <si>
    <t>766-T05-1</t>
  </si>
  <si>
    <t>D+M šatní stěnyT05-1 v.1800 mm laminované dřevotřískové desky tl. 18 mm hrany ABS vč,podkladního roštu z dřevěných latí a háčků</t>
  </si>
  <si>
    <t>315973838</t>
  </si>
  <si>
    <t>20,5</t>
  </si>
  <si>
    <t>123</t>
  </si>
  <si>
    <t>766-T05-2</t>
  </si>
  <si>
    <t>D+M mobilní lavice ocelová konstrukce sedák z bukových lakovaných latí</t>
  </si>
  <si>
    <t>-1218363174</t>
  </si>
  <si>
    <t>18,2</t>
  </si>
  <si>
    <t>124</t>
  </si>
  <si>
    <t>766-T06</t>
  </si>
  <si>
    <t>D+M  schodo- lavice OSB,lepený koberec T06 +dřevěná laťová konstrukce</t>
  </si>
  <si>
    <t>1541519573</t>
  </si>
  <si>
    <t>D+M schodo- lavice OSB,lepený koberec T06 +dřevěná laťová konstrukce</t>
  </si>
  <si>
    <t>1256453431</t>
  </si>
  <si>
    <t>-1506762438</t>
  </si>
  <si>
    <t>766.8</t>
  </si>
  <si>
    <t>Plastové výplně otvorů</t>
  </si>
  <si>
    <t>127</t>
  </si>
  <si>
    <t>76680-P01</t>
  </si>
  <si>
    <t>D+M plastové okno 1200x600 mm sklápěcí</t>
  </si>
  <si>
    <t>-1101822796</t>
  </si>
  <si>
    <t>Poznámka k položce:
popis viz.AST-4</t>
  </si>
  <si>
    <t>128</t>
  </si>
  <si>
    <t>767531111</t>
  </si>
  <si>
    <t>Montáž vstupních kovových nebo plastových rohoží čistících zón</t>
  </si>
  <si>
    <t>470684585</t>
  </si>
  <si>
    <t>Montáž vstupních čistících zón z rohoží kovových nebo plastových</t>
  </si>
  <si>
    <t>2,9*1,8</t>
  </si>
  <si>
    <t>129</t>
  </si>
  <si>
    <t>69752121.S</t>
  </si>
  <si>
    <t>koberec čistící zóna ze 100|% polypropylenu,4570g/m2, zatavené do pvc podkladu v=16 mm</t>
  </si>
  <si>
    <t>-49473554</t>
  </si>
  <si>
    <t>koberec čistící zóna ze 100|% polypropylenu,4570g/m2, zatavené do pvc podkladu v= 16 mm</t>
  </si>
  <si>
    <t>5,22*1,05 'Přepočtené koeficientem množství</t>
  </si>
  <si>
    <t>-1424854501</t>
  </si>
  <si>
    <t>-529546733</t>
  </si>
  <si>
    <t>136</t>
  </si>
  <si>
    <t>771111011</t>
  </si>
  <si>
    <t>Vysátí podkladu před pokládkou dlažby</t>
  </si>
  <si>
    <t>-593850998</t>
  </si>
  <si>
    <t>Příprava podkladu před provedením dlažby vysátí podlah</t>
  </si>
  <si>
    <t>PA1+PA2+PB+PD</t>
  </si>
  <si>
    <t>(2,3+3,1*4)*0,5</t>
  </si>
  <si>
    <t>137</t>
  </si>
  <si>
    <t>771121011</t>
  </si>
  <si>
    <t>Nátěr penetrační na podlahu</t>
  </si>
  <si>
    <t>1804022707</t>
  </si>
  <si>
    <t>Příprava podkladu před provedením dlažby nátěr penetrační na podlahu</t>
  </si>
  <si>
    <t>PA1+PA2+PD</t>
  </si>
  <si>
    <t>138</t>
  </si>
  <si>
    <t>771121019.R</t>
  </si>
  <si>
    <t>-420034224</t>
  </si>
  <si>
    <t>Příprava podkladu před provedením dlažby nátěr písková penetrace na podlahu</t>
  </si>
  <si>
    <t>139</t>
  </si>
  <si>
    <t>771151011</t>
  </si>
  <si>
    <t>Samonivelační stěrka podlah pevnosti 20 MPa tl 3 mm</t>
  </si>
  <si>
    <t>-1827531269</t>
  </si>
  <si>
    <t>Příprava podkladu před provedením dlažby samonivelační stěrka min.pevnosti 20 MPa, tloušťky do 3 mm</t>
  </si>
  <si>
    <t>140</t>
  </si>
  <si>
    <t>771161021</t>
  </si>
  <si>
    <t>Montáž profilu ukončujícího pro plynulý přechod (dlažby s kobercem apod.)</t>
  </si>
  <si>
    <t>2012741016</t>
  </si>
  <si>
    <t>Příprava podkladu před provedením dlažby montáž profilu ukončujícího profilu pro plynulý přechod (dlažba-koberec apod.)</t>
  </si>
  <si>
    <t>(2,9+1,8)*2</t>
  </si>
  <si>
    <t>141</t>
  </si>
  <si>
    <t>59054111.S</t>
  </si>
  <si>
    <t>profil přechodový Al  matně eloxovaný 10x20mm</t>
  </si>
  <si>
    <t>-554226536</t>
  </si>
  <si>
    <t>9,4*1,1 'Přepočtené koeficientem množství</t>
  </si>
  <si>
    <t>142</t>
  </si>
  <si>
    <t>771273812</t>
  </si>
  <si>
    <t>Demontáž obkladů stupnic z dlaždic teracových lepených š do 350 mm</t>
  </si>
  <si>
    <t>925926237</t>
  </si>
  <si>
    <t>Demontáž obkladů schodišť z dlaždic teracových lepených stupnic přes 250 do 350 mm</t>
  </si>
  <si>
    <t>2,3+3,1*4</t>
  </si>
  <si>
    <t>143</t>
  </si>
  <si>
    <t>771273832.S</t>
  </si>
  <si>
    <t>Demontáž obkladů podstupnic z dlaždic teracových lepených v do 250 mm</t>
  </si>
  <si>
    <t>1385464117</t>
  </si>
  <si>
    <t>Demontáž obkladů schodišť z teracových lepených podstupnic do 250 mm</t>
  </si>
  <si>
    <t>144</t>
  </si>
  <si>
    <t>771274113</t>
  </si>
  <si>
    <t>Montáž obkladů stupnic z dlaždic keramických flexibilní lepidlo š do 300 mm</t>
  </si>
  <si>
    <t>1690702624</t>
  </si>
  <si>
    <t>Montáž obkladů schodišť z dlaždic keramických lepených flexibilním lepidlem stupnic hladkých, šířky přes 250 do 300 mm</t>
  </si>
  <si>
    <t>145</t>
  </si>
  <si>
    <t>1801337086</t>
  </si>
  <si>
    <t>14,7*0,33 'Přepočtené koeficientem množství</t>
  </si>
  <si>
    <t>146</t>
  </si>
  <si>
    <t>771274232</t>
  </si>
  <si>
    <t>Montáž obkladů podstupnic z dlaždic hladkých keramických flexibilní lepidlo v do 200 mm</t>
  </si>
  <si>
    <t>877549763</t>
  </si>
  <si>
    <t>Montáž obkladů schodišť z dlaždic keramických lepených flexibilním lepidlem podstupnic hladkých, výšky přes 150 do 200 mm</t>
  </si>
  <si>
    <t>147</t>
  </si>
  <si>
    <t>477896006</t>
  </si>
  <si>
    <t>14,7*0,22 'Přepočtené koeficientem množství</t>
  </si>
  <si>
    <t>148</t>
  </si>
  <si>
    <t>771473810</t>
  </si>
  <si>
    <t>Demontáž soklíků z dlaždic keramických lepených rovných</t>
  </si>
  <si>
    <t>134190215</t>
  </si>
  <si>
    <t>3,38*2+2,3</t>
  </si>
  <si>
    <t>-(0,8+1,45)</t>
  </si>
  <si>
    <t>(24,78+3,4+0,6)*2</t>
  </si>
  <si>
    <t>-(0,9+1,1+1,45*2)</t>
  </si>
  <si>
    <t>(6,05+3,6+6,08)*2</t>
  </si>
  <si>
    <t>-(1,45+0,8*7)</t>
  </si>
  <si>
    <t>(6,28+6,38)*2</t>
  </si>
  <si>
    <t>-0,9</t>
  </si>
  <si>
    <t>(3,53+25,5)*2</t>
  </si>
  <si>
    <t>-(7,8+1,8*2+0,9)</t>
  </si>
  <si>
    <t>149</t>
  </si>
  <si>
    <t>771474113</t>
  </si>
  <si>
    <t>Montáž soklů z dlaždic keramických rovných flexibilní lepidlo v do 120 mm</t>
  </si>
  <si>
    <t>930734737</t>
  </si>
  <si>
    <t>Montáž soklů z dlaždic keramických lepených flexibilním lepidlem rovných, výšky přes 90 do 120 mm</t>
  </si>
  <si>
    <t>-(1,45+0,8*8)</t>
  </si>
  <si>
    <t>150</t>
  </si>
  <si>
    <t>808192457</t>
  </si>
  <si>
    <t>83,08*0,11 'Přepočtené koeficientem množství</t>
  </si>
  <si>
    <t>151</t>
  </si>
  <si>
    <t>771474133</t>
  </si>
  <si>
    <t>Montáž soklů z dlaždic keramických schodišťových stupňovitých flexibilní lepidlo v do 120 mm</t>
  </si>
  <si>
    <t>-488413640</t>
  </si>
  <si>
    <t>Montáž soklů z dlaždic keramických lepených flexibilním lepidlem schodišťových stupňovitých, výšky přes 90 do 120 mm</t>
  </si>
  <si>
    <t>1,6</t>
  </si>
  <si>
    <t>152</t>
  </si>
  <si>
    <t>-196747457</t>
  </si>
  <si>
    <t>1,6*0,11 'Přepočtené koeficientem množství</t>
  </si>
  <si>
    <t>153</t>
  </si>
  <si>
    <t>771573810</t>
  </si>
  <si>
    <t>Demontáž podlah z dlaždic keramických lepených</t>
  </si>
  <si>
    <t>-2068984974</t>
  </si>
  <si>
    <t>7,76</t>
  </si>
  <si>
    <t>"m.č.135</t>
  </si>
  <si>
    <t>1,5*1,5</t>
  </si>
  <si>
    <t>-259617122</t>
  </si>
  <si>
    <t>8,54-2,5*1,7</t>
  </si>
  <si>
    <t>"m.č.043,046</t>
  </si>
  <si>
    <t>86,4+38,9</t>
  </si>
  <si>
    <t>112818170</t>
  </si>
  <si>
    <t>131,84*1,15 'Přepočtené koeficientem množství</t>
  </si>
  <si>
    <t>-1034645660</t>
  </si>
  <si>
    <t>138,04</t>
  </si>
  <si>
    <t>-763616346</t>
  </si>
  <si>
    <t>-1665253386</t>
  </si>
  <si>
    <t>179952454</t>
  </si>
  <si>
    <t>773</t>
  </si>
  <si>
    <t>Podlahy z litého teraca</t>
  </si>
  <si>
    <t>160</t>
  </si>
  <si>
    <t>773200940</t>
  </si>
  <si>
    <t>Opravy obkladů schodišť z litého teraca poškozených hran stupňů nebo schodnic</t>
  </si>
  <si>
    <t>-2068656974</t>
  </si>
  <si>
    <t>Opravy obkladů schodišť z litého teraca poškozených hran stupňů nebo schodnic</t>
  </si>
  <si>
    <t>"PB schodiště</t>
  </si>
  <si>
    <t>161</t>
  </si>
  <si>
    <t>773901112</t>
  </si>
  <si>
    <t>Strojní broušení povrchu litého teraca</t>
  </si>
  <si>
    <t>-583593449</t>
  </si>
  <si>
    <t>Opravy podlah z litého teraca strojní broušení povrchu</t>
  </si>
  <si>
    <t>(1,5*0,5*20)*2</t>
  </si>
  <si>
    <t>162</t>
  </si>
  <si>
    <t>773901119.R</t>
  </si>
  <si>
    <t>Zkosení hran teracových stupňů schodiště</t>
  </si>
  <si>
    <t>757252428</t>
  </si>
  <si>
    <t>"m.č.135"1,5*20</t>
  </si>
  <si>
    <t>163</t>
  </si>
  <si>
    <t>998773181</t>
  </si>
  <si>
    <t>Příplatek k přesunu hmot tonážní 773 prováděný bez použití mechanizace</t>
  </si>
  <si>
    <t>634165927</t>
  </si>
  <si>
    <t>Přesun hmot pro podlahy teracové lité stanovený z hmotnosti přesunovaného materiálu Příplatek k cenám za přesun prováděný bez použití mechanizace pro jakoukoliv výšku objektu</t>
  </si>
  <si>
    <t>164</t>
  </si>
  <si>
    <t>998773202</t>
  </si>
  <si>
    <t>Přesun hmot procentní pro podlahy teracové lité v objektech v do 12 m</t>
  </si>
  <si>
    <t>-346029608</t>
  </si>
  <si>
    <t>Přesun hmot pro podlahy teracové lité stanovený procentní sazbou (%) z ceny vodorovná dopravní vzdálenost do 50 m v objektech výšky přes 6 do 12 m</t>
  </si>
  <si>
    <t>776</t>
  </si>
  <si>
    <t>Podlahy povlakové</t>
  </si>
  <si>
    <t>166</t>
  </si>
  <si>
    <t>776111311</t>
  </si>
  <si>
    <t>Vysátí podkladu povlakových podlah</t>
  </si>
  <si>
    <t>1133457251</t>
  </si>
  <si>
    <t>Příprava podkladu vysátí podlah</t>
  </si>
  <si>
    <t>PC+PE</t>
  </si>
  <si>
    <t>167</t>
  </si>
  <si>
    <t>776121119.R</t>
  </si>
  <si>
    <t>Příprava podkladu penetrace písková podlah</t>
  </si>
  <si>
    <t>-478044867</t>
  </si>
  <si>
    <t>168</t>
  </si>
  <si>
    <t>776141111</t>
  </si>
  <si>
    <t>Vyrovnání podkladu povlakových podlah stěrkou pevnosti 20 MPa tl 3 mm</t>
  </si>
  <si>
    <t>132326750</t>
  </si>
  <si>
    <t>Příprava podkladu vyrovnání samonivelační stěrkou podlah min.pevnosti 20 MPa, tloušťky do 3 mm</t>
  </si>
  <si>
    <t>169</t>
  </si>
  <si>
    <t>776211111</t>
  </si>
  <si>
    <t>Lepení textilních pásů</t>
  </si>
  <si>
    <t>-1505084478</t>
  </si>
  <si>
    <t>Montáž textilních podlahovin lepením pásů standardních</t>
  </si>
  <si>
    <t>170</t>
  </si>
  <si>
    <t>69751050</t>
  </si>
  <si>
    <t>koberec v rolích š 4m, všívaná smyčka, vlákno PA, hm 550g/m2, PA, zátěž 33, hořlavost Bfl S1</t>
  </si>
  <si>
    <t>401980560</t>
  </si>
  <si>
    <t>38,2*1,1 'Přepočtené koeficientem množství</t>
  </si>
  <si>
    <t>171</t>
  </si>
  <si>
    <t>776231111</t>
  </si>
  <si>
    <t>Lepení lamel a čtverců z vinylu standardním lepidlem</t>
  </si>
  <si>
    <t>2124218974</t>
  </si>
  <si>
    <t>Montáž podlahovin z vinylu lepením lamel nebo čtverců standardním lepidlem</t>
  </si>
  <si>
    <t>172</t>
  </si>
  <si>
    <t>28411054</t>
  </si>
  <si>
    <t>dílce vinylové tl 2,5mm, nášlapná vrstva 0,80mm, úprava PUR, třída zátěže 23/34/43, otlak 0,05mm, R9, třída otěru T, hořlavost Bfl S1, bez ftalátů</t>
  </si>
  <si>
    <t>151491383</t>
  </si>
  <si>
    <t>80,2*1,05 'Přepočtené koeficientem množství</t>
  </si>
  <si>
    <t>173</t>
  </si>
  <si>
    <t>776511112</t>
  </si>
  <si>
    <t>Lepení textilních vpichovaných pásů na stěnu výšky přes 2,0 m do 3,8 m</t>
  </si>
  <si>
    <t>525096987</t>
  </si>
  <si>
    <t>Montáž textilních podlahovin na stěnu lepením vpichovaných pásů, výšky přes 2 do 3,8 m</t>
  </si>
  <si>
    <t>(6,28+6,38)*2,05*2</t>
  </si>
  <si>
    <t>174</t>
  </si>
  <si>
    <t>69751060</t>
  </si>
  <si>
    <t>koberec zátěžový vpichovaný role š 2m, vlákno 100% PA, hm 540g/m2, R ≤ 100MΩ, zátěž 33, útlum 21dB, hořlavost Bfl S1</t>
  </si>
  <si>
    <t>-1912122331</t>
  </si>
  <si>
    <t>50,306*1,1 'Přepočtené koeficientem množství</t>
  </si>
  <si>
    <t>175</t>
  </si>
  <si>
    <t>998776181</t>
  </si>
  <si>
    <t>Příplatek k přesunu hmot tonážní 776 prováděný bez použití mechanizace</t>
  </si>
  <si>
    <t>-967317704</t>
  </si>
  <si>
    <t>Přesun hmot pro podlahy povlakové stanovený z hmotnosti přesunovaného materiálu Příplatek k cenám za přesun prováděný bez použití mechanizace pro jakoukoliv výšku objektu</t>
  </si>
  <si>
    <t>176</t>
  </si>
  <si>
    <t>998776202</t>
  </si>
  <si>
    <t>Přesun hmot procentní pro podlahy povlakové v objektech v do 12 m</t>
  </si>
  <si>
    <t>-1961842373</t>
  </si>
  <si>
    <t>Přesun hmot pro podlahy povlakové stanovený procentní sazbou (%) z ceny vodorovná dopravní vzdálenost do 50 m v objektech výšky přes 6 do 12 m</t>
  </si>
  <si>
    <t>187</t>
  </si>
  <si>
    <t>781491012</t>
  </si>
  <si>
    <t>Montáž zrcadel plochy přes 1 m2 lepených silikonovým tmelem na podkladní omítku</t>
  </si>
  <si>
    <t>-1000234278</t>
  </si>
  <si>
    <t>Montáž zrcadel lepených silikonovým tmelem na podkladní omítku, plochy přes 1 m2</t>
  </si>
  <si>
    <t>4,0*2,0</t>
  </si>
  <si>
    <t>188</t>
  </si>
  <si>
    <t>63465126.S</t>
  </si>
  <si>
    <t xml:space="preserve">zrcadlo  čiré tl 5mm </t>
  </si>
  <si>
    <t>-103948511</t>
  </si>
  <si>
    <t>zrcadlo čiré tl 5mm</t>
  </si>
  <si>
    <t>8*1,1 'Přepočtené koeficientem množství</t>
  </si>
  <si>
    <t>-1745637182</t>
  </si>
  <si>
    <t>2113247654</t>
  </si>
  <si>
    <t>1026378877</t>
  </si>
  <si>
    <t>0,8*2,0*19</t>
  </si>
  <si>
    <t>0,6*2,0</t>
  </si>
  <si>
    <t>1721456165</t>
  </si>
  <si>
    <t>-155445243</t>
  </si>
  <si>
    <t>-1007250950</t>
  </si>
  <si>
    <t>0,8*2,0*19*2</t>
  </si>
  <si>
    <t>0,6*2,0*2</t>
  </si>
  <si>
    <t>-2122858730</t>
  </si>
  <si>
    <t>-1688699869</t>
  </si>
  <si>
    <t>-1427992378</t>
  </si>
  <si>
    <t>-1961951363</t>
  </si>
  <si>
    <t>-200860610</t>
  </si>
  <si>
    <t>1395990692</t>
  </si>
  <si>
    <t>1517518071</t>
  </si>
  <si>
    <t>"NA zábradlí" 19,0*0,8</t>
  </si>
  <si>
    <t>"1pp-Z01-zárubně</t>
  </si>
  <si>
    <t>(0,9+1,1+1,45*2,0*2*3)*0,33</t>
  </si>
  <si>
    <t>"NC-zárubně</t>
  </si>
  <si>
    <t>"1pp-M.č.0,46,0,48,050,061,064,072</t>
  </si>
  <si>
    <t>(0,8*11+2,0*2*11)*0,33</t>
  </si>
  <si>
    <t>(0,6*4+2,0*2*4)*0,33</t>
  </si>
  <si>
    <t>-1224769257</t>
  </si>
  <si>
    <t>1,2*0,6*11*4</t>
  </si>
  <si>
    <t>30781844</t>
  </si>
  <si>
    <t>"NB"160</t>
  </si>
  <si>
    <t>-1421325351</t>
  </si>
  <si>
    <t>"NB</t>
  </si>
  <si>
    <t>206</t>
  </si>
  <si>
    <t>783801201</t>
  </si>
  <si>
    <t>Obroušení omítek před provedením nátěru</t>
  </si>
  <si>
    <t>-605900994</t>
  </si>
  <si>
    <t>Příprava podkladu omítek před provedením nátěru obroušení</t>
  </si>
  <si>
    <t>(ZAN+ZCN*0,83)*0,1</t>
  </si>
  <si>
    <t>ZBN*1,14"index na 2,05"*0,1</t>
  </si>
  <si>
    <t>207</t>
  </si>
  <si>
    <t>783806807</t>
  </si>
  <si>
    <t>Odstranění nátěrů z omítek odstraňovačem nátěrů</t>
  </si>
  <si>
    <t>1030596452</t>
  </si>
  <si>
    <t>Odstranění nátěrů z omítek odstraňovačem nátěrů s obroušením</t>
  </si>
  <si>
    <t>(6,28+6,38)*2,05*2-0,8*2,0</t>
  </si>
  <si>
    <t>208</t>
  </si>
  <si>
    <t>783817121</t>
  </si>
  <si>
    <t>Krycí jednonásobný syntetický nátěr hladkých, zrnitých tenkovrstvých nebo štukových omítek</t>
  </si>
  <si>
    <t>-1332625145</t>
  </si>
  <si>
    <t>Krycí (ochranný ) nátěr omítek jednonásobný hladkých omítek hladkých, zrnitých tenkovrstvých nebo štukových stupně členitosti 1 a 2 syntetický</t>
  </si>
  <si>
    <t>-1,6*1,5</t>
  </si>
  <si>
    <t>-0,8*1,5</t>
  </si>
  <si>
    <t>-(0,9+1,1+1,45*2)*1,5</t>
  </si>
  <si>
    <t>-(0,8*1,5*8+1,45*1,5)</t>
  </si>
  <si>
    <t>(4,75+2,8)*1,8*2</t>
  </si>
  <si>
    <t>-0,8*1,8*3</t>
  </si>
  <si>
    <t>-0,8*1,8*4</t>
  </si>
  <si>
    <t>(5,75+1,58)*1,8*2</t>
  </si>
  <si>
    <t>-0,8*1,8</t>
  </si>
  <si>
    <t>209</t>
  </si>
  <si>
    <t>783822101</t>
  </si>
  <si>
    <t>Tmelení vlásečnicových prasklin na omítkách disperzním tmelem</t>
  </si>
  <si>
    <t>-1250894296</t>
  </si>
  <si>
    <t>Tmelení omítek před provedením nátěru tmelem disperzním akrylátovým nebo latexovým, prasklin vlásečnicových šířky do 1 mm</t>
  </si>
  <si>
    <t>(ZAN+ZBN*1,14+ZCN*0,83)*0,2</t>
  </si>
  <si>
    <t>210</t>
  </si>
  <si>
    <t>783823131</t>
  </si>
  <si>
    <t>Penetrační akrylátový nátěr hladkých, tenkovrstvých zrnitých nebo štukových omítek</t>
  </si>
  <si>
    <t>1735010679</t>
  </si>
  <si>
    <t>Penetrační nátěr omítek hladkých omítek hladkých, zrnitých tenkovrstvých nebo štukových stupně členitosti 1 a 2 akrylátový</t>
  </si>
  <si>
    <t>(4,75+2,8)*0,25*2</t>
  </si>
  <si>
    <t>-0,8*0,2*3</t>
  </si>
  <si>
    <t>-0,8*0,2*4</t>
  </si>
  <si>
    <t>-1149671815</t>
  </si>
  <si>
    <t>-1671113242</t>
  </si>
  <si>
    <t>SA+OmS+OmOst+OmSt10</t>
  </si>
  <si>
    <t>-852414385</t>
  </si>
  <si>
    <t>-1834618679</t>
  </si>
  <si>
    <t>222</t>
  </si>
  <si>
    <t>001-VES</t>
  </si>
  <si>
    <t>demontáž věšákových prken</t>
  </si>
  <si>
    <t>-627428792</t>
  </si>
  <si>
    <t>757567215</t>
  </si>
  <si>
    <t>1856866316</t>
  </si>
  <si>
    <t>225</t>
  </si>
  <si>
    <t>990-03</t>
  </si>
  <si>
    <t>bezpečnostní fotoluminiscenční označení na schodišťové stupně</t>
  </si>
  <si>
    <t>1446800400</t>
  </si>
  <si>
    <t>228</t>
  </si>
  <si>
    <t>990-06</t>
  </si>
  <si>
    <t>vyhotovení kladečského plánu podlah z dlažby a vinylu</t>
  </si>
  <si>
    <t>2050791172</t>
  </si>
  <si>
    <t>1269450101</t>
  </si>
  <si>
    <t>-1221531144</t>
  </si>
  <si>
    <t>INS spol. s r.o.</t>
  </si>
  <si>
    <t>Ostatní prostory (1.PP vč. m.č.134)</t>
  </si>
  <si>
    <t>Tělocvična (1.NP bez m.č.134)</t>
  </si>
  <si>
    <t>SO 01 - Tělocvična (1.NP bez m.č.134)</t>
  </si>
  <si>
    <t>SO 02 - Ostatní prostory (1.PP vč. m.č.134)</t>
  </si>
  <si>
    <t>SEZNAM FIGUR</t>
  </si>
  <si>
    <t>Stavba:   190401 - REKONSTRUKCE PODLAHY  TĚLOCVIČNY A VSTUPNÍCH PROSTOR</t>
  </si>
  <si>
    <t>Datum:   15. 4. 2019</t>
  </si>
  <si>
    <t>Výměra</t>
  </si>
  <si>
    <t>190401</t>
  </si>
  <si>
    <t xml:space="preserve">REKONSTRUKCE PODLAHY  TĚLOCVIČNY A VSTUPNÍCH PROSTOR   </t>
  </si>
  <si>
    <t xml:space="preserve">malba do 3,8   </t>
  </si>
  <si>
    <t xml:space="preserve">SA+OmS+OmOst+OmSt10-M5   </t>
  </si>
  <si>
    <t xml:space="preserve">Součet   </t>
  </si>
  <si>
    <t>Použití figury:</t>
  </si>
  <si>
    <t xml:space="preserve">Dvojnásobné bílé malby ze směsí za mokra minimálně otěruvzdorných v místnostech do 3,80 m   </t>
  </si>
  <si>
    <t xml:space="preserve">Základní akrylátová jednonásobná penetrace podkladu v místnostech výšky do 3,80m   </t>
  </si>
  <si>
    <t xml:space="preserve">Příplatek k cenám 1x maleb za sucha otěruvzdorných za barevnou malbu v odstínu středně sytém   </t>
  </si>
  <si>
    <t xml:space="preserve">malba přes 5 m   </t>
  </si>
  <si>
    <t xml:space="preserve">"m.č.136   </t>
  </si>
  <si>
    <t xml:space="preserve">30,2*2,0*2   </t>
  </si>
  <si>
    <t xml:space="preserve">Dvojnásobné bílé malby ze směsí za mokra výborně otěruvzdorných v místnostech výšky přes 5,00 m   </t>
  </si>
  <si>
    <t xml:space="preserve">Základní akrylátová jednonásobná penetrace podkladu v místnostech výšky do 5,00m   </t>
  </si>
  <si>
    <t xml:space="preserve">nátěry truhl.výrobků   </t>
  </si>
  <si>
    <t xml:space="preserve">SB   </t>
  </si>
  <si>
    <t xml:space="preserve">"dveře-NC   </t>
  </si>
  <si>
    <t xml:space="preserve">0,8*2,0*19*2   </t>
  </si>
  <si>
    <t xml:space="preserve">0,6*2,0*2   </t>
  </si>
  <si>
    <t xml:space="preserve">1,1*2,0*2   </t>
  </si>
  <si>
    <t xml:space="preserve">Základní jednonásobný syntetický nátěr truhlářských konstrukcí   </t>
  </si>
  <si>
    <t xml:space="preserve">Jemné obroušení podkladu truhlářských konstrukcí před provedením nátěru   </t>
  </si>
  <si>
    <t xml:space="preserve">Oprášení podkladu truhlářských konstrukcí před provedením nátěru   </t>
  </si>
  <si>
    <t xml:space="preserve">Lazurovací jednonásobný syntetický nátěr truhlářských konstrukcí   </t>
  </si>
  <si>
    <t xml:space="preserve">nátěry zámečnických konstrukcí   </t>
  </si>
  <si>
    <t xml:space="preserve">43,204   </t>
  </si>
  <si>
    <t xml:space="preserve">"NA zábradlí" 19,0*0,8   </t>
  </si>
  <si>
    <t xml:space="preserve">"NB-konzoly U 80 tyč d 10   </t>
  </si>
  <si>
    <t xml:space="preserve">0,146*15   </t>
  </si>
  <si>
    <t xml:space="preserve">"1pp-Z01-zárubně   </t>
  </si>
  <si>
    <t xml:space="preserve">(0,9+1,1+1,45*2,0*2*3)*0,33   </t>
  </si>
  <si>
    <t xml:space="preserve">"NC-zárubně   </t>
  </si>
  <si>
    <t xml:space="preserve">"1pp-M.č.0,46,0,48,050,061,064,072   </t>
  </si>
  <si>
    <t xml:space="preserve">(0,8*11+2,0*2*11)*0,33   </t>
  </si>
  <si>
    <t xml:space="preserve">(0,6*4+2,0*2*4)*0,33   </t>
  </si>
  <si>
    <t xml:space="preserve">"1np-m.č.138   </t>
  </si>
  <si>
    <t xml:space="preserve">(1,1+2,0*2)*0,33   </t>
  </si>
  <si>
    <t xml:space="preserve">"ND   </t>
  </si>
  <si>
    <t xml:space="preserve">"ocelová konstruce obložení   </t>
  </si>
  <si>
    <t xml:space="preserve">(0,06+0,04)*1,67*2*36   </t>
  </si>
  <si>
    <t xml:space="preserve">"mříž   </t>
  </si>
  <si>
    <t xml:space="preserve">3,42*2,07   </t>
  </si>
  <si>
    <t xml:space="preserve">"sloupky radiátorů   </t>
  </si>
  <si>
    <t xml:space="preserve">1,7*0,2*40   </t>
  </si>
  <si>
    <t xml:space="preserve">"ostatní"4   </t>
  </si>
  <si>
    <t xml:space="preserve">Krycí jednonásobný syntetický standardní nátěr zámečnických konstrukcí   </t>
  </si>
  <si>
    <t xml:space="preserve">Odmaštění zámečnických konstrukcí vodou ředitelným odmašťovačem   </t>
  </si>
  <si>
    <t xml:space="preserve">Ometení zámečnických konstrukcí   </t>
  </si>
  <si>
    <t xml:space="preserve">Základní jednonásobný syntetický nátěr zámečnických konstrukcí   </t>
  </si>
  <si>
    <t xml:space="preserve">Mezinátěr jednonásobný syntetický standardní zámečnických konstrukcí   </t>
  </si>
  <si>
    <t xml:space="preserve">omítka Ostění   </t>
  </si>
  <si>
    <t xml:space="preserve">"1pp-Z01   </t>
  </si>
  <si>
    <t xml:space="preserve">(1,0+2,1*2)*0,45   </t>
  </si>
  <si>
    <t xml:space="preserve">(1,2+2,1*2)*0,45   </t>
  </si>
  <si>
    <t xml:space="preserve">(1,55+2,1*2)*0,45   </t>
  </si>
  <si>
    <t xml:space="preserve">"1pp-P01"   </t>
  </si>
  <si>
    <t xml:space="preserve">(1,2+0,6*2)*0,45   </t>
  </si>
  <si>
    <t xml:space="preserve">"1np m.č.136   </t>
  </si>
  <si>
    <t xml:space="preserve">(1,0+2,1*2)*0,4   </t>
  </si>
  <si>
    <t xml:space="preserve">Vápenocementová štuková omítka ostění nebo nadpraží   </t>
  </si>
  <si>
    <t xml:space="preserve">omítka štuková   </t>
  </si>
  <si>
    <t xml:space="preserve">Y10*2+Y15P   </t>
  </si>
  <si>
    <t xml:space="preserve">Potažení vnitřních stěn vápenným štukem tloušťky do 3 mm   </t>
  </si>
  <si>
    <t xml:space="preserve">omítka stěn   </t>
  </si>
  <si>
    <t xml:space="preserve">"m.č.065-po obkladech   </t>
  </si>
  <si>
    <t xml:space="preserve">(6,38+3,1*2)*3,0   </t>
  </si>
  <si>
    <t xml:space="preserve">Vápenocementová omítka štuková dvouvrstvá vnitřních stěn nanášená ručně   </t>
  </si>
  <si>
    <t xml:space="preserve">Penetrační disperzní nátěr vnitřních stěn nanášený ručně   </t>
  </si>
  <si>
    <t xml:space="preserve">oprava omítek do 10%   </t>
  </si>
  <si>
    <t xml:space="preserve">"m.č.042   </t>
  </si>
  <si>
    <t xml:space="preserve">(3,38*2+2,3)*1,5   </t>
  </si>
  <si>
    <t xml:space="preserve">-1,6*0,5   </t>
  </si>
  <si>
    <t xml:space="preserve">-1,2*0,6   </t>
  </si>
  <si>
    <t xml:space="preserve">-0,8*2,0   </t>
  </si>
  <si>
    <t xml:space="preserve">"m.č.043   </t>
  </si>
  <si>
    <t xml:space="preserve">(24,78*2+3,4)*1,5   </t>
  </si>
  <si>
    <t xml:space="preserve">-(0,9+1,1+1,45*2)*0,5   </t>
  </si>
  <si>
    <t xml:space="preserve">-1,2*0,6*7   </t>
  </si>
  <si>
    <t xml:space="preserve">"m.č.046   </t>
  </si>
  <si>
    <t xml:space="preserve">(6,05+3,6+2,43+6,08)*1,5   </t>
  </si>
  <si>
    <t xml:space="preserve">-(0,8*0,5*8+1,45*0,5)   </t>
  </si>
  <si>
    <t xml:space="preserve">"m.č.0,54   </t>
  </si>
  <si>
    <t xml:space="preserve">(4,75+2,8)*0,95*2   </t>
  </si>
  <si>
    <t xml:space="preserve">"m.č.0,58   </t>
  </si>
  <si>
    <t xml:space="preserve">"m.č.065-ZD   </t>
  </si>
  <si>
    <t xml:space="preserve">(6,28+6,38)*1,0*2   </t>
  </si>
  <si>
    <t xml:space="preserve">0,8*2,0   </t>
  </si>
  <si>
    <t xml:space="preserve">"m.č.0,59   </t>
  </si>
  <si>
    <t xml:space="preserve">(5,75+1,58)*1,2*2   </t>
  </si>
  <si>
    <t xml:space="preserve">-0,8*0,2   </t>
  </si>
  <si>
    <t xml:space="preserve">-1,2*0,6*4   </t>
  </si>
  <si>
    <t xml:space="preserve">"ZE   </t>
  </si>
  <si>
    <t xml:space="preserve">"m.č.133   </t>
  </si>
  <si>
    <t xml:space="preserve">(3,73+1,58)*2,0   </t>
  </si>
  <si>
    <t xml:space="preserve">"m.č.137   </t>
  </si>
  <si>
    <t xml:space="preserve">(8,15+4,48)*2,0*2   </t>
  </si>
  <si>
    <t xml:space="preserve">"m.č.134,5   </t>
  </si>
  <si>
    <t xml:space="preserve">(25,5+3,53)*3,0*2   </t>
  </si>
  <si>
    <t xml:space="preserve">-1,2*1,5*7   </t>
  </si>
  <si>
    <t xml:space="preserve">-1,6*2,0*2   </t>
  </si>
  <si>
    <t xml:space="preserve">-1,1*2,0   </t>
  </si>
  <si>
    <t xml:space="preserve">"m.č.138   </t>
  </si>
  <si>
    <t xml:space="preserve">(4,6+4,48)*3,0*2   </t>
  </si>
  <si>
    <t xml:space="preserve">-3,5*3,0   </t>
  </si>
  <si>
    <t xml:space="preserve">Oprava vnitřní vápenné štukové omítky stěn v rozsahu plochy do 10%   </t>
  </si>
  <si>
    <t xml:space="preserve">skladba PA čistící zona   </t>
  </si>
  <si>
    <t xml:space="preserve">2,9*1,8   </t>
  </si>
  <si>
    <t xml:space="preserve">Montáž vstupních kovových nebo plastových rohoží čistících zón   </t>
  </si>
  <si>
    <t>632451111</t>
  </si>
  <si>
    <t xml:space="preserve">Cementový samonivelační potěr ze suchých směsí tloušťky do 30 mm   </t>
  </si>
  <si>
    <t xml:space="preserve">Vysátí podkladu před pokládkou dlažby   </t>
  </si>
  <si>
    <t xml:space="preserve">Nátěr penetrační na podlahu   </t>
  </si>
  <si>
    <t xml:space="preserve">Lešení pomocné pro objekty pozemních staveb s lešeňovou podlahou v do 1,9 m zatížení do 150 kg/m2   </t>
  </si>
  <si>
    <t xml:space="preserve">Vyčištění budov bytové a občanské výstavby při výšce podlaží do 4 m   </t>
  </si>
  <si>
    <t xml:space="preserve">skladba PA keramická dlažba   </t>
  </si>
  <si>
    <t xml:space="preserve">8,54-2,5*1,7   </t>
  </si>
  <si>
    <t xml:space="preserve">Mezisoučet   </t>
  </si>
  <si>
    <t xml:space="preserve">Montáž podlah keramických velkoformátových hladkých lepených flexibilním lepidlem do 0,5 ks/m2   </t>
  </si>
  <si>
    <t xml:space="preserve">dlažba velkoformátová keramická rektifikovaná  hladká do interiéru i exteriéru přes 2 do 4ks/m2 minimální cena 850 Kč/m2   </t>
  </si>
  <si>
    <t xml:space="preserve">skladba PB keramická dlažba   </t>
  </si>
  <si>
    <t xml:space="preserve">"m.č.043,046   </t>
  </si>
  <si>
    <t xml:space="preserve">86,4+38,9   </t>
  </si>
  <si>
    <t xml:space="preserve">Samonivelační stěrka podlah pevnosti 20 MPa tl 3 mm   </t>
  </si>
  <si>
    <t xml:space="preserve">skladba PC koberec   </t>
  </si>
  <si>
    <t xml:space="preserve">38,2   </t>
  </si>
  <si>
    <t xml:space="preserve">Lepení textilních pásů   </t>
  </si>
  <si>
    <t xml:space="preserve">Vysátí podkladu povlakových podlah   </t>
  </si>
  <si>
    <t xml:space="preserve">Příprava podkladu penetrace písková podlah   </t>
  </si>
  <si>
    <t xml:space="preserve">Vyrovnání podkladu povlakových podlah stěrkou pevnosti 20 MPa tl 3 mm   </t>
  </si>
  <si>
    <t xml:space="preserve">skladba PD keramická dlažba   </t>
  </si>
  <si>
    <t xml:space="preserve">"m.č.135   </t>
  </si>
  <si>
    <t xml:space="preserve">1,5*1,5   </t>
  </si>
  <si>
    <t xml:space="preserve">skladba PE vinyl kámen   </t>
  </si>
  <si>
    <t xml:space="preserve">80,2   </t>
  </si>
  <si>
    <t xml:space="preserve">Lepení lamel a čtverců z vinylu standardním lepidlem   </t>
  </si>
  <si>
    <t xml:space="preserve">skladba PF keramická dlažba   </t>
  </si>
  <si>
    <t xml:space="preserve">6,2   </t>
  </si>
  <si>
    <t xml:space="preserve">Výztuž mazanin svařovanými sítěmi Kari   </t>
  </si>
  <si>
    <t xml:space="preserve">Potěr cementový samonivelační litý C25 tl do 50 mm   </t>
  </si>
  <si>
    <t xml:space="preserve">Příplatek k cementovému samonivelačnímu litému potěru C25 ZKD 5 mm tloušťky přes 50 mm   </t>
  </si>
  <si>
    <t xml:space="preserve">Montáž izolace tepelné podlah volně kladenými rohožemi, pásy, dílci, deskami 1 vrstva   </t>
  </si>
  <si>
    <t xml:space="preserve">Montáž izolace tepelné podlah, stropů vrchem nebo střech překrytí separační fólií z PE   </t>
  </si>
  <si>
    <t xml:space="preserve">Demontáž záklopů stropů z hrubých prken tl do 32 mm   </t>
  </si>
  <si>
    <t xml:space="preserve">Demontáž podlah vlysových lepených s lištami lepenými   </t>
  </si>
  <si>
    <t xml:space="preserve">skladba PG -sportovní polyuretanová podlaha   </t>
  </si>
  <si>
    <t xml:space="preserve">455,8   </t>
  </si>
  <si>
    <t xml:space="preserve">D+M sportovní litá polyuretanová (PUR) podlaha 8+2 mm na systémovém pružném roštu (útlum sil &gt; 65 %), celk. tl. dle potřeby (min 80 mm)   </t>
  </si>
  <si>
    <t xml:space="preserve">Vyčištění budov bytové a občanské výstavby při výšce podlaží přes 4 m   </t>
  </si>
  <si>
    <t xml:space="preserve">skladba PH -sportovní polyuretanová podlaha   </t>
  </si>
  <si>
    <t xml:space="preserve">37,2+21,2   </t>
  </si>
  <si>
    <t xml:space="preserve">omítka stropu do 10%   </t>
  </si>
  <si>
    <t xml:space="preserve">"m.č.042,043,046,054.058,059,065   </t>
  </si>
  <si>
    <t xml:space="preserve">8,54+86,4+38,9+13,3+13,3+9,0+38,2   </t>
  </si>
  <si>
    <t xml:space="preserve">"m.č.133,137,138   </t>
  </si>
  <si>
    <t xml:space="preserve">6,2+37,2+21,2   </t>
  </si>
  <si>
    <t xml:space="preserve">Oprava vnitřní vápenné štukové omítky stropů v rozsahu plochy do 10%   </t>
  </si>
  <si>
    <t xml:space="preserve">nátěr palubkového podhledu   </t>
  </si>
  <si>
    <t xml:space="preserve">"m.č.134,135   </t>
  </si>
  <si>
    <t xml:space="preserve">80,2+11,7   </t>
  </si>
  <si>
    <t xml:space="preserve">Krycí jednonásobný syntetický nátěr truhlářských konstrukcí   </t>
  </si>
  <si>
    <t xml:space="preserve">příčky porobeton tl 100   </t>
  </si>
  <si>
    <t xml:space="preserve">"m.č.055   </t>
  </si>
  <si>
    <t xml:space="preserve">1,8*3,0   </t>
  </si>
  <si>
    <t xml:space="preserve">4,48*3,95   </t>
  </si>
  <si>
    <t xml:space="preserve">Příčka z pórobetonových hladkých tvárnic na tenkovrstvou maltu tl 100 mm   </t>
  </si>
  <si>
    <t xml:space="preserve">Potažení vnitřních stěn sklovláknitým pletivem vtlačeným do tenkovrstvé hmoty   </t>
  </si>
  <si>
    <t xml:space="preserve">ytong přizdívka   </t>
  </si>
  <si>
    <t xml:space="preserve">1,58*3,95   </t>
  </si>
  <si>
    <t xml:space="preserve">Přizdívka z pórobetonových tvárnic tl 150 mm   </t>
  </si>
  <si>
    <t xml:space="preserve">oprava nátěrů   </t>
  </si>
  <si>
    <t xml:space="preserve">-1,6*1,5   </t>
  </si>
  <si>
    <t xml:space="preserve">-0,8*1,5   </t>
  </si>
  <si>
    <t xml:space="preserve">-(0,9+1,1+1,45*2)*1,5   </t>
  </si>
  <si>
    <t xml:space="preserve">-(0,8*1,5*8+1,45*1,5)   </t>
  </si>
  <si>
    <t xml:space="preserve">Krycí jednonásobný syntetický nátěr hladkých, zrnitých tenkovrstvých nebo štukových omítek   </t>
  </si>
  <si>
    <t xml:space="preserve">Obroušení omítek před provedením nátěru   </t>
  </si>
  <si>
    <t xml:space="preserve">Tmelení vlásečnicových prasklin na omítkách disperzním tmelem   </t>
  </si>
  <si>
    <t xml:space="preserve">oprava zdí - omítek   </t>
  </si>
  <si>
    <t xml:space="preserve">(4,75+2,8)*1,8*2   </t>
  </si>
  <si>
    <t xml:space="preserve">-0,8*1,8*3   </t>
  </si>
  <si>
    <t xml:space="preserve">-0,8*1,8*4   </t>
  </si>
  <si>
    <t xml:space="preserve">oprava omítek   </t>
  </si>
  <si>
    <t xml:space="preserve">(5,75+1,58)*1,8*2   </t>
  </si>
  <si>
    <t xml:space="preserve">-0,8*1,8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</si>
</sst>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68" formatCode="#,##0.000;\-#,##0.000"/>
  </numFmts>
  <fonts count="41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9"/>
      <name val="Arial CE"/>
      <family val="2"/>
    </font>
    <font>
      <sz val="7"/>
      <color indexed="18"/>
      <name val="Arial CE"/>
      <family val="2"/>
    </font>
    <font>
      <b/>
      <sz val="7"/>
      <color indexed="21"/>
      <name val="Arial CE"/>
      <family val="2"/>
    </font>
    <font>
      <sz val="7"/>
      <color indexed="21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 applyProtection="1">
      <alignment horizontal="center" vertical="center" wrapText="1"/>
      <protection locked="0"/>
    </xf>
    <xf numFmtId="0" fontId="21" fillId="4" borderId="16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19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4" fillId="2" borderId="18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5" fillId="0" borderId="0" xfId="0" applyFont="1" applyAlignment="1">
      <alignment vertical="center" wrapText="1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4" fontId="0" fillId="2" borderId="0" xfId="0" applyNumberFormat="1" applyFont="1" applyFill="1" applyAlignment="1" applyProtection="1">
      <alignment horizontal="left" vertical="center"/>
      <protection locked="0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 locked="0"/>
    </xf>
    <xf numFmtId="0" fontId="37" fillId="0" borderId="0" xfId="0" applyFont="1" applyAlignment="1" applyProtection="1">
      <alignment horizontal="left"/>
      <protection/>
    </xf>
    <xf numFmtId="0" fontId="3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6" borderId="23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 applyProtection="1">
      <alignment horizontal="left" vertical="top" wrapText="1"/>
      <protection locked="0"/>
    </xf>
    <xf numFmtId="168" fontId="37" fillId="0" borderId="0" xfId="0" applyNumberFormat="1" applyFont="1" applyAlignment="1" applyProtection="1">
      <alignment horizontal="right" vertical="top"/>
      <protection locked="0"/>
    </xf>
    <xf numFmtId="0" fontId="0" fillId="0" borderId="23" xfId="0" applyFont="1" applyBorder="1" applyAlignment="1" applyProtection="1">
      <alignment horizontal="left" vertical="top" wrapText="1"/>
      <protection locked="0"/>
    </xf>
    <xf numFmtId="168" fontId="0" fillId="0" borderId="23" xfId="0" applyNumberFormat="1" applyFont="1" applyBorder="1" applyAlignment="1" applyProtection="1">
      <alignment horizontal="right" vertical="top"/>
      <protection locked="0"/>
    </xf>
    <xf numFmtId="0" fontId="38" fillId="0" borderId="0" xfId="0" applyFont="1" applyAlignment="1" applyProtection="1">
      <alignment horizontal="left" wrapText="1"/>
      <protection locked="0"/>
    </xf>
    <xf numFmtId="168" fontId="38" fillId="0" borderId="0" xfId="0" applyNumberFormat="1" applyFont="1" applyAlignment="1" applyProtection="1">
      <alignment horizontal="right"/>
      <protection locked="0"/>
    </xf>
    <xf numFmtId="0" fontId="39" fillId="0" borderId="0" xfId="0" applyFont="1" applyAlignment="1" applyProtection="1">
      <alignment horizontal="left" vertical="center" wrapText="1"/>
      <protection locked="0"/>
    </xf>
    <xf numFmtId="168" fontId="39" fillId="0" borderId="0" xfId="0" applyNumberFormat="1" applyFont="1" applyAlignment="1" applyProtection="1">
      <alignment horizontal="right" vertical="center"/>
      <protection locked="0"/>
    </xf>
    <xf numFmtId="0" fontId="40" fillId="0" borderId="0" xfId="0" applyFont="1" applyAlignment="1" applyProtection="1">
      <alignment horizontal="left" vertical="top" wrapText="1"/>
      <protection locked="0"/>
    </xf>
    <xf numFmtId="168" fontId="40" fillId="0" borderId="0" xfId="0" applyNumberFormat="1" applyFont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123825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customWidth="1"/>
    <col min="44" max="44" width="11.7109375" style="0" customWidth="1"/>
    <col min="45" max="47" width="22.140625" style="0" hidden="1" customWidth="1"/>
    <col min="48" max="49" width="18.57421875" style="0" hidden="1" customWidth="1"/>
    <col min="50" max="51" width="21.421875" style="0" hidden="1" customWidth="1"/>
    <col min="52" max="52" width="18.57421875" style="0" hidden="1" customWidth="1"/>
    <col min="53" max="53" width="16.421875" style="0" hidden="1" customWidth="1"/>
    <col min="54" max="54" width="21.421875" style="0" hidden="1" customWidth="1"/>
    <col min="55" max="55" width="18.57421875" style="0" hidden="1" customWidth="1"/>
    <col min="56" max="56" width="16.421875" style="0" hidden="1" customWidth="1"/>
    <col min="57" max="57" width="57.00390625" style="0" customWidth="1"/>
    <col min="71" max="91" width="9.1406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" customHeight="1">
      <c r="AR2" s="211" t="s">
        <v>6</v>
      </c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S2" s="16" t="s">
        <v>7</v>
      </c>
      <c r="BT2" s="16" t="s">
        <v>8</v>
      </c>
    </row>
    <row r="3" spans="2:72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2:71" ht="24.9" customHeight="1">
      <c r="B4" s="19"/>
      <c r="D4" s="20" t="s">
        <v>10</v>
      </c>
      <c r="AR4" s="19"/>
      <c r="AS4" s="21" t="s">
        <v>11</v>
      </c>
      <c r="BE4" s="22" t="s">
        <v>12</v>
      </c>
      <c r="BS4" s="16" t="s">
        <v>13</v>
      </c>
    </row>
    <row r="5" spans="2:71" ht="12" customHeight="1">
      <c r="B5" s="19"/>
      <c r="D5" s="23" t="s">
        <v>14</v>
      </c>
      <c r="K5" s="213" t="s">
        <v>15</v>
      </c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R5" s="19"/>
      <c r="BE5" s="206" t="s">
        <v>16</v>
      </c>
      <c r="BS5" s="16" t="s">
        <v>7</v>
      </c>
    </row>
    <row r="6" spans="2:71" ht="36.9" customHeight="1">
      <c r="B6" s="19"/>
      <c r="D6" s="24" t="s">
        <v>17</v>
      </c>
      <c r="K6" s="214" t="s">
        <v>18</v>
      </c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R6" s="19"/>
      <c r="BE6" s="207"/>
      <c r="BS6" s="16" t="s">
        <v>7</v>
      </c>
    </row>
    <row r="7" spans="2:71" ht="12" customHeight="1">
      <c r="B7" s="19"/>
      <c r="D7" s="25" t="s">
        <v>19</v>
      </c>
      <c r="K7" s="16" t="s">
        <v>3</v>
      </c>
      <c r="AK7" s="25" t="s">
        <v>20</v>
      </c>
      <c r="AN7" s="16" t="s">
        <v>3</v>
      </c>
      <c r="AR7" s="19"/>
      <c r="BE7" s="207"/>
      <c r="BS7" s="16" t="s">
        <v>7</v>
      </c>
    </row>
    <row r="8" spans="2:71" ht="12" customHeight="1">
      <c r="B8" s="19"/>
      <c r="D8" s="25" t="s">
        <v>21</v>
      </c>
      <c r="K8" s="16" t="s">
        <v>22</v>
      </c>
      <c r="AK8" s="25" t="s">
        <v>23</v>
      </c>
      <c r="AN8" s="202">
        <v>43570</v>
      </c>
      <c r="AR8" s="19"/>
      <c r="BE8" s="207"/>
      <c r="BS8" s="16" t="s">
        <v>7</v>
      </c>
    </row>
    <row r="9" spans="2:71" ht="14.4" customHeight="1">
      <c r="B9" s="19"/>
      <c r="AR9" s="19"/>
      <c r="BE9" s="207"/>
      <c r="BS9" s="16" t="s">
        <v>7</v>
      </c>
    </row>
    <row r="10" spans="2:71" ht="12" customHeight="1">
      <c r="B10" s="19"/>
      <c r="D10" s="25" t="s">
        <v>24</v>
      </c>
      <c r="AK10" s="25" t="s">
        <v>25</v>
      </c>
      <c r="AN10" s="16" t="s">
        <v>3</v>
      </c>
      <c r="AR10" s="19"/>
      <c r="BE10" s="207"/>
      <c r="BS10" s="16" t="s">
        <v>7</v>
      </c>
    </row>
    <row r="11" spans="2:71" ht="18.45" customHeight="1">
      <c r="B11" s="19"/>
      <c r="E11" s="16" t="s">
        <v>26</v>
      </c>
      <c r="AK11" s="25" t="s">
        <v>27</v>
      </c>
      <c r="AN11" s="16" t="s">
        <v>3</v>
      </c>
      <c r="AR11" s="19"/>
      <c r="BE11" s="207"/>
      <c r="BS11" s="16" t="s">
        <v>7</v>
      </c>
    </row>
    <row r="12" spans="2:71" ht="6.9" customHeight="1">
      <c r="B12" s="19"/>
      <c r="AR12" s="19"/>
      <c r="BE12" s="207"/>
      <c r="BS12" s="16" t="s">
        <v>7</v>
      </c>
    </row>
    <row r="13" spans="2:71" ht="12" customHeight="1">
      <c r="B13" s="19"/>
      <c r="D13" s="25" t="s">
        <v>28</v>
      </c>
      <c r="AK13" s="25" t="s">
        <v>25</v>
      </c>
      <c r="AN13" s="27" t="s">
        <v>29</v>
      </c>
      <c r="AR13" s="19"/>
      <c r="BE13" s="207"/>
      <c r="BS13" s="16" t="s">
        <v>7</v>
      </c>
    </row>
    <row r="14" spans="2:71" ht="12">
      <c r="B14" s="19"/>
      <c r="E14" s="215" t="s">
        <v>29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5" t="s">
        <v>27</v>
      </c>
      <c r="AN14" s="27" t="s">
        <v>29</v>
      </c>
      <c r="AR14" s="19"/>
      <c r="BE14" s="207"/>
      <c r="BS14" s="16" t="s">
        <v>7</v>
      </c>
    </row>
    <row r="15" spans="2:71" ht="6.9" customHeight="1">
      <c r="B15" s="19"/>
      <c r="AR15" s="19"/>
      <c r="BE15" s="207"/>
      <c r="BS15" s="16" t="s">
        <v>4</v>
      </c>
    </row>
    <row r="16" spans="2:71" ht="12" customHeight="1">
      <c r="B16" s="19"/>
      <c r="D16" s="25" t="s">
        <v>30</v>
      </c>
      <c r="AK16" s="25" t="s">
        <v>25</v>
      </c>
      <c r="AN16" s="16" t="s">
        <v>3</v>
      </c>
      <c r="AR16" s="19"/>
      <c r="BE16" s="207"/>
      <c r="BS16" s="16" t="s">
        <v>4</v>
      </c>
    </row>
    <row r="17" spans="2:71" ht="18.45" customHeight="1">
      <c r="B17" s="19"/>
      <c r="E17" s="16" t="s">
        <v>1722</v>
      </c>
      <c r="AK17" s="25" t="s">
        <v>27</v>
      </c>
      <c r="AN17" s="16" t="s">
        <v>3</v>
      </c>
      <c r="AR17" s="19"/>
      <c r="BE17" s="207"/>
      <c r="BS17" s="16" t="s">
        <v>31</v>
      </c>
    </row>
    <row r="18" spans="2:71" ht="6.9" customHeight="1">
      <c r="B18" s="19"/>
      <c r="AR18" s="19"/>
      <c r="BE18" s="207"/>
      <c r="BS18" s="16" t="s">
        <v>7</v>
      </c>
    </row>
    <row r="19" spans="2:71" ht="12" customHeight="1">
      <c r="B19" s="19"/>
      <c r="D19" s="25" t="s">
        <v>32</v>
      </c>
      <c r="AK19" s="25" t="s">
        <v>25</v>
      </c>
      <c r="AN19" s="16" t="s">
        <v>33</v>
      </c>
      <c r="AR19" s="19"/>
      <c r="BE19" s="207"/>
      <c r="BS19" s="16" t="s">
        <v>7</v>
      </c>
    </row>
    <row r="20" spans="2:71" ht="18.45" customHeight="1">
      <c r="B20" s="19"/>
      <c r="E20" s="16" t="s">
        <v>34</v>
      </c>
      <c r="AK20" s="25" t="s">
        <v>27</v>
      </c>
      <c r="AN20" s="16" t="s">
        <v>3</v>
      </c>
      <c r="AR20" s="19"/>
      <c r="BE20" s="207"/>
      <c r="BS20" s="16" t="s">
        <v>31</v>
      </c>
    </row>
    <row r="21" spans="2:57" ht="6.9" customHeight="1">
      <c r="B21" s="19"/>
      <c r="AR21" s="19"/>
      <c r="BE21" s="207"/>
    </row>
    <row r="22" spans="2:57" ht="12" customHeight="1">
      <c r="B22" s="19"/>
      <c r="D22" s="25" t="s">
        <v>35</v>
      </c>
      <c r="AR22" s="19"/>
      <c r="BE22" s="207"/>
    </row>
    <row r="23" spans="2:57" ht="43.5" customHeight="1">
      <c r="B23" s="19"/>
      <c r="E23" s="217" t="s">
        <v>36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R23" s="19"/>
      <c r="BE23" s="207"/>
    </row>
    <row r="24" spans="2:57" ht="6.9" customHeight="1">
      <c r="B24" s="19"/>
      <c r="AR24" s="19"/>
      <c r="BE24" s="207"/>
    </row>
    <row r="25" spans="2:57" ht="6.9" customHeight="1">
      <c r="B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9"/>
      <c r="BE25" s="207"/>
    </row>
    <row r="26" spans="2:57" s="1" customFormat="1" ht="25.95" customHeight="1">
      <c r="B26" s="30"/>
      <c r="D26" s="31" t="s">
        <v>37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8">
        <f>ROUND(AG54,2)</f>
        <v>0</v>
      </c>
      <c r="AL26" s="209"/>
      <c r="AM26" s="209"/>
      <c r="AN26" s="209"/>
      <c r="AO26" s="209"/>
      <c r="AR26" s="30"/>
      <c r="BE26" s="207"/>
    </row>
    <row r="27" spans="2:57" s="1" customFormat="1" ht="6.9" customHeight="1">
      <c r="B27" s="30"/>
      <c r="AR27" s="30"/>
      <c r="BE27" s="207"/>
    </row>
    <row r="28" spans="2:57" s="1" customFormat="1" ht="12">
      <c r="B28" s="30"/>
      <c r="L28" s="210" t="s">
        <v>38</v>
      </c>
      <c r="M28" s="210"/>
      <c r="N28" s="210"/>
      <c r="O28" s="210"/>
      <c r="P28" s="210"/>
      <c r="W28" s="210" t="s">
        <v>39</v>
      </c>
      <c r="X28" s="210"/>
      <c r="Y28" s="210"/>
      <c r="Z28" s="210"/>
      <c r="AA28" s="210"/>
      <c r="AB28" s="210"/>
      <c r="AC28" s="210"/>
      <c r="AD28" s="210"/>
      <c r="AE28" s="210"/>
      <c r="AK28" s="210" t="s">
        <v>40</v>
      </c>
      <c r="AL28" s="210"/>
      <c r="AM28" s="210"/>
      <c r="AN28" s="210"/>
      <c r="AO28" s="210"/>
      <c r="AR28" s="30"/>
      <c r="BE28" s="207"/>
    </row>
    <row r="29" spans="2:57" s="2" customFormat="1" ht="14.4" customHeight="1">
      <c r="B29" s="34"/>
      <c r="D29" s="25" t="s">
        <v>41</v>
      </c>
      <c r="F29" s="25" t="s">
        <v>42</v>
      </c>
      <c r="L29" s="203">
        <v>0.21</v>
      </c>
      <c r="M29" s="204"/>
      <c r="N29" s="204"/>
      <c r="O29" s="204"/>
      <c r="P29" s="204"/>
      <c r="W29" s="205">
        <f>ROUND(AZ54,2)</f>
        <v>0</v>
      </c>
      <c r="X29" s="204"/>
      <c r="Y29" s="204"/>
      <c r="Z29" s="204"/>
      <c r="AA29" s="204"/>
      <c r="AB29" s="204"/>
      <c r="AC29" s="204"/>
      <c r="AD29" s="204"/>
      <c r="AE29" s="204"/>
      <c r="AK29" s="205">
        <f>ROUND(AV54,2)</f>
        <v>0</v>
      </c>
      <c r="AL29" s="204"/>
      <c r="AM29" s="204"/>
      <c r="AN29" s="204"/>
      <c r="AO29" s="204"/>
      <c r="AR29" s="34"/>
      <c r="BE29" s="207"/>
    </row>
    <row r="30" spans="2:57" s="2" customFormat="1" ht="14.4" customHeight="1">
      <c r="B30" s="34"/>
      <c r="F30" s="25" t="s">
        <v>43</v>
      </c>
      <c r="L30" s="203">
        <v>0.15</v>
      </c>
      <c r="M30" s="204"/>
      <c r="N30" s="204"/>
      <c r="O30" s="204"/>
      <c r="P30" s="204"/>
      <c r="W30" s="205">
        <f>ROUND(BA54,2)</f>
        <v>0</v>
      </c>
      <c r="X30" s="204"/>
      <c r="Y30" s="204"/>
      <c r="Z30" s="204"/>
      <c r="AA30" s="204"/>
      <c r="AB30" s="204"/>
      <c r="AC30" s="204"/>
      <c r="AD30" s="204"/>
      <c r="AE30" s="204"/>
      <c r="AK30" s="205">
        <f>ROUND(AW54,2)</f>
        <v>0</v>
      </c>
      <c r="AL30" s="204"/>
      <c r="AM30" s="204"/>
      <c r="AN30" s="204"/>
      <c r="AO30" s="204"/>
      <c r="AR30" s="34"/>
      <c r="BE30" s="207"/>
    </row>
    <row r="31" spans="2:57" s="2" customFormat="1" ht="14.4" customHeight="1" hidden="1">
      <c r="B31" s="34"/>
      <c r="F31" s="25" t="s">
        <v>44</v>
      </c>
      <c r="L31" s="203">
        <v>0.21</v>
      </c>
      <c r="M31" s="204"/>
      <c r="N31" s="204"/>
      <c r="O31" s="204"/>
      <c r="P31" s="204"/>
      <c r="W31" s="205">
        <f>ROUND(BB54,2)</f>
        <v>0</v>
      </c>
      <c r="X31" s="204"/>
      <c r="Y31" s="204"/>
      <c r="Z31" s="204"/>
      <c r="AA31" s="204"/>
      <c r="AB31" s="204"/>
      <c r="AC31" s="204"/>
      <c r="AD31" s="204"/>
      <c r="AE31" s="204"/>
      <c r="AK31" s="205">
        <v>0</v>
      </c>
      <c r="AL31" s="204"/>
      <c r="AM31" s="204"/>
      <c r="AN31" s="204"/>
      <c r="AO31" s="204"/>
      <c r="AR31" s="34"/>
      <c r="BE31" s="207"/>
    </row>
    <row r="32" spans="2:57" s="2" customFormat="1" ht="14.4" customHeight="1" hidden="1">
      <c r="B32" s="34"/>
      <c r="F32" s="25" t="s">
        <v>45</v>
      </c>
      <c r="L32" s="203">
        <v>0.15</v>
      </c>
      <c r="M32" s="204"/>
      <c r="N32" s="204"/>
      <c r="O32" s="204"/>
      <c r="P32" s="204"/>
      <c r="W32" s="205">
        <f>ROUND(BC54,2)</f>
        <v>0</v>
      </c>
      <c r="X32" s="204"/>
      <c r="Y32" s="204"/>
      <c r="Z32" s="204"/>
      <c r="AA32" s="204"/>
      <c r="AB32" s="204"/>
      <c r="AC32" s="204"/>
      <c r="AD32" s="204"/>
      <c r="AE32" s="204"/>
      <c r="AK32" s="205">
        <v>0</v>
      </c>
      <c r="AL32" s="204"/>
      <c r="AM32" s="204"/>
      <c r="AN32" s="204"/>
      <c r="AO32" s="204"/>
      <c r="AR32" s="34"/>
      <c r="BE32" s="207"/>
    </row>
    <row r="33" spans="2:44" s="2" customFormat="1" ht="14.4" customHeight="1" hidden="1">
      <c r="B33" s="34"/>
      <c r="F33" s="25" t="s">
        <v>46</v>
      </c>
      <c r="L33" s="203">
        <v>0</v>
      </c>
      <c r="M33" s="204"/>
      <c r="N33" s="204"/>
      <c r="O33" s="204"/>
      <c r="P33" s="204"/>
      <c r="W33" s="205">
        <f>ROUND(BD54,2)</f>
        <v>0</v>
      </c>
      <c r="X33" s="204"/>
      <c r="Y33" s="204"/>
      <c r="Z33" s="204"/>
      <c r="AA33" s="204"/>
      <c r="AB33" s="204"/>
      <c r="AC33" s="204"/>
      <c r="AD33" s="204"/>
      <c r="AE33" s="204"/>
      <c r="AK33" s="205">
        <v>0</v>
      </c>
      <c r="AL33" s="204"/>
      <c r="AM33" s="204"/>
      <c r="AN33" s="204"/>
      <c r="AO33" s="204"/>
      <c r="AR33" s="34"/>
    </row>
    <row r="34" spans="2:44" s="1" customFormat="1" ht="6.9" customHeight="1">
      <c r="B34" s="30"/>
      <c r="AR34" s="30"/>
    </row>
    <row r="35" spans="2:44" s="1" customFormat="1" ht="25.95" customHeight="1">
      <c r="B35" s="30"/>
      <c r="C35" s="35"/>
      <c r="D35" s="36" t="s">
        <v>47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48</v>
      </c>
      <c r="U35" s="37"/>
      <c r="V35" s="37"/>
      <c r="W35" s="37"/>
      <c r="X35" s="234" t="s">
        <v>49</v>
      </c>
      <c r="Y35" s="235"/>
      <c r="Z35" s="235"/>
      <c r="AA35" s="235"/>
      <c r="AB35" s="235"/>
      <c r="AC35" s="37"/>
      <c r="AD35" s="37"/>
      <c r="AE35" s="37"/>
      <c r="AF35" s="37"/>
      <c r="AG35" s="37"/>
      <c r="AH35" s="37"/>
      <c r="AI35" s="37"/>
      <c r="AJ35" s="37"/>
      <c r="AK35" s="236">
        <f>SUM(AK26:AK33)</f>
        <v>0</v>
      </c>
      <c r="AL35" s="235"/>
      <c r="AM35" s="235"/>
      <c r="AN35" s="235"/>
      <c r="AO35" s="237"/>
      <c r="AP35" s="35"/>
      <c r="AQ35" s="35"/>
      <c r="AR35" s="30"/>
    </row>
    <row r="36" spans="2:44" s="1" customFormat="1" ht="6.9" customHeight="1">
      <c r="B36" s="30"/>
      <c r="AR36" s="30"/>
    </row>
    <row r="37" spans="2:44" s="1" customFormat="1" ht="6.9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0"/>
    </row>
    <row r="41" spans="2:44" s="1" customFormat="1" ht="6.9" customHeight="1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30"/>
    </row>
    <row r="42" spans="2:44" s="1" customFormat="1" ht="24.9" customHeight="1">
      <c r="B42" s="30"/>
      <c r="C42" s="20" t="s">
        <v>50</v>
      </c>
      <c r="AR42" s="30"/>
    </row>
    <row r="43" spans="2:44" s="1" customFormat="1" ht="6.9" customHeight="1">
      <c r="B43" s="30"/>
      <c r="AR43" s="30"/>
    </row>
    <row r="44" spans="2:44" s="1" customFormat="1" ht="12" customHeight="1">
      <c r="B44" s="30"/>
      <c r="C44" s="25" t="s">
        <v>14</v>
      </c>
      <c r="L44" s="1" t="str">
        <f>K5</f>
        <v>190401Z</v>
      </c>
      <c r="AR44" s="30"/>
    </row>
    <row r="45" spans="2:44" s="3" customFormat="1" ht="36.9" customHeight="1">
      <c r="B45" s="43"/>
      <c r="C45" s="44" t="s">
        <v>17</v>
      </c>
      <c r="L45" s="224" t="str">
        <f>K6</f>
        <v>REKONSTRUKCE PODLAHY  TĚLOCVIČNY A VSTUPNÍCH PROSTOR</v>
      </c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R45" s="43"/>
    </row>
    <row r="46" spans="2:44" s="1" customFormat="1" ht="6.9" customHeight="1">
      <c r="B46" s="30"/>
      <c r="AR46" s="30"/>
    </row>
    <row r="47" spans="2:44" s="1" customFormat="1" ht="12" customHeight="1">
      <c r="B47" s="30"/>
      <c r="C47" s="25" t="s">
        <v>21</v>
      </c>
      <c r="L47" s="45" t="str">
        <f>IF(K8="","",K8)</f>
        <v>Náchod</v>
      </c>
      <c r="AI47" s="25" t="s">
        <v>23</v>
      </c>
      <c r="AM47" s="226">
        <f>IF(AN8="","",AN8)</f>
        <v>43570</v>
      </c>
      <c r="AN47" s="226"/>
      <c r="AR47" s="30"/>
    </row>
    <row r="48" spans="2:44" s="1" customFormat="1" ht="6.9" customHeight="1">
      <c r="B48" s="30"/>
      <c r="AR48" s="30"/>
    </row>
    <row r="49" spans="2:56" s="1" customFormat="1" ht="13.2" customHeight="1">
      <c r="B49" s="30"/>
      <c r="C49" s="25" t="s">
        <v>24</v>
      </c>
      <c r="L49" s="1" t="str">
        <f>IF(E11="","",E11)</f>
        <v>SPŠ stavební a OA Náchod</v>
      </c>
      <c r="AI49" s="25" t="s">
        <v>30</v>
      </c>
      <c r="AM49" s="222" t="str">
        <f>IF(E17="","",E17)</f>
        <v>INS spol. s r.o.</v>
      </c>
      <c r="AN49" s="223"/>
      <c r="AO49" s="223"/>
      <c r="AP49" s="223"/>
      <c r="AR49" s="30"/>
      <c r="AS49" s="218" t="s">
        <v>51</v>
      </c>
      <c r="AT49" s="219"/>
      <c r="AU49" s="47"/>
      <c r="AV49" s="47"/>
      <c r="AW49" s="47"/>
      <c r="AX49" s="47"/>
      <c r="AY49" s="47"/>
      <c r="AZ49" s="47"/>
      <c r="BA49" s="47"/>
      <c r="BB49" s="47"/>
      <c r="BC49" s="47"/>
      <c r="BD49" s="48"/>
    </row>
    <row r="50" spans="2:56" s="1" customFormat="1" ht="13.2" customHeight="1">
      <c r="B50" s="30"/>
      <c r="C50" s="25" t="s">
        <v>28</v>
      </c>
      <c r="L50" s="1" t="str">
        <f>IF(E14="Vyplň údaj","",E14)</f>
        <v/>
      </c>
      <c r="AI50" s="25" t="s">
        <v>32</v>
      </c>
      <c r="AM50" s="222" t="str">
        <f>IF(E20="","",E20)</f>
        <v>Ivan Mezera</v>
      </c>
      <c r="AN50" s="223"/>
      <c r="AO50" s="223"/>
      <c r="AP50" s="223"/>
      <c r="AR50" s="30"/>
      <c r="AS50" s="220"/>
      <c r="AT50" s="221"/>
      <c r="AU50" s="49"/>
      <c r="AV50" s="49"/>
      <c r="AW50" s="49"/>
      <c r="AX50" s="49"/>
      <c r="AY50" s="49"/>
      <c r="AZ50" s="49"/>
      <c r="BA50" s="49"/>
      <c r="BB50" s="49"/>
      <c r="BC50" s="49"/>
      <c r="BD50" s="50"/>
    </row>
    <row r="51" spans="2:56" s="1" customFormat="1" ht="10.8" customHeight="1">
      <c r="B51" s="30"/>
      <c r="AR51" s="30"/>
      <c r="AS51" s="220"/>
      <c r="AT51" s="221"/>
      <c r="AU51" s="49"/>
      <c r="AV51" s="49"/>
      <c r="AW51" s="49"/>
      <c r="AX51" s="49"/>
      <c r="AY51" s="49"/>
      <c r="AZ51" s="49"/>
      <c r="BA51" s="49"/>
      <c r="BB51" s="49"/>
      <c r="BC51" s="49"/>
      <c r="BD51" s="50"/>
    </row>
    <row r="52" spans="2:56" s="1" customFormat="1" ht="29.25" customHeight="1">
      <c r="B52" s="30"/>
      <c r="C52" s="230" t="s">
        <v>52</v>
      </c>
      <c r="D52" s="231"/>
      <c r="E52" s="231"/>
      <c r="F52" s="231"/>
      <c r="G52" s="231"/>
      <c r="H52" s="51"/>
      <c r="I52" s="232" t="s">
        <v>53</v>
      </c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3" t="s">
        <v>54</v>
      </c>
      <c r="AH52" s="231"/>
      <c r="AI52" s="231"/>
      <c r="AJ52" s="231"/>
      <c r="AK52" s="231"/>
      <c r="AL52" s="231"/>
      <c r="AM52" s="231"/>
      <c r="AN52" s="232" t="s">
        <v>55</v>
      </c>
      <c r="AO52" s="231"/>
      <c r="AP52" s="231"/>
      <c r="AQ52" s="52" t="s">
        <v>56</v>
      </c>
      <c r="AR52" s="30"/>
      <c r="AS52" s="53" t="s">
        <v>57</v>
      </c>
      <c r="AT52" s="54" t="s">
        <v>58</v>
      </c>
      <c r="AU52" s="54" t="s">
        <v>59</v>
      </c>
      <c r="AV52" s="54" t="s">
        <v>60</v>
      </c>
      <c r="AW52" s="54" t="s">
        <v>61</v>
      </c>
      <c r="AX52" s="54" t="s">
        <v>62</v>
      </c>
      <c r="AY52" s="54" t="s">
        <v>63</v>
      </c>
      <c r="AZ52" s="54" t="s">
        <v>64</v>
      </c>
      <c r="BA52" s="54" t="s">
        <v>65</v>
      </c>
      <c r="BB52" s="54" t="s">
        <v>66</v>
      </c>
      <c r="BC52" s="54" t="s">
        <v>67</v>
      </c>
      <c r="BD52" s="55" t="s">
        <v>68</v>
      </c>
    </row>
    <row r="53" spans="2:56" s="1" customFormat="1" ht="10.8" customHeight="1">
      <c r="B53" s="30"/>
      <c r="AR53" s="30"/>
      <c r="AS53" s="56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8"/>
    </row>
    <row r="54" spans="2:90" s="4" customFormat="1" ht="32.4" customHeight="1">
      <c r="B54" s="57"/>
      <c r="C54" s="58" t="s">
        <v>69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238">
        <f>ROUND(SUM(AG55:AG56),2)</f>
        <v>0</v>
      </c>
      <c r="AH54" s="238"/>
      <c r="AI54" s="238"/>
      <c r="AJ54" s="238"/>
      <c r="AK54" s="238"/>
      <c r="AL54" s="238"/>
      <c r="AM54" s="238"/>
      <c r="AN54" s="239">
        <f>SUM(AG54,AT54)</f>
        <v>0</v>
      </c>
      <c r="AO54" s="239"/>
      <c r="AP54" s="239"/>
      <c r="AQ54" s="61" t="s">
        <v>3</v>
      </c>
      <c r="AR54" s="57"/>
      <c r="AS54" s="62">
        <f>ROUND(SUM(AS55:AS56),2)</f>
        <v>0</v>
      </c>
      <c r="AT54" s="63">
        <f>ROUND(SUM(AV54:AW54),2)</f>
        <v>0</v>
      </c>
      <c r="AU54" s="64">
        <f>ROUND(SUM(AU55:AU56),5)</f>
        <v>0</v>
      </c>
      <c r="AV54" s="63">
        <f>ROUND(AZ54*L29,2)</f>
        <v>0</v>
      </c>
      <c r="AW54" s="63">
        <f>ROUND(BA54*L30,2)</f>
        <v>0</v>
      </c>
      <c r="AX54" s="63">
        <f>ROUND(BB54*L29,2)</f>
        <v>0</v>
      </c>
      <c r="AY54" s="63">
        <f>ROUND(BC54*L30,2)</f>
        <v>0</v>
      </c>
      <c r="AZ54" s="63">
        <f>ROUND(SUM(AZ55:AZ56),2)</f>
        <v>0</v>
      </c>
      <c r="BA54" s="63">
        <f>ROUND(SUM(BA55:BA56),2)</f>
        <v>0</v>
      </c>
      <c r="BB54" s="63">
        <f>ROUND(SUM(BB55:BB56),2)</f>
        <v>0</v>
      </c>
      <c r="BC54" s="63">
        <f>ROUND(SUM(BC55:BC56),2)</f>
        <v>0</v>
      </c>
      <c r="BD54" s="65">
        <f>ROUND(SUM(BD55:BD56),2)</f>
        <v>0</v>
      </c>
      <c r="BS54" s="66" t="s">
        <v>70</v>
      </c>
      <c r="BT54" s="66" t="s">
        <v>71</v>
      </c>
      <c r="BU54" s="67" t="s">
        <v>72</v>
      </c>
      <c r="BV54" s="66" t="s">
        <v>73</v>
      </c>
      <c r="BW54" s="66" t="s">
        <v>5</v>
      </c>
      <c r="BX54" s="66" t="s">
        <v>74</v>
      </c>
      <c r="CL54" s="66" t="s">
        <v>3</v>
      </c>
    </row>
    <row r="55" spans="1:91" s="5" customFormat="1" ht="16.35" customHeight="1">
      <c r="A55" s="68" t="s">
        <v>75</v>
      </c>
      <c r="B55" s="69"/>
      <c r="C55" s="70"/>
      <c r="D55" s="229" t="s">
        <v>76</v>
      </c>
      <c r="E55" s="229"/>
      <c r="F55" s="229"/>
      <c r="G55" s="229"/>
      <c r="H55" s="229"/>
      <c r="I55" s="71"/>
      <c r="J55" s="229" t="s">
        <v>1724</v>
      </c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7">
        <f>'SO 01 - Tělocvična'!J30</f>
        <v>0</v>
      </c>
      <c r="AH55" s="228"/>
      <c r="AI55" s="228"/>
      <c r="AJ55" s="228"/>
      <c r="AK55" s="228"/>
      <c r="AL55" s="228"/>
      <c r="AM55" s="228"/>
      <c r="AN55" s="227">
        <f>SUM(AG55,AT55)</f>
        <v>0</v>
      </c>
      <c r="AO55" s="228"/>
      <c r="AP55" s="228"/>
      <c r="AQ55" s="72" t="s">
        <v>77</v>
      </c>
      <c r="AR55" s="69"/>
      <c r="AS55" s="73">
        <v>0</v>
      </c>
      <c r="AT55" s="74">
        <f>ROUND(SUM(AV55:AW55),2)</f>
        <v>0</v>
      </c>
      <c r="AU55" s="75">
        <f>'SO 01 - Tělocvična'!P109</f>
        <v>0</v>
      </c>
      <c r="AV55" s="74">
        <f>'SO 01 - Tělocvična'!J33</f>
        <v>0</v>
      </c>
      <c r="AW55" s="74">
        <f>'SO 01 - Tělocvična'!J34</f>
        <v>0</v>
      </c>
      <c r="AX55" s="74">
        <f>'SO 01 - Tělocvična'!J35</f>
        <v>0</v>
      </c>
      <c r="AY55" s="74">
        <f>'SO 01 - Tělocvična'!J36</f>
        <v>0</v>
      </c>
      <c r="AZ55" s="74">
        <f>'SO 01 - Tělocvična'!F33</f>
        <v>0</v>
      </c>
      <c r="BA55" s="74">
        <f>'SO 01 - Tělocvična'!F34</f>
        <v>0</v>
      </c>
      <c r="BB55" s="74">
        <f>'SO 01 - Tělocvična'!F35</f>
        <v>0</v>
      </c>
      <c r="BC55" s="74">
        <f>'SO 01 - Tělocvična'!F36</f>
        <v>0</v>
      </c>
      <c r="BD55" s="76">
        <f>'SO 01 - Tělocvična'!F37</f>
        <v>0</v>
      </c>
      <c r="BT55" s="77" t="s">
        <v>78</v>
      </c>
      <c r="BV55" s="77" t="s">
        <v>73</v>
      </c>
      <c r="BW55" s="77" t="s">
        <v>79</v>
      </c>
      <c r="BX55" s="77" t="s">
        <v>5</v>
      </c>
      <c r="CL55" s="77" t="s">
        <v>3</v>
      </c>
      <c r="CM55" s="77" t="s">
        <v>80</v>
      </c>
    </row>
    <row r="56" spans="1:91" s="5" customFormat="1" ht="16.35" customHeight="1">
      <c r="A56" s="68" t="s">
        <v>75</v>
      </c>
      <c r="B56" s="69"/>
      <c r="C56" s="70"/>
      <c r="D56" s="229" t="s">
        <v>81</v>
      </c>
      <c r="E56" s="229"/>
      <c r="F56" s="229"/>
      <c r="G56" s="229"/>
      <c r="H56" s="229"/>
      <c r="I56" s="71"/>
      <c r="J56" s="229" t="s">
        <v>1723</v>
      </c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7">
        <f>'SO 02 - Ostatní prostory'!J30</f>
        <v>0</v>
      </c>
      <c r="AH56" s="228"/>
      <c r="AI56" s="228"/>
      <c r="AJ56" s="228"/>
      <c r="AK56" s="228"/>
      <c r="AL56" s="228"/>
      <c r="AM56" s="228"/>
      <c r="AN56" s="227">
        <f>SUM(AG56,AT56)</f>
        <v>0</v>
      </c>
      <c r="AO56" s="228"/>
      <c r="AP56" s="228"/>
      <c r="AQ56" s="72" t="s">
        <v>77</v>
      </c>
      <c r="AR56" s="69"/>
      <c r="AS56" s="78">
        <v>0</v>
      </c>
      <c r="AT56" s="79">
        <f>ROUND(SUM(AV56:AW56),2)</f>
        <v>0</v>
      </c>
      <c r="AU56" s="80">
        <f>'SO 02 - Ostatní prostory'!P107</f>
        <v>0</v>
      </c>
      <c r="AV56" s="79">
        <f>'SO 02 - Ostatní prostory'!J33</f>
        <v>0</v>
      </c>
      <c r="AW56" s="79">
        <f>'SO 02 - Ostatní prostory'!J34</f>
        <v>0</v>
      </c>
      <c r="AX56" s="79">
        <f>'SO 02 - Ostatní prostory'!J35</f>
        <v>0</v>
      </c>
      <c r="AY56" s="79">
        <f>'SO 02 - Ostatní prostory'!J36</f>
        <v>0</v>
      </c>
      <c r="AZ56" s="79">
        <f>'SO 02 - Ostatní prostory'!F33</f>
        <v>0</v>
      </c>
      <c r="BA56" s="79">
        <f>'SO 02 - Ostatní prostory'!F34</f>
        <v>0</v>
      </c>
      <c r="BB56" s="79">
        <f>'SO 02 - Ostatní prostory'!F35</f>
        <v>0</v>
      </c>
      <c r="BC56" s="79">
        <f>'SO 02 - Ostatní prostory'!F36</f>
        <v>0</v>
      </c>
      <c r="BD56" s="81">
        <f>'SO 02 - Ostatní prostory'!F37</f>
        <v>0</v>
      </c>
      <c r="BT56" s="77" t="s">
        <v>78</v>
      </c>
      <c r="BV56" s="77" t="s">
        <v>73</v>
      </c>
      <c r="BW56" s="77" t="s">
        <v>82</v>
      </c>
      <c r="BX56" s="77" t="s">
        <v>5</v>
      </c>
      <c r="CL56" s="77" t="s">
        <v>3</v>
      </c>
      <c r="CM56" s="77" t="s">
        <v>80</v>
      </c>
    </row>
    <row r="57" spans="2:44" s="1" customFormat="1" ht="30" customHeight="1">
      <c r="B57" s="30"/>
      <c r="AR57" s="30"/>
    </row>
    <row r="58" spans="2:44" s="1" customFormat="1" ht="6.9" customHeight="1"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30"/>
    </row>
  </sheetData>
  <mergeCells count="46">
    <mergeCell ref="AG55:AM55"/>
    <mergeCell ref="D55:H55"/>
    <mergeCell ref="J55:AF55"/>
    <mergeCell ref="AN56:AP56"/>
    <mergeCell ref="AG56:AM56"/>
    <mergeCell ref="D56:H56"/>
    <mergeCell ref="J56:AF56"/>
    <mergeCell ref="L33:P33"/>
    <mergeCell ref="C52:G52"/>
    <mergeCell ref="I52:AF52"/>
    <mergeCell ref="AG52:AM52"/>
    <mergeCell ref="AN52:AP52"/>
    <mergeCell ref="W33:AE33"/>
    <mergeCell ref="AK33:AO33"/>
    <mergeCell ref="X35:AB35"/>
    <mergeCell ref="AK35:AO35"/>
    <mergeCell ref="AG54:AM54"/>
    <mergeCell ref="AN54:AP54"/>
    <mergeCell ref="AN55:AP55"/>
    <mergeCell ref="AS49:AT51"/>
    <mergeCell ref="AM50:AP50"/>
    <mergeCell ref="L45:AO45"/>
    <mergeCell ref="AM47:AN47"/>
    <mergeCell ref="AM49:AP49"/>
    <mergeCell ref="L30:P30"/>
    <mergeCell ref="AR2:BE2"/>
    <mergeCell ref="K5:AO5"/>
    <mergeCell ref="K6:AO6"/>
    <mergeCell ref="E14:AJ14"/>
    <mergeCell ref="E23:AN23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L28:P28"/>
    <mergeCell ref="W28:AE28"/>
    <mergeCell ref="AK28:AO28"/>
    <mergeCell ref="L29:P29"/>
  </mergeCells>
  <hyperlinks>
    <hyperlink ref="A55" location="'SO 01 - Tělocvična'!C2" display="/"/>
    <hyperlink ref="A56" location="'SO 02 - Ostatní prostory'!C2" display="/"/>
  </hyperlinks>
  <printOptions/>
  <pageMargins left="0.7874015748031497" right="0.1968503937007874" top="0.3937007874015748" bottom="0.3937007874015748" header="0" footer="0"/>
  <pageSetup blackAndWhite="1" fitToHeight="100" fitToWidth="1" horizontalDpi="600" verticalDpi="600" orientation="portrait" paperSize="9" scale="77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661"/>
  <sheetViews>
    <sheetView showGridLines="0" workbookViewId="0" topLeftCell="A68">
      <selection activeCell="E10" sqref="E10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57421875" style="0" customWidth="1"/>
    <col min="9" max="9" width="12.140625" style="82" customWidth="1"/>
    <col min="10" max="10" width="20.140625" style="0" customWidth="1"/>
    <col min="11" max="11" width="13.28125" style="0" hidden="1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56" ht="36.9" customHeight="1">
      <c r="L2" s="211" t="s">
        <v>6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79</v>
      </c>
      <c r="AZ2" s="83" t="s">
        <v>83</v>
      </c>
      <c r="BA2" s="83" t="s">
        <v>84</v>
      </c>
      <c r="BB2" s="83" t="s">
        <v>3</v>
      </c>
      <c r="BC2" s="83" t="s">
        <v>85</v>
      </c>
      <c r="BD2" s="83" t="s">
        <v>80</v>
      </c>
    </row>
    <row r="3" spans="2:56" ht="6.9" customHeight="1">
      <c r="B3" s="17"/>
      <c r="C3" s="18"/>
      <c r="D3" s="18"/>
      <c r="E3" s="18"/>
      <c r="F3" s="18"/>
      <c r="G3" s="18"/>
      <c r="H3" s="18"/>
      <c r="I3" s="84"/>
      <c r="J3" s="18"/>
      <c r="K3" s="18"/>
      <c r="L3" s="19"/>
      <c r="AT3" s="16" t="s">
        <v>80</v>
      </c>
      <c r="AZ3" s="83" t="s">
        <v>86</v>
      </c>
      <c r="BA3" s="83" t="s">
        <v>87</v>
      </c>
      <c r="BB3" s="83" t="s">
        <v>3</v>
      </c>
      <c r="BC3" s="83" t="s">
        <v>88</v>
      </c>
      <c r="BD3" s="83" t="s">
        <v>80</v>
      </c>
    </row>
    <row r="4" spans="2:56" ht="24.9" customHeight="1">
      <c r="B4" s="19"/>
      <c r="D4" s="20" t="s">
        <v>89</v>
      </c>
      <c r="L4" s="19"/>
      <c r="M4" s="21" t="s">
        <v>11</v>
      </c>
      <c r="AT4" s="16" t="s">
        <v>4</v>
      </c>
      <c r="AZ4" s="83" t="s">
        <v>90</v>
      </c>
      <c r="BA4" s="83" t="s">
        <v>91</v>
      </c>
      <c r="BB4" s="83" t="s">
        <v>3</v>
      </c>
      <c r="BC4" s="83" t="s">
        <v>92</v>
      </c>
      <c r="BD4" s="83" t="s">
        <v>80</v>
      </c>
    </row>
    <row r="5" spans="2:56" ht="6.9" customHeight="1">
      <c r="B5" s="19"/>
      <c r="L5" s="19"/>
      <c r="AZ5" s="83" t="s">
        <v>93</v>
      </c>
      <c r="BA5" s="83" t="s">
        <v>94</v>
      </c>
      <c r="BB5" s="83" t="s">
        <v>3</v>
      </c>
      <c r="BC5" s="83" t="s">
        <v>95</v>
      </c>
      <c r="BD5" s="83" t="s">
        <v>80</v>
      </c>
    </row>
    <row r="6" spans="2:56" ht="12" customHeight="1">
      <c r="B6" s="19"/>
      <c r="D6" s="25" t="s">
        <v>17</v>
      </c>
      <c r="L6" s="19"/>
      <c r="AZ6" s="83" t="s">
        <v>96</v>
      </c>
      <c r="BA6" s="83" t="s">
        <v>97</v>
      </c>
      <c r="BB6" s="83" t="s">
        <v>3</v>
      </c>
      <c r="BC6" s="83" t="s">
        <v>98</v>
      </c>
      <c r="BD6" s="83" t="s">
        <v>80</v>
      </c>
    </row>
    <row r="7" spans="2:56" ht="16.35" customHeight="1">
      <c r="B7" s="19"/>
      <c r="E7" s="240" t="str">
        <f>'Rekapitulace stavby'!K6</f>
        <v>REKONSTRUKCE PODLAHY  TĚLOCVIČNY A VSTUPNÍCH PROSTOR</v>
      </c>
      <c r="F7" s="241"/>
      <c r="G7" s="241"/>
      <c r="H7" s="241"/>
      <c r="L7" s="19"/>
      <c r="AZ7" s="83" t="s">
        <v>99</v>
      </c>
      <c r="BA7" s="83" t="s">
        <v>100</v>
      </c>
      <c r="BB7" s="83" t="s">
        <v>3</v>
      </c>
      <c r="BC7" s="83" t="s">
        <v>101</v>
      </c>
      <c r="BD7" s="83" t="s">
        <v>80</v>
      </c>
    </row>
    <row r="8" spans="2:56" s="1" customFormat="1" ht="12" customHeight="1">
      <c r="B8" s="30"/>
      <c r="D8" s="25" t="s">
        <v>102</v>
      </c>
      <c r="I8" s="85"/>
      <c r="L8" s="30"/>
      <c r="AZ8" s="83" t="s">
        <v>103</v>
      </c>
      <c r="BA8" s="83" t="s">
        <v>104</v>
      </c>
      <c r="BB8" s="83" t="s">
        <v>3</v>
      </c>
      <c r="BC8" s="83" t="s">
        <v>105</v>
      </c>
      <c r="BD8" s="83" t="s">
        <v>80</v>
      </c>
    </row>
    <row r="9" spans="2:56" s="1" customFormat="1" ht="36.9" customHeight="1">
      <c r="B9" s="30"/>
      <c r="E9" s="224" t="s">
        <v>1725</v>
      </c>
      <c r="F9" s="223"/>
      <c r="G9" s="223"/>
      <c r="H9" s="223"/>
      <c r="I9" s="85"/>
      <c r="L9" s="30"/>
      <c r="AZ9" s="83" t="s">
        <v>106</v>
      </c>
      <c r="BA9" s="83" t="s">
        <v>107</v>
      </c>
      <c r="BB9" s="83" t="s">
        <v>3</v>
      </c>
      <c r="BC9" s="83" t="s">
        <v>108</v>
      </c>
      <c r="BD9" s="83" t="s">
        <v>80</v>
      </c>
    </row>
    <row r="10" spans="2:56" s="1" customFormat="1" ht="12">
      <c r="B10" s="30"/>
      <c r="I10" s="85"/>
      <c r="L10" s="30"/>
      <c r="AZ10" s="83" t="s">
        <v>109</v>
      </c>
      <c r="BA10" s="83" t="s">
        <v>110</v>
      </c>
      <c r="BB10" s="83" t="s">
        <v>3</v>
      </c>
      <c r="BC10" s="83" t="s">
        <v>111</v>
      </c>
      <c r="BD10" s="83" t="s">
        <v>80</v>
      </c>
    </row>
    <row r="11" spans="2:56" s="1" customFormat="1" ht="12" customHeight="1">
      <c r="B11" s="30"/>
      <c r="D11" s="25" t="s">
        <v>19</v>
      </c>
      <c r="F11" s="16" t="s">
        <v>3</v>
      </c>
      <c r="I11" s="86" t="s">
        <v>20</v>
      </c>
      <c r="J11" s="16" t="s">
        <v>3</v>
      </c>
      <c r="L11" s="30"/>
      <c r="AZ11" s="83" t="s">
        <v>112</v>
      </c>
      <c r="BA11" s="83" t="s">
        <v>113</v>
      </c>
      <c r="BB11" s="83" t="s">
        <v>3</v>
      </c>
      <c r="BC11" s="83" t="s">
        <v>114</v>
      </c>
      <c r="BD11" s="83" t="s">
        <v>80</v>
      </c>
    </row>
    <row r="12" spans="2:56" s="1" customFormat="1" ht="12" customHeight="1">
      <c r="B12" s="30"/>
      <c r="D12" s="25" t="s">
        <v>21</v>
      </c>
      <c r="F12" s="16" t="s">
        <v>22</v>
      </c>
      <c r="I12" s="86" t="s">
        <v>23</v>
      </c>
      <c r="J12" s="46">
        <f>'Rekapitulace stavby'!AN8</f>
        <v>43570</v>
      </c>
      <c r="L12" s="30"/>
      <c r="AZ12" s="83" t="s">
        <v>115</v>
      </c>
      <c r="BA12" s="83" t="s">
        <v>116</v>
      </c>
      <c r="BB12" s="83" t="s">
        <v>3</v>
      </c>
      <c r="BC12" s="83" t="s">
        <v>117</v>
      </c>
      <c r="BD12" s="83" t="s">
        <v>80</v>
      </c>
    </row>
    <row r="13" spans="2:56" s="1" customFormat="1" ht="10.8" customHeight="1">
      <c r="B13" s="30"/>
      <c r="I13" s="85"/>
      <c r="L13" s="30"/>
      <c r="AZ13" s="83" t="s">
        <v>118</v>
      </c>
      <c r="BA13" s="83" t="s">
        <v>119</v>
      </c>
      <c r="BB13" s="83" t="s">
        <v>3</v>
      </c>
      <c r="BC13" s="83" t="s">
        <v>120</v>
      </c>
      <c r="BD13" s="83" t="s">
        <v>80</v>
      </c>
    </row>
    <row r="14" spans="2:56" s="1" customFormat="1" ht="12" customHeight="1">
      <c r="B14" s="30"/>
      <c r="D14" s="25" t="s">
        <v>24</v>
      </c>
      <c r="I14" s="86" t="s">
        <v>25</v>
      </c>
      <c r="J14" s="16" t="s">
        <v>3</v>
      </c>
      <c r="L14" s="30"/>
      <c r="AZ14" s="83" t="s">
        <v>121</v>
      </c>
      <c r="BA14" s="83" t="s">
        <v>122</v>
      </c>
      <c r="BB14" s="83" t="s">
        <v>3</v>
      </c>
      <c r="BC14" s="83" t="s">
        <v>123</v>
      </c>
      <c r="BD14" s="83" t="s">
        <v>80</v>
      </c>
    </row>
    <row r="15" spans="2:56" s="1" customFormat="1" ht="18" customHeight="1">
      <c r="B15" s="30"/>
      <c r="E15" s="16" t="s">
        <v>26</v>
      </c>
      <c r="I15" s="86" t="s">
        <v>27</v>
      </c>
      <c r="J15" s="16" t="s">
        <v>3</v>
      </c>
      <c r="L15" s="30"/>
      <c r="AZ15" s="83" t="s">
        <v>124</v>
      </c>
      <c r="BA15" s="83" t="s">
        <v>125</v>
      </c>
      <c r="BB15" s="83" t="s">
        <v>3</v>
      </c>
      <c r="BC15" s="83" t="s">
        <v>126</v>
      </c>
      <c r="BD15" s="83" t="s">
        <v>80</v>
      </c>
    </row>
    <row r="16" spans="2:56" s="1" customFormat="1" ht="6.9" customHeight="1">
      <c r="B16" s="30"/>
      <c r="I16" s="85"/>
      <c r="L16" s="30"/>
      <c r="AZ16" s="83" t="s">
        <v>127</v>
      </c>
      <c r="BA16" s="83" t="s">
        <v>128</v>
      </c>
      <c r="BB16" s="83" t="s">
        <v>3</v>
      </c>
      <c r="BC16" s="83" t="s">
        <v>129</v>
      </c>
      <c r="BD16" s="83" t="s">
        <v>80</v>
      </c>
    </row>
    <row r="17" spans="2:56" s="1" customFormat="1" ht="12" customHeight="1">
      <c r="B17" s="30"/>
      <c r="D17" s="25" t="s">
        <v>28</v>
      </c>
      <c r="I17" s="86" t="s">
        <v>25</v>
      </c>
      <c r="J17" s="26" t="str">
        <f>'Rekapitulace stavby'!AN13</f>
        <v>Vyplň údaj</v>
      </c>
      <c r="L17" s="30"/>
      <c r="AZ17" s="83" t="s">
        <v>130</v>
      </c>
      <c r="BA17" s="83" t="s">
        <v>131</v>
      </c>
      <c r="BB17" s="83" t="s">
        <v>3</v>
      </c>
      <c r="BC17" s="83" t="s">
        <v>132</v>
      </c>
      <c r="BD17" s="83" t="s">
        <v>80</v>
      </c>
    </row>
    <row r="18" spans="2:56" s="1" customFormat="1" ht="18" customHeight="1">
      <c r="B18" s="30"/>
      <c r="E18" s="242" t="str">
        <f>'Rekapitulace stavby'!E14</f>
        <v>Vyplň údaj</v>
      </c>
      <c r="F18" s="213"/>
      <c r="G18" s="213"/>
      <c r="H18" s="213"/>
      <c r="I18" s="86" t="s">
        <v>27</v>
      </c>
      <c r="J18" s="26" t="str">
        <f>'Rekapitulace stavby'!AN14</f>
        <v>Vyplň údaj</v>
      </c>
      <c r="L18" s="30"/>
      <c r="AZ18" s="83" t="s">
        <v>133</v>
      </c>
      <c r="BA18" s="83" t="s">
        <v>134</v>
      </c>
      <c r="BB18" s="83" t="s">
        <v>3</v>
      </c>
      <c r="BC18" s="83" t="s">
        <v>135</v>
      </c>
      <c r="BD18" s="83" t="s">
        <v>80</v>
      </c>
    </row>
    <row r="19" spans="2:56" s="1" customFormat="1" ht="6.9" customHeight="1">
      <c r="B19" s="30"/>
      <c r="I19" s="85"/>
      <c r="L19" s="30"/>
      <c r="AZ19" s="83" t="s">
        <v>136</v>
      </c>
      <c r="BA19" s="83" t="s">
        <v>137</v>
      </c>
      <c r="BB19" s="83" t="s">
        <v>3</v>
      </c>
      <c r="BC19" s="83" t="s">
        <v>138</v>
      </c>
      <c r="BD19" s="83" t="s">
        <v>80</v>
      </c>
    </row>
    <row r="20" spans="2:56" s="1" customFormat="1" ht="12" customHeight="1">
      <c r="B20" s="30"/>
      <c r="D20" s="25" t="s">
        <v>30</v>
      </c>
      <c r="I20" s="86" t="s">
        <v>25</v>
      </c>
      <c r="J20" s="16" t="s">
        <v>3</v>
      </c>
      <c r="L20" s="30"/>
      <c r="AZ20" s="83" t="s">
        <v>139</v>
      </c>
      <c r="BA20" s="83" t="s">
        <v>140</v>
      </c>
      <c r="BB20" s="83" t="s">
        <v>3</v>
      </c>
      <c r="BC20" s="83" t="s">
        <v>141</v>
      </c>
      <c r="BD20" s="83" t="s">
        <v>80</v>
      </c>
    </row>
    <row r="21" spans="2:56" s="1" customFormat="1" ht="18" customHeight="1">
      <c r="B21" s="30"/>
      <c r="E21" s="16" t="s">
        <v>1722</v>
      </c>
      <c r="I21" s="86" t="s">
        <v>27</v>
      </c>
      <c r="J21" s="16" t="s">
        <v>3</v>
      </c>
      <c r="L21" s="30"/>
      <c r="AZ21" s="83" t="s">
        <v>142</v>
      </c>
      <c r="BA21" s="83" t="s">
        <v>143</v>
      </c>
      <c r="BB21" s="83" t="s">
        <v>3</v>
      </c>
      <c r="BC21" s="83" t="s">
        <v>144</v>
      </c>
      <c r="BD21" s="83" t="s">
        <v>80</v>
      </c>
    </row>
    <row r="22" spans="2:12" s="1" customFormat="1" ht="6.9" customHeight="1">
      <c r="B22" s="30"/>
      <c r="I22" s="85"/>
      <c r="L22" s="30"/>
    </row>
    <row r="23" spans="2:12" s="1" customFormat="1" ht="12" customHeight="1">
      <c r="B23" s="30"/>
      <c r="D23" s="25" t="s">
        <v>32</v>
      </c>
      <c r="I23" s="86" t="s">
        <v>25</v>
      </c>
      <c r="J23" s="16" t="s">
        <v>33</v>
      </c>
      <c r="L23" s="30"/>
    </row>
    <row r="24" spans="2:12" s="1" customFormat="1" ht="18" customHeight="1">
      <c r="B24" s="30"/>
      <c r="E24" s="16" t="s">
        <v>34</v>
      </c>
      <c r="I24" s="86" t="s">
        <v>27</v>
      </c>
      <c r="J24" s="16" t="s">
        <v>3</v>
      </c>
      <c r="L24" s="30"/>
    </row>
    <row r="25" spans="2:12" s="1" customFormat="1" ht="6.9" customHeight="1">
      <c r="B25" s="30"/>
      <c r="I25" s="85"/>
      <c r="L25" s="30"/>
    </row>
    <row r="26" spans="2:12" s="1" customFormat="1" ht="12" customHeight="1">
      <c r="B26" s="30"/>
      <c r="D26" s="25" t="s">
        <v>35</v>
      </c>
      <c r="I26" s="85"/>
      <c r="L26" s="30"/>
    </row>
    <row r="27" spans="2:12" s="6" customFormat="1" ht="16.35" customHeight="1">
      <c r="B27" s="87"/>
      <c r="E27" s="217" t="s">
        <v>3</v>
      </c>
      <c r="F27" s="217"/>
      <c r="G27" s="217"/>
      <c r="H27" s="217"/>
      <c r="I27" s="88"/>
      <c r="L27" s="87"/>
    </row>
    <row r="28" spans="2:12" s="1" customFormat="1" ht="6.9" customHeight="1">
      <c r="B28" s="30"/>
      <c r="I28" s="85"/>
      <c r="L28" s="30"/>
    </row>
    <row r="29" spans="2:12" s="1" customFormat="1" ht="6.9" customHeight="1">
      <c r="B29" s="30"/>
      <c r="D29" s="47"/>
      <c r="E29" s="47"/>
      <c r="F29" s="47"/>
      <c r="G29" s="47"/>
      <c r="H29" s="47"/>
      <c r="I29" s="89"/>
      <c r="J29" s="47"/>
      <c r="K29" s="47"/>
      <c r="L29" s="30"/>
    </row>
    <row r="30" spans="2:12" s="1" customFormat="1" ht="25.35" customHeight="1">
      <c r="B30" s="30"/>
      <c r="D30" s="90" t="s">
        <v>37</v>
      </c>
      <c r="I30" s="85"/>
      <c r="J30" s="60">
        <f>ROUND(J109,2)</f>
        <v>0</v>
      </c>
      <c r="L30" s="30"/>
    </row>
    <row r="31" spans="2:12" s="1" customFormat="1" ht="6.9" customHeight="1">
      <c r="B31" s="30"/>
      <c r="D31" s="47"/>
      <c r="E31" s="47"/>
      <c r="F31" s="47"/>
      <c r="G31" s="47"/>
      <c r="H31" s="47"/>
      <c r="I31" s="89"/>
      <c r="J31" s="47"/>
      <c r="K31" s="47"/>
      <c r="L31" s="30"/>
    </row>
    <row r="32" spans="2:12" s="1" customFormat="1" ht="14.4" customHeight="1">
      <c r="B32" s="30"/>
      <c r="F32" s="33" t="s">
        <v>39</v>
      </c>
      <c r="I32" s="91" t="s">
        <v>38</v>
      </c>
      <c r="J32" s="33" t="s">
        <v>40</v>
      </c>
      <c r="L32" s="30"/>
    </row>
    <row r="33" spans="2:12" s="1" customFormat="1" ht="14.4" customHeight="1">
      <c r="B33" s="30"/>
      <c r="D33" s="25" t="s">
        <v>41</v>
      </c>
      <c r="E33" s="25" t="s">
        <v>42</v>
      </c>
      <c r="F33" s="92">
        <f>ROUND((SUM(BE109:BE660)),2)</f>
        <v>0</v>
      </c>
      <c r="I33" s="93">
        <v>0.21</v>
      </c>
      <c r="J33" s="92">
        <f>ROUND(((SUM(BE109:BE660))*I33),2)</f>
        <v>0</v>
      </c>
      <c r="L33" s="30"/>
    </row>
    <row r="34" spans="2:12" s="1" customFormat="1" ht="14.4" customHeight="1">
      <c r="B34" s="30"/>
      <c r="E34" s="25" t="s">
        <v>43</v>
      </c>
      <c r="F34" s="92">
        <f>ROUND((SUM(BF109:BF660)),2)</f>
        <v>0</v>
      </c>
      <c r="I34" s="93">
        <v>0.15</v>
      </c>
      <c r="J34" s="92">
        <f>ROUND(((SUM(BF109:BF660))*I34),2)</f>
        <v>0</v>
      </c>
      <c r="L34" s="30"/>
    </row>
    <row r="35" spans="2:12" s="1" customFormat="1" ht="14.4" customHeight="1" hidden="1">
      <c r="B35" s="30"/>
      <c r="E35" s="25" t="s">
        <v>44</v>
      </c>
      <c r="F35" s="92">
        <f>ROUND((SUM(BG109:BG660)),2)</f>
        <v>0</v>
      </c>
      <c r="I35" s="93">
        <v>0.21</v>
      </c>
      <c r="J35" s="92">
        <f>0</f>
        <v>0</v>
      </c>
      <c r="L35" s="30"/>
    </row>
    <row r="36" spans="2:12" s="1" customFormat="1" ht="14.4" customHeight="1" hidden="1">
      <c r="B36" s="30"/>
      <c r="E36" s="25" t="s">
        <v>45</v>
      </c>
      <c r="F36" s="92">
        <f>ROUND((SUM(BH109:BH660)),2)</f>
        <v>0</v>
      </c>
      <c r="I36" s="93">
        <v>0.15</v>
      </c>
      <c r="J36" s="92">
        <f>0</f>
        <v>0</v>
      </c>
      <c r="L36" s="30"/>
    </row>
    <row r="37" spans="2:12" s="1" customFormat="1" ht="14.4" customHeight="1" hidden="1">
      <c r="B37" s="30"/>
      <c r="E37" s="25" t="s">
        <v>46</v>
      </c>
      <c r="F37" s="92">
        <f>ROUND((SUM(BI109:BI660)),2)</f>
        <v>0</v>
      </c>
      <c r="I37" s="93">
        <v>0</v>
      </c>
      <c r="J37" s="92">
        <f>0</f>
        <v>0</v>
      </c>
      <c r="L37" s="30"/>
    </row>
    <row r="38" spans="2:12" s="1" customFormat="1" ht="6.9" customHeight="1">
      <c r="B38" s="30"/>
      <c r="I38" s="85"/>
      <c r="L38" s="30"/>
    </row>
    <row r="39" spans="2:12" s="1" customFormat="1" ht="25.35" customHeight="1">
      <c r="B39" s="30"/>
      <c r="C39" s="94"/>
      <c r="D39" s="95" t="s">
        <v>47</v>
      </c>
      <c r="E39" s="51"/>
      <c r="F39" s="51"/>
      <c r="G39" s="96" t="s">
        <v>48</v>
      </c>
      <c r="H39" s="97" t="s">
        <v>49</v>
      </c>
      <c r="I39" s="98"/>
      <c r="J39" s="99">
        <f>SUM(J30:J37)</f>
        <v>0</v>
      </c>
      <c r="K39" s="100"/>
      <c r="L39" s="30"/>
    </row>
    <row r="40" spans="2:12" s="1" customFormat="1" ht="14.4" customHeight="1">
      <c r="B40" s="39"/>
      <c r="C40" s="40"/>
      <c r="D40" s="40"/>
      <c r="E40" s="40"/>
      <c r="F40" s="40"/>
      <c r="G40" s="40"/>
      <c r="H40" s="40"/>
      <c r="I40" s="101"/>
      <c r="J40" s="40"/>
      <c r="K40" s="40"/>
      <c r="L40" s="30"/>
    </row>
    <row r="44" spans="2:12" s="1" customFormat="1" ht="6.9" customHeight="1">
      <c r="B44" s="41"/>
      <c r="C44" s="42"/>
      <c r="D44" s="42"/>
      <c r="E44" s="42"/>
      <c r="F44" s="42"/>
      <c r="G44" s="42"/>
      <c r="H44" s="42"/>
      <c r="I44" s="102"/>
      <c r="J44" s="42"/>
      <c r="K44" s="42"/>
      <c r="L44" s="30"/>
    </row>
    <row r="45" spans="2:12" s="1" customFormat="1" ht="24.9" customHeight="1">
      <c r="B45" s="30"/>
      <c r="C45" s="20" t="s">
        <v>145</v>
      </c>
      <c r="I45" s="85"/>
      <c r="L45" s="30"/>
    </row>
    <row r="46" spans="2:12" s="1" customFormat="1" ht="6.9" customHeight="1">
      <c r="B46" s="30"/>
      <c r="I46" s="85"/>
      <c r="L46" s="30"/>
    </row>
    <row r="47" spans="2:12" s="1" customFormat="1" ht="12" customHeight="1">
      <c r="B47" s="30"/>
      <c r="C47" s="25" t="s">
        <v>17</v>
      </c>
      <c r="I47" s="85"/>
      <c r="L47" s="30"/>
    </row>
    <row r="48" spans="2:12" s="1" customFormat="1" ht="16.35" customHeight="1">
      <c r="B48" s="30"/>
      <c r="E48" s="240" t="str">
        <f>E7</f>
        <v>REKONSTRUKCE PODLAHY  TĚLOCVIČNY A VSTUPNÍCH PROSTOR</v>
      </c>
      <c r="F48" s="241"/>
      <c r="G48" s="241"/>
      <c r="H48" s="241"/>
      <c r="I48" s="85"/>
      <c r="L48" s="30"/>
    </row>
    <row r="49" spans="2:12" s="1" customFormat="1" ht="12" customHeight="1">
      <c r="B49" s="30"/>
      <c r="C49" s="25" t="s">
        <v>102</v>
      </c>
      <c r="I49" s="85"/>
      <c r="L49" s="30"/>
    </row>
    <row r="50" spans="2:12" s="1" customFormat="1" ht="16.35" customHeight="1">
      <c r="B50" s="30"/>
      <c r="E50" s="224" t="str">
        <f>E9</f>
        <v>SO 01 - Tělocvična (1.NP bez m.č.134)</v>
      </c>
      <c r="F50" s="223"/>
      <c r="G50" s="223"/>
      <c r="H50" s="223"/>
      <c r="I50" s="85"/>
      <c r="L50" s="30"/>
    </row>
    <row r="51" spans="2:12" s="1" customFormat="1" ht="6.9" customHeight="1">
      <c r="B51" s="30"/>
      <c r="I51" s="85"/>
      <c r="L51" s="30"/>
    </row>
    <row r="52" spans="2:12" s="1" customFormat="1" ht="12" customHeight="1">
      <c r="B52" s="30"/>
      <c r="C52" s="25" t="s">
        <v>21</v>
      </c>
      <c r="F52" s="16" t="str">
        <f>F12</f>
        <v>Náchod</v>
      </c>
      <c r="I52" s="86" t="s">
        <v>23</v>
      </c>
      <c r="J52" s="46">
        <f>IF(J12="","",J12)</f>
        <v>43570</v>
      </c>
      <c r="L52" s="30"/>
    </row>
    <row r="53" spans="2:12" s="1" customFormat="1" ht="6.9" customHeight="1">
      <c r="B53" s="30"/>
      <c r="I53" s="85"/>
      <c r="L53" s="30"/>
    </row>
    <row r="54" spans="2:12" s="1" customFormat="1" ht="13.2" customHeight="1">
      <c r="B54" s="30"/>
      <c r="C54" s="25" t="s">
        <v>24</v>
      </c>
      <c r="F54" s="16" t="str">
        <f>E15</f>
        <v>SPŠ stavební a OA Náchod</v>
      </c>
      <c r="I54" s="86" t="s">
        <v>30</v>
      </c>
      <c r="J54" s="28" t="str">
        <f>E21</f>
        <v>INS spol. s r.o.</v>
      </c>
      <c r="L54" s="30"/>
    </row>
    <row r="55" spans="2:12" s="1" customFormat="1" ht="13.2" customHeight="1">
      <c r="B55" s="30"/>
      <c r="C55" s="25" t="s">
        <v>28</v>
      </c>
      <c r="F55" s="16" t="str">
        <f>IF(E18="","",E18)</f>
        <v>Vyplň údaj</v>
      </c>
      <c r="I55" s="86" t="s">
        <v>32</v>
      </c>
      <c r="J55" s="28" t="str">
        <f>E24</f>
        <v>Ivan Mezera</v>
      </c>
      <c r="L55" s="30"/>
    </row>
    <row r="56" spans="2:12" s="1" customFormat="1" ht="10.35" customHeight="1">
      <c r="B56" s="30"/>
      <c r="I56" s="85"/>
      <c r="L56" s="30"/>
    </row>
    <row r="57" spans="2:12" s="1" customFormat="1" ht="29.25" customHeight="1">
      <c r="B57" s="30"/>
      <c r="C57" s="103" t="s">
        <v>146</v>
      </c>
      <c r="D57" s="94"/>
      <c r="E57" s="94"/>
      <c r="F57" s="94"/>
      <c r="G57" s="94"/>
      <c r="H57" s="94"/>
      <c r="I57" s="104"/>
      <c r="J57" s="105" t="s">
        <v>147</v>
      </c>
      <c r="K57" s="94"/>
      <c r="L57" s="30"/>
    </row>
    <row r="58" spans="2:12" s="1" customFormat="1" ht="10.35" customHeight="1">
      <c r="B58" s="30"/>
      <c r="I58" s="85"/>
      <c r="L58" s="30"/>
    </row>
    <row r="59" spans="2:47" s="1" customFormat="1" ht="22.8" customHeight="1">
      <c r="B59" s="30"/>
      <c r="C59" s="106" t="s">
        <v>69</v>
      </c>
      <c r="I59" s="85"/>
      <c r="J59" s="60">
        <f>J109</f>
        <v>0</v>
      </c>
      <c r="L59" s="30"/>
      <c r="AU59" s="16" t="s">
        <v>148</v>
      </c>
    </row>
    <row r="60" spans="2:12" s="7" customFormat="1" ht="24.9" customHeight="1">
      <c r="B60" s="107"/>
      <c r="D60" s="108" t="s">
        <v>149</v>
      </c>
      <c r="E60" s="109"/>
      <c r="F60" s="109"/>
      <c r="G60" s="109"/>
      <c r="H60" s="109"/>
      <c r="I60" s="110"/>
      <c r="J60" s="111">
        <f>J110</f>
        <v>0</v>
      </c>
      <c r="L60" s="107"/>
    </row>
    <row r="61" spans="2:12" s="8" customFormat="1" ht="19.95" customHeight="1">
      <c r="B61" s="112"/>
      <c r="D61" s="113" t="s">
        <v>150</v>
      </c>
      <c r="E61" s="114"/>
      <c r="F61" s="114"/>
      <c r="G61" s="114"/>
      <c r="H61" s="114"/>
      <c r="I61" s="115"/>
      <c r="J61" s="116">
        <f>J111</f>
        <v>0</v>
      </c>
      <c r="L61" s="112"/>
    </row>
    <row r="62" spans="2:12" s="8" customFormat="1" ht="19.95" customHeight="1">
      <c r="B62" s="112"/>
      <c r="D62" s="113" t="s">
        <v>151</v>
      </c>
      <c r="E62" s="114"/>
      <c r="F62" s="114"/>
      <c r="G62" s="114"/>
      <c r="H62" s="114"/>
      <c r="I62" s="115"/>
      <c r="J62" s="116">
        <f>J138</f>
        <v>0</v>
      </c>
      <c r="L62" s="112"/>
    </row>
    <row r="63" spans="2:12" s="8" customFormat="1" ht="19.95" customHeight="1">
      <c r="B63" s="112"/>
      <c r="D63" s="113" t="s">
        <v>152</v>
      </c>
      <c r="E63" s="114"/>
      <c r="F63" s="114"/>
      <c r="G63" s="114"/>
      <c r="H63" s="114"/>
      <c r="I63" s="115"/>
      <c r="J63" s="116">
        <f>J199</f>
        <v>0</v>
      </c>
      <c r="L63" s="112"/>
    </row>
    <row r="64" spans="2:12" s="8" customFormat="1" ht="19.95" customHeight="1">
      <c r="B64" s="112"/>
      <c r="D64" s="113" t="s">
        <v>153</v>
      </c>
      <c r="E64" s="114"/>
      <c r="F64" s="114"/>
      <c r="G64" s="114"/>
      <c r="H64" s="114"/>
      <c r="I64" s="115"/>
      <c r="J64" s="116">
        <f>J251</f>
        <v>0</v>
      </c>
      <c r="L64" s="112"/>
    </row>
    <row r="65" spans="2:12" s="8" customFormat="1" ht="19.95" customHeight="1">
      <c r="B65" s="112"/>
      <c r="D65" s="113" t="s">
        <v>154</v>
      </c>
      <c r="E65" s="114"/>
      <c r="F65" s="114"/>
      <c r="G65" s="114"/>
      <c r="H65" s="114"/>
      <c r="I65" s="115"/>
      <c r="J65" s="116">
        <f>J286</f>
        <v>0</v>
      </c>
      <c r="L65" s="112"/>
    </row>
    <row r="66" spans="2:12" s="7" customFormat="1" ht="24.9" customHeight="1">
      <c r="B66" s="107"/>
      <c r="D66" s="108" t="s">
        <v>155</v>
      </c>
      <c r="E66" s="109"/>
      <c r="F66" s="109"/>
      <c r="G66" s="109"/>
      <c r="H66" s="109"/>
      <c r="I66" s="110"/>
      <c r="J66" s="111">
        <f>J289</f>
        <v>0</v>
      </c>
      <c r="L66" s="107"/>
    </row>
    <row r="67" spans="2:12" s="8" customFormat="1" ht="19.95" customHeight="1">
      <c r="B67" s="112"/>
      <c r="D67" s="113" t="s">
        <v>156</v>
      </c>
      <c r="E67" s="114"/>
      <c r="F67" s="114"/>
      <c r="G67" s="114"/>
      <c r="H67" s="114"/>
      <c r="I67" s="115"/>
      <c r="J67" s="116">
        <f>J290</f>
        <v>0</v>
      </c>
      <c r="L67" s="112"/>
    </row>
    <row r="68" spans="2:12" s="8" customFormat="1" ht="19.95" customHeight="1">
      <c r="B68" s="112"/>
      <c r="D68" s="113" t="s">
        <v>157</v>
      </c>
      <c r="E68" s="114"/>
      <c r="F68" s="114"/>
      <c r="G68" s="114"/>
      <c r="H68" s="114"/>
      <c r="I68" s="115"/>
      <c r="J68" s="116">
        <f>J309</f>
        <v>0</v>
      </c>
      <c r="L68" s="112"/>
    </row>
    <row r="69" spans="2:12" s="8" customFormat="1" ht="19.95" customHeight="1">
      <c r="B69" s="112"/>
      <c r="D69" s="113" t="s">
        <v>158</v>
      </c>
      <c r="E69" s="114"/>
      <c r="F69" s="114"/>
      <c r="G69" s="114"/>
      <c r="H69" s="114"/>
      <c r="I69" s="115"/>
      <c r="J69" s="116">
        <f>J320</f>
        <v>0</v>
      </c>
      <c r="L69" s="112"/>
    </row>
    <row r="70" spans="2:12" s="8" customFormat="1" ht="19.95" customHeight="1">
      <c r="B70" s="112"/>
      <c r="D70" s="113" t="s">
        <v>159</v>
      </c>
      <c r="E70" s="114"/>
      <c r="F70" s="114"/>
      <c r="G70" s="114"/>
      <c r="H70" s="114"/>
      <c r="I70" s="115"/>
      <c r="J70" s="116">
        <f>J341</f>
        <v>0</v>
      </c>
      <c r="L70" s="112"/>
    </row>
    <row r="71" spans="2:12" s="8" customFormat="1" ht="19.95" customHeight="1">
      <c r="B71" s="112"/>
      <c r="D71" s="113" t="s">
        <v>160</v>
      </c>
      <c r="E71" s="114"/>
      <c r="F71" s="114"/>
      <c r="G71" s="114"/>
      <c r="H71" s="114"/>
      <c r="I71" s="115"/>
      <c r="J71" s="116">
        <f>J350</f>
        <v>0</v>
      </c>
      <c r="L71" s="112"/>
    </row>
    <row r="72" spans="2:12" s="8" customFormat="1" ht="19.95" customHeight="1">
      <c r="B72" s="112"/>
      <c r="D72" s="113" t="s">
        <v>161</v>
      </c>
      <c r="E72" s="114"/>
      <c r="F72" s="114"/>
      <c r="G72" s="114"/>
      <c r="H72" s="114"/>
      <c r="I72" s="115"/>
      <c r="J72" s="116">
        <f>J359</f>
        <v>0</v>
      </c>
      <c r="L72" s="112"/>
    </row>
    <row r="73" spans="2:12" s="8" customFormat="1" ht="19.95" customHeight="1">
      <c r="B73" s="112"/>
      <c r="D73" s="113" t="s">
        <v>162</v>
      </c>
      <c r="E73" s="114"/>
      <c r="F73" s="114"/>
      <c r="G73" s="114"/>
      <c r="H73" s="114"/>
      <c r="I73" s="115"/>
      <c r="J73" s="116">
        <f>J367</f>
        <v>0</v>
      </c>
      <c r="L73" s="112"/>
    </row>
    <row r="74" spans="2:12" s="8" customFormat="1" ht="19.95" customHeight="1">
      <c r="B74" s="112"/>
      <c r="D74" s="113" t="s">
        <v>163</v>
      </c>
      <c r="E74" s="114"/>
      <c r="F74" s="114"/>
      <c r="G74" s="114"/>
      <c r="H74" s="114"/>
      <c r="I74" s="115"/>
      <c r="J74" s="116">
        <f>J371</f>
        <v>0</v>
      </c>
      <c r="L74" s="112"/>
    </row>
    <row r="75" spans="2:12" s="8" customFormat="1" ht="19.95" customHeight="1">
      <c r="B75" s="112"/>
      <c r="D75" s="113" t="s">
        <v>164</v>
      </c>
      <c r="E75" s="114"/>
      <c r="F75" s="114"/>
      <c r="G75" s="114"/>
      <c r="H75" s="114"/>
      <c r="I75" s="115"/>
      <c r="J75" s="116">
        <f>J448</f>
        <v>0</v>
      </c>
      <c r="L75" s="112"/>
    </row>
    <row r="76" spans="2:12" s="8" customFormat="1" ht="19.95" customHeight="1">
      <c r="B76" s="112"/>
      <c r="D76" s="113" t="s">
        <v>165</v>
      </c>
      <c r="E76" s="114"/>
      <c r="F76" s="114"/>
      <c r="G76" s="114"/>
      <c r="H76" s="114"/>
      <c r="I76" s="115"/>
      <c r="J76" s="116">
        <f>J474</f>
        <v>0</v>
      </c>
      <c r="L76" s="112"/>
    </row>
    <row r="77" spans="2:12" s="8" customFormat="1" ht="19.95" customHeight="1">
      <c r="B77" s="112"/>
      <c r="D77" s="113" t="s">
        <v>166</v>
      </c>
      <c r="E77" s="114"/>
      <c r="F77" s="114"/>
      <c r="G77" s="114"/>
      <c r="H77" s="114"/>
      <c r="I77" s="115"/>
      <c r="J77" s="116">
        <f>J494</f>
        <v>0</v>
      </c>
      <c r="L77" s="112"/>
    </row>
    <row r="78" spans="2:12" s="8" customFormat="1" ht="19.95" customHeight="1">
      <c r="B78" s="112"/>
      <c r="D78" s="113" t="s">
        <v>167</v>
      </c>
      <c r="E78" s="114"/>
      <c r="F78" s="114"/>
      <c r="G78" s="114"/>
      <c r="H78" s="114"/>
      <c r="I78" s="115"/>
      <c r="J78" s="116">
        <f>J498</f>
        <v>0</v>
      </c>
      <c r="L78" s="112"/>
    </row>
    <row r="79" spans="2:12" s="8" customFormat="1" ht="19.95" customHeight="1">
      <c r="B79" s="112"/>
      <c r="D79" s="113" t="s">
        <v>168</v>
      </c>
      <c r="E79" s="114"/>
      <c r="F79" s="114"/>
      <c r="G79" s="114"/>
      <c r="H79" s="114"/>
      <c r="I79" s="115"/>
      <c r="J79" s="116">
        <f>J511</f>
        <v>0</v>
      </c>
      <c r="L79" s="112"/>
    </row>
    <row r="80" spans="2:12" s="8" customFormat="1" ht="19.95" customHeight="1">
      <c r="B80" s="112"/>
      <c r="D80" s="113" t="s">
        <v>169</v>
      </c>
      <c r="E80" s="114"/>
      <c r="F80" s="114"/>
      <c r="G80" s="114"/>
      <c r="H80" s="114"/>
      <c r="I80" s="115"/>
      <c r="J80" s="116">
        <f>J544</f>
        <v>0</v>
      </c>
      <c r="L80" s="112"/>
    </row>
    <row r="81" spans="2:12" s="8" customFormat="1" ht="19.95" customHeight="1">
      <c r="B81" s="112"/>
      <c r="D81" s="113" t="s">
        <v>170</v>
      </c>
      <c r="E81" s="114"/>
      <c r="F81" s="114"/>
      <c r="G81" s="114"/>
      <c r="H81" s="114"/>
      <c r="I81" s="115"/>
      <c r="J81" s="116">
        <f>J610</f>
        <v>0</v>
      </c>
      <c r="L81" s="112"/>
    </row>
    <row r="82" spans="2:12" s="7" customFormat="1" ht="24.9" customHeight="1">
      <c r="B82" s="107"/>
      <c r="D82" s="108" t="s">
        <v>171</v>
      </c>
      <c r="E82" s="109"/>
      <c r="F82" s="109"/>
      <c r="G82" s="109"/>
      <c r="H82" s="109"/>
      <c r="I82" s="110"/>
      <c r="J82" s="111">
        <f>J629</f>
        <v>0</v>
      </c>
      <c r="L82" s="107"/>
    </row>
    <row r="83" spans="2:12" s="8" customFormat="1" ht="19.95" customHeight="1">
      <c r="B83" s="112"/>
      <c r="D83" s="113" t="s">
        <v>172</v>
      </c>
      <c r="E83" s="114"/>
      <c r="F83" s="114"/>
      <c r="G83" s="114"/>
      <c r="H83" s="114"/>
      <c r="I83" s="115"/>
      <c r="J83" s="116">
        <f>J630</f>
        <v>0</v>
      </c>
      <c r="L83" s="112"/>
    </row>
    <row r="84" spans="2:12" s="7" customFormat="1" ht="24.9" customHeight="1">
      <c r="B84" s="107"/>
      <c r="D84" s="108" t="s">
        <v>173</v>
      </c>
      <c r="E84" s="109"/>
      <c r="F84" s="109"/>
      <c r="G84" s="109"/>
      <c r="H84" s="109"/>
      <c r="I84" s="110"/>
      <c r="J84" s="111">
        <f>J633</f>
        <v>0</v>
      </c>
      <c r="L84" s="107"/>
    </row>
    <row r="85" spans="2:12" s="8" customFormat="1" ht="19.95" customHeight="1">
      <c r="B85" s="112"/>
      <c r="D85" s="113" t="s">
        <v>174</v>
      </c>
      <c r="E85" s="114"/>
      <c r="F85" s="114"/>
      <c r="G85" s="114"/>
      <c r="H85" s="114"/>
      <c r="I85" s="115"/>
      <c r="J85" s="116">
        <f>J634</f>
        <v>0</v>
      </c>
      <c r="L85" s="112"/>
    </row>
    <row r="86" spans="2:12" s="7" customFormat="1" ht="24.9" customHeight="1">
      <c r="B86" s="107"/>
      <c r="D86" s="108" t="s">
        <v>175</v>
      </c>
      <c r="E86" s="109"/>
      <c r="F86" s="109"/>
      <c r="G86" s="109"/>
      <c r="H86" s="109"/>
      <c r="I86" s="110"/>
      <c r="J86" s="111">
        <f>J645</f>
        <v>0</v>
      </c>
      <c r="L86" s="107"/>
    </row>
    <row r="87" spans="2:12" s="7" customFormat="1" ht="24.9" customHeight="1">
      <c r="B87" s="107"/>
      <c r="D87" s="108" t="s">
        <v>176</v>
      </c>
      <c r="E87" s="109"/>
      <c r="F87" s="109"/>
      <c r="G87" s="109"/>
      <c r="H87" s="109"/>
      <c r="I87" s="110"/>
      <c r="J87" s="111">
        <f>J654</f>
        <v>0</v>
      </c>
      <c r="L87" s="107"/>
    </row>
    <row r="88" spans="2:12" s="8" customFormat="1" ht="19.95" customHeight="1">
      <c r="B88" s="112"/>
      <c r="D88" s="113" t="s">
        <v>177</v>
      </c>
      <c r="E88" s="114"/>
      <c r="F88" s="114"/>
      <c r="G88" s="114"/>
      <c r="H88" s="114"/>
      <c r="I88" s="115"/>
      <c r="J88" s="116">
        <f>J655</f>
        <v>0</v>
      </c>
      <c r="L88" s="112"/>
    </row>
    <row r="89" spans="2:12" s="8" customFormat="1" ht="19.95" customHeight="1">
      <c r="B89" s="112"/>
      <c r="D89" s="113" t="s">
        <v>178</v>
      </c>
      <c r="E89" s="114"/>
      <c r="F89" s="114"/>
      <c r="G89" s="114"/>
      <c r="H89" s="114"/>
      <c r="I89" s="115"/>
      <c r="J89" s="116">
        <f>J658</f>
        <v>0</v>
      </c>
      <c r="L89" s="112"/>
    </row>
    <row r="90" spans="2:12" s="1" customFormat="1" ht="21.75" customHeight="1">
      <c r="B90" s="30"/>
      <c r="I90" s="85"/>
      <c r="L90" s="30"/>
    </row>
    <row r="91" spans="2:12" s="1" customFormat="1" ht="6.9" customHeight="1">
      <c r="B91" s="39"/>
      <c r="C91" s="40"/>
      <c r="D91" s="40"/>
      <c r="E91" s="40"/>
      <c r="F91" s="40"/>
      <c r="G91" s="40"/>
      <c r="H91" s="40"/>
      <c r="I91" s="101"/>
      <c r="J91" s="40"/>
      <c r="K91" s="40"/>
      <c r="L91" s="30"/>
    </row>
    <row r="95" spans="2:12" s="1" customFormat="1" ht="6.9" customHeight="1">
      <c r="B95" s="41"/>
      <c r="C95" s="42"/>
      <c r="D95" s="42"/>
      <c r="E95" s="42"/>
      <c r="F95" s="42"/>
      <c r="G95" s="42"/>
      <c r="H95" s="42"/>
      <c r="I95" s="102"/>
      <c r="J95" s="42"/>
      <c r="K95" s="42"/>
      <c r="L95" s="30"/>
    </row>
    <row r="96" spans="2:12" s="1" customFormat="1" ht="24.9" customHeight="1">
      <c r="B96" s="30"/>
      <c r="C96" s="20" t="s">
        <v>179</v>
      </c>
      <c r="I96" s="85"/>
      <c r="L96" s="30"/>
    </row>
    <row r="97" spans="2:12" s="1" customFormat="1" ht="6.9" customHeight="1">
      <c r="B97" s="30"/>
      <c r="I97" s="85"/>
      <c r="L97" s="30"/>
    </row>
    <row r="98" spans="2:12" s="1" customFormat="1" ht="12" customHeight="1">
      <c r="B98" s="30"/>
      <c r="C98" s="25" t="s">
        <v>17</v>
      </c>
      <c r="I98" s="85"/>
      <c r="L98" s="30"/>
    </row>
    <row r="99" spans="2:12" s="1" customFormat="1" ht="16.35" customHeight="1">
      <c r="B99" s="30"/>
      <c r="E99" s="240" t="str">
        <f>E7</f>
        <v>REKONSTRUKCE PODLAHY  TĚLOCVIČNY A VSTUPNÍCH PROSTOR</v>
      </c>
      <c r="F99" s="241"/>
      <c r="G99" s="241"/>
      <c r="H99" s="241"/>
      <c r="I99" s="85"/>
      <c r="L99" s="30"/>
    </row>
    <row r="100" spans="2:12" s="1" customFormat="1" ht="12" customHeight="1">
      <c r="B100" s="30"/>
      <c r="C100" s="25" t="s">
        <v>102</v>
      </c>
      <c r="I100" s="85"/>
      <c r="L100" s="30"/>
    </row>
    <row r="101" spans="2:12" s="1" customFormat="1" ht="16.35" customHeight="1">
      <c r="B101" s="30"/>
      <c r="E101" s="224" t="str">
        <f>E9</f>
        <v>SO 01 - Tělocvična (1.NP bez m.č.134)</v>
      </c>
      <c r="F101" s="223"/>
      <c r="G101" s="223"/>
      <c r="H101" s="223"/>
      <c r="I101" s="85"/>
      <c r="L101" s="30"/>
    </row>
    <row r="102" spans="2:12" s="1" customFormat="1" ht="6.9" customHeight="1">
      <c r="B102" s="30"/>
      <c r="I102" s="85"/>
      <c r="L102" s="30"/>
    </row>
    <row r="103" spans="2:12" s="1" customFormat="1" ht="12" customHeight="1">
      <c r="B103" s="30"/>
      <c r="C103" s="25" t="s">
        <v>21</v>
      </c>
      <c r="F103" s="16" t="str">
        <f>F12</f>
        <v>Náchod</v>
      </c>
      <c r="I103" s="86" t="s">
        <v>23</v>
      </c>
      <c r="J103" s="46">
        <f>IF(J12="","",J12)</f>
        <v>43570</v>
      </c>
      <c r="L103" s="30"/>
    </row>
    <row r="104" spans="2:12" s="1" customFormat="1" ht="6.9" customHeight="1">
      <c r="B104" s="30"/>
      <c r="I104" s="85"/>
      <c r="L104" s="30"/>
    </row>
    <row r="105" spans="2:12" s="1" customFormat="1" ht="13.2" customHeight="1">
      <c r="B105" s="30"/>
      <c r="C105" s="25" t="s">
        <v>24</v>
      </c>
      <c r="F105" s="16" t="str">
        <f>E15</f>
        <v>SPŠ stavební a OA Náchod</v>
      </c>
      <c r="I105" s="86" t="s">
        <v>30</v>
      </c>
      <c r="J105" s="28" t="str">
        <f>E21</f>
        <v>INS spol. s r.o.</v>
      </c>
      <c r="L105" s="30"/>
    </row>
    <row r="106" spans="2:12" s="1" customFormat="1" ht="13.2" customHeight="1">
      <c r="B106" s="30"/>
      <c r="C106" s="25" t="s">
        <v>28</v>
      </c>
      <c r="F106" s="16" t="str">
        <f>IF(E18="","",E18)</f>
        <v>Vyplň údaj</v>
      </c>
      <c r="I106" s="86" t="s">
        <v>32</v>
      </c>
      <c r="J106" s="28" t="str">
        <f>E24</f>
        <v>Ivan Mezera</v>
      </c>
      <c r="L106" s="30"/>
    </row>
    <row r="107" spans="2:12" s="1" customFormat="1" ht="10.35" customHeight="1">
      <c r="B107" s="30"/>
      <c r="I107" s="85"/>
      <c r="L107" s="30"/>
    </row>
    <row r="108" spans="2:20" s="9" customFormat="1" ht="29.25" customHeight="1">
      <c r="B108" s="117"/>
      <c r="C108" s="118" t="s">
        <v>180</v>
      </c>
      <c r="D108" s="119" t="s">
        <v>56</v>
      </c>
      <c r="E108" s="119" t="s">
        <v>52</v>
      </c>
      <c r="F108" s="119" t="s">
        <v>53</v>
      </c>
      <c r="G108" s="119" t="s">
        <v>181</v>
      </c>
      <c r="H108" s="119" t="s">
        <v>182</v>
      </c>
      <c r="I108" s="120" t="s">
        <v>183</v>
      </c>
      <c r="J108" s="121" t="s">
        <v>147</v>
      </c>
      <c r="K108" s="122" t="s">
        <v>184</v>
      </c>
      <c r="L108" s="117"/>
      <c r="M108" s="53" t="s">
        <v>3</v>
      </c>
      <c r="N108" s="54" t="s">
        <v>41</v>
      </c>
      <c r="O108" s="54" t="s">
        <v>185</v>
      </c>
      <c r="P108" s="54" t="s">
        <v>186</v>
      </c>
      <c r="Q108" s="54" t="s">
        <v>187</v>
      </c>
      <c r="R108" s="54" t="s">
        <v>188</v>
      </c>
      <c r="S108" s="54" t="s">
        <v>189</v>
      </c>
      <c r="T108" s="55" t="s">
        <v>190</v>
      </c>
    </row>
    <row r="109" spans="2:63" s="1" customFormat="1" ht="22.8" customHeight="1">
      <c r="B109" s="30"/>
      <c r="C109" s="58" t="s">
        <v>191</v>
      </c>
      <c r="I109" s="85"/>
      <c r="J109" s="123">
        <f>BK109</f>
        <v>0</v>
      </c>
      <c r="L109" s="30"/>
      <c r="M109" s="56"/>
      <c r="N109" s="47"/>
      <c r="O109" s="47"/>
      <c r="P109" s="124">
        <f>P110+P289+P629+P633+P645+P654</f>
        <v>0</v>
      </c>
      <c r="Q109" s="47"/>
      <c r="R109" s="124">
        <f>R110+R289+R629+R633+R645+R654</f>
        <v>19.71518294</v>
      </c>
      <c r="S109" s="47"/>
      <c r="T109" s="125">
        <f>T110+T289+T629+T633+T645+T654</f>
        <v>31.02891103</v>
      </c>
      <c r="AT109" s="16" t="s">
        <v>70</v>
      </c>
      <c r="AU109" s="16" t="s">
        <v>148</v>
      </c>
      <c r="BK109" s="126">
        <f>BK110+BK289+BK629+BK633+BK645+BK654</f>
        <v>0</v>
      </c>
    </row>
    <row r="110" spans="2:63" s="10" customFormat="1" ht="25.95" customHeight="1">
      <c r="B110" s="127"/>
      <c r="D110" s="128" t="s">
        <v>70</v>
      </c>
      <c r="E110" s="129" t="s">
        <v>192</v>
      </c>
      <c r="F110" s="129" t="s">
        <v>193</v>
      </c>
      <c r="I110" s="130"/>
      <c r="J110" s="131">
        <f>BK110</f>
        <v>0</v>
      </c>
      <c r="L110" s="127"/>
      <c r="M110" s="132"/>
      <c r="N110" s="133"/>
      <c r="O110" s="133"/>
      <c r="P110" s="134">
        <f>P111+P138+P199+P251+P286</f>
        <v>0</v>
      </c>
      <c r="Q110" s="133"/>
      <c r="R110" s="134">
        <f>R111+R138+R199+R251+R286</f>
        <v>17.0865819</v>
      </c>
      <c r="S110" s="133"/>
      <c r="T110" s="135">
        <f>T111+T138+T199+T251+T286</f>
        <v>2.6662</v>
      </c>
      <c r="AR110" s="128" t="s">
        <v>78</v>
      </c>
      <c r="AT110" s="136" t="s">
        <v>70</v>
      </c>
      <c r="AU110" s="136" t="s">
        <v>71</v>
      </c>
      <c r="AY110" s="128" t="s">
        <v>194</v>
      </c>
      <c r="BK110" s="137">
        <f>BK111+BK138+BK199+BK251+BK286</f>
        <v>0</v>
      </c>
    </row>
    <row r="111" spans="2:63" s="10" customFormat="1" ht="22.8" customHeight="1">
      <c r="B111" s="127"/>
      <c r="D111" s="128" t="s">
        <v>70</v>
      </c>
      <c r="E111" s="138" t="s">
        <v>195</v>
      </c>
      <c r="F111" s="138" t="s">
        <v>196</v>
      </c>
      <c r="I111" s="130"/>
      <c r="J111" s="139">
        <f>BK111</f>
        <v>0</v>
      </c>
      <c r="L111" s="127"/>
      <c r="M111" s="132"/>
      <c r="N111" s="133"/>
      <c r="O111" s="133"/>
      <c r="P111" s="134">
        <f>SUM(P112:P137)</f>
        <v>0</v>
      </c>
      <c r="Q111" s="133"/>
      <c r="R111" s="134">
        <f>SUM(R112:R137)</f>
        <v>4.559971770000001</v>
      </c>
      <c r="S111" s="133"/>
      <c r="T111" s="135">
        <f>SUM(T112:T137)</f>
        <v>0</v>
      </c>
      <c r="AR111" s="128" t="s">
        <v>78</v>
      </c>
      <c r="AT111" s="136" t="s">
        <v>70</v>
      </c>
      <c r="AU111" s="136" t="s">
        <v>78</v>
      </c>
      <c r="AY111" s="128" t="s">
        <v>194</v>
      </c>
      <c r="BK111" s="137">
        <f>SUM(BK112:BK137)</f>
        <v>0</v>
      </c>
    </row>
    <row r="112" spans="2:65" s="1" customFormat="1" ht="16.35" customHeight="1">
      <c r="B112" s="140"/>
      <c r="C112" s="141" t="s">
        <v>78</v>
      </c>
      <c r="D112" s="141" t="s">
        <v>197</v>
      </c>
      <c r="E112" s="142" t="s">
        <v>198</v>
      </c>
      <c r="F112" s="143" t="s">
        <v>199</v>
      </c>
      <c r="G112" s="144" t="s">
        <v>200</v>
      </c>
      <c r="H112" s="145">
        <v>6</v>
      </c>
      <c r="I112" s="146"/>
      <c r="J112" s="147">
        <f>ROUND(I112*H112,2)</f>
        <v>0</v>
      </c>
      <c r="K112" s="143" t="s">
        <v>201</v>
      </c>
      <c r="L112" s="30"/>
      <c r="M112" s="148" t="s">
        <v>3</v>
      </c>
      <c r="N112" s="149" t="s">
        <v>42</v>
      </c>
      <c r="O112" s="49"/>
      <c r="P112" s="150">
        <f>O112*H112</f>
        <v>0</v>
      </c>
      <c r="Q112" s="150">
        <v>0.18142</v>
      </c>
      <c r="R112" s="150">
        <f>Q112*H112</f>
        <v>1.08852</v>
      </c>
      <c r="S112" s="150">
        <v>0</v>
      </c>
      <c r="T112" s="151">
        <f>S112*H112</f>
        <v>0</v>
      </c>
      <c r="AR112" s="16" t="s">
        <v>202</v>
      </c>
      <c r="AT112" s="16" t="s">
        <v>197</v>
      </c>
      <c r="AU112" s="16" t="s">
        <v>80</v>
      </c>
      <c r="AY112" s="16" t="s">
        <v>194</v>
      </c>
      <c r="BE112" s="152">
        <f>IF(N112="základní",J112,0)</f>
        <v>0</v>
      </c>
      <c r="BF112" s="152">
        <f>IF(N112="snížená",J112,0)</f>
        <v>0</v>
      </c>
      <c r="BG112" s="152">
        <f>IF(N112="zákl. přenesená",J112,0)</f>
        <v>0</v>
      </c>
      <c r="BH112" s="152">
        <f>IF(N112="sníž. přenesená",J112,0)</f>
        <v>0</v>
      </c>
      <c r="BI112" s="152">
        <f>IF(N112="nulová",J112,0)</f>
        <v>0</v>
      </c>
      <c r="BJ112" s="16" t="s">
        <v>78</v>
      </c>
      <c r="BK112" s="152">
        <f>ROUND(I112*H112,2)</f>
        <v>0</v>
      </c>
      <c r="BL112" s="16" t="s">
        <v>202</v>
      </c>
      <c r="BM112" s="16" t="s">
        <v>203</v>
      </c>
    </row>
    <row r="113" spans="2:47" s="1" customFormat="1" ht="19.2">
      <c r="B113" s="30"/>
      <c r="D113" s="153" t="s">
        <v>204</v>
      </c>
      <c r="F113" s="154" t="s">
        <v>205</v>
      </c>
      <c r="I113" s="85"/>
      <c r="L113" s="30"/>
      <c r="M113" s="155"/>
      <c r="N113" s="49"/>
      <c r="O113" s="49"/>
      <c r="P113" s="49"/>
      <c r="Q113" s="49"/>
      <c r="R113" s="49"/>
      <c r="S113" s="49"/>
      <c r="T113" s="50"/>
      <c r="AT113" s="16" t="s">
        <v>204</v>
      </c>
      <c r="AU113" s="16" t="s">
        <v>80</v>
      </c>
    </row>
    <row r="114" spans="2:51" s="11" customFormat="1" ht="12">
      <c r="B114" s="156"/>
      <c r="D114" s="153" t="s">
        <v>206</v>
      </c>
      <c r="E114" s="157" t="s">
        <v>3</v>
      </c>
      <c r="F114" s="158" t="s">
        <v>207</v>
      </c>
      <c r="H114" s="159">
        <v>6</v>
      </c>
      <c r="I114" s="160"/>
      <c r="L114" s="156"/>
      <c r="M114" s="161"/>
      <c r="N114" s="162"/>
      <c r="O114" s="162"/>
      <c r="P114" s="162"/>
      <c r="Q114" s="162"/>
      <c r="R114" s="162"/>
      <c r="S114" s="162"/>
      <c r="T114" s="163"/>
      <c r="AT114" s="157" t="s">
        <v>206</v>
      </c>
      <c r="AU114" s="157" t="s">
        <v>80</v>
      </c>
      <c r="AV114" s="11" t="s">
        <v>80</v>
      </c>
      <c r="AW114" s="11" t="s">
        <v>31</v>
      </c>
      <c r="AX114" s="11" t="s">
        <v>78</v>
      </c>
      <c r="AY114" s="157" t="s">
        <v>194</v>
      </c>
    </row>
    <row r="115" spans="2:65" s="1" customFormat="1" ht="16.35" customHeight="1">
      <c r="B115" s="140"/>
      <c r="C115" s="141" t="s">
        <v>80</v>
      </c>
      <c r="D115" s="141" t="s">
        <v>197</v>
      </c>
      <c r="E115" s="142" t="s">
        <v>208</v>
      </c>
      <c r="F115" s="143" t="s">
        <v>209</v>
      </c>
      <c r="G115" s="144" t="s">
        <v>210</v>
      </c>
      <c r="H115" s="145">
        <v>0.56</v>
      </c>
      <c r="I115" s="146"/>
      <c r="J115" s="147">
        <f>ROUND(I115*H115,2)</f>
        <v>0</v>
      </c>
      <c r="K115" s="143" t="s">
        <v>201</v>
      </c>
      <c r="L115" s="30"/>
      <c r="M115" s="148" t="s">
        <v>3</v>
      </c>
      <c r="N115" s="149" t="s">
        <v>42</v>
      </c>
      <c r="O115" s="49"/>
      <c r="P115" s="150">
        <f>O115*H115</f>
        <v>0</v>
      </c>
      <c r="Q115" s="150">
        <v>1.8775</v>
      </c>
      <c r="R115" s="150">
        <f>Q115*H115</f>
        <v>1.0514000000000001</v>
      </c>
      <c r="S115" s="150">
        <v>0</v>
      </c>
      <c r="T115" s="151">
        <f>S115*H115</f>
        <v>0</v>
      </c>
      <c r="AR115" s="16" t="s">
        <v>202</v>
      </c>
      <c r="AT115" s="16" t="s">
        <v>197</v>
      </c>
      <c r="AU115" s="16" t="s">
        <v>80</v>
      </c>
      <c r="AY115" s="16" t="s">
        <v>194</v>
      </c>
      <c r="BE115" s="152">
        <f>IF(N115="základní",J115,0)</f>
        <v>0</v>
      </c>
      <c r="BF115" s="152">
        <f>IF(N115="snížená",J115,0)</f>
        <v>0</v>
      </c>
      <c r="BG115" s="152">
        <f>IF(N115="zákl. přenesená",J115,0)</f>
        <v>0</v>
      </c>
      <c r="BH115" s="152">
        <f>IF(N115="sníž. přenesená",J115,0)</f>
        <v>0</v>
      </c>
      <c r="BI115" s="152">
        <f>IF(N115="nulová",J115,0)</f>
        <v>0</v>
      </c>
      <c r="BJ115" s="16" t="s">
        <v>78</v>
      </c>
      <c r="BK115" s="152">
        <f>ROUND(I115*H115,2)</f>
        <v>0</v>
      </c>
      <c r="BL115" s="16" t="s">
        <v>202</v>
      </c>
      <c r="BM115" s="16" t="s">
        <v>211</v>
      </c>
    </row>
    <row r="116" spans="2:47" s="1" customFormat="1" ht="19.2">
      <c r="B116" s="30"/>
      <c r="D116" s="153" t="s">
        <v>204</v>
      </c>
      <c r="F116" s="154" t="s">
        <v>212</v>
      </c>
      <c r="I116" s="85"/>
      <c r="L116" s="30"/>
      <c r="M116" s="155"/>
      <c r="N116" s="49"/>
      <c r="O116" s="49"/>
      <c r="P116" s="49"/>
      <c r="Q116" s="49"/>
      <c r="R116" s="49"/>
      <c r="S116" s="49"/>
      <c r="T116" s="50"/>
      <c r="AT116" s="16" t="s">
        <v>204</v>
      </c>
      <c r="AU116" s="16" t="s">
        <v>80</v>
      </c>
    </row>
    <row r="117" spans="2:51" s="12" customFormat="1" ht="12">
      <c r="B117" s="164"/>
      <c r="D117" s="153" t="s">
        <v>206</v>
      </c>
      <c r="E117" s="165" t="s">
        <v>3</v>
      </c>
      <c r="F117" s="166" t="s">
        <v>213</v>
      </c>
      <c r="H117" s="165" t="s">
        <v>3</v>
      </c>
      <c r="I117" s="167"/>
      <c r="L117" s="164"/>
      <c r="M117" s="168"/>
      <c r="N117" s="169"/>
      <c r="O117" s="169"/>
      <c r="P117" s="169"/>
      <c r="Q117" s="169"/>
      <c r="R117" s="169"/>
      <c r="S117" s="169"/>
      <c r="T117" s="170"/>
      <c r="AT117" s="165" t="s">
        <v>206</v>
      </c>
      <c r="AU117" s="165" t="s">
        <v>80</v>
      </c>
      <c r="AV117" s="12" t="s">
        <v>78</v>
      </c>
      <c r="AW117" s="12" t="s">
        <v>31</v>
      </c>
      <c r="AX117" s="12" t="s">
        <v>71</v>
      </c>
      <c r="AY117" s="165" t="s">
        <v>194</v>
      </c>
    </row>
    <row r="118" spans="2:51" s="11" customFormat="1" ht="12">
      <c r="B118" s="156"/>
      <c r="D118" s="153" t="s">
        <v>206</v>
      </c>
      <c r="E118" s="157" t="s">
        <v>3</v>
      </c>
      <c r="F118" s="158" t="s">
        <v>214</v>
      </c>
      <c r="H118" s="159">
        <v>0.56</v>
      </c>
      <c r="I118" s="160"/>
      <c r="L118" s="156"/>
      <c r="M118" s="161"/>
      <c r="N118" s="162"/>
      <c r="O118" s="162"/>
      <c r="P118" s="162"/>
      <c r="Q118" s="162"/>
      <c r="R118" s="162"/>
      <c r="S118" s="162"/>
      <c r="T118" s="163"/>
      <c r="AT118" s="157" t="s">
        <v>206</v>
      </c>
      <c r="AU118" s="157" t="s">
        <v>80</v>
      </c>
      <c r="AV118" s="11" t="s">
        <v>80</v>
      </c>
      <c r="AW118" s="11" t="s">
        <v>31</v>
      </c>
      <c r="AX118" s="11" t="s">
        <v>71</v>
      </c>
      <c r="AY118" s="157" t="s">
        <v>194</v>
      </c>
    </row>
    <row r="119" spans="2:51" s="13" customFormat="1" ht="12">
      <c r="B119" s="171"/>
      <c r="D119" s="153" t="s">
        <v>206</v>
      </c>
      <c r="E119" s="172" t="s">
        <v>3</v>
      </c>
      <c r="F119" s="173" t="s">
        <v>215</v>
      </c>
      <c r="H119" s="174">
        <v>0.56</v>
      </c>
      <c r="I119" s="175"/>
      <c r="L119" s="171"/>
      <c r="M119" s="176"/>
      <c r="N119" s="177"/>
      <c r="O119" s="177"/>
      <c r="P119" s="177"/>
      <c r="Q119" s="177"/>
      <c r="R119" s="177"/>
      <c r="S119" s="177"/>
      <c r="T119" s="178"/>
      <c r="AT119" s="172" t="s">
        <v>206</v>
      </c>
      <c r="AU119" s="172" t="s">
        <v>80</v>
      </c>
      <c r="AV119" s="13" t="s">
        <v>202</v>
      </c>
      <c r="AW119" s="13" t="s">
        <v>31</v>
      </c>
      <c r="AX119" s="13" t="s">
        <v>78</v>
      </c>
      <c r="AY119" s="172" t="s">
        <v>194</v>
      </c>
    </row>
    <row r="120" spans="2:65" s="1" customFormat="1" ht="16.35" customHeight="1">
      <c r="B120" s="140"/>
      <c r="C120" s="141" t="s">
        <v>195</v>
      </c>
      <c r="D120" s="141" t="s">
        <v>197</v>
      </c>
      <c r="E120" s="142" t="s">
        <v>216</v>
      </c>
      <c r="F120" s="143" t="s">
        <v>217</v>
      </c>
      <c r="G120" s="144" t="s">
        <v>200</v>
      </c>
      <c r="H120" s="145">
        <v>3</v>
      </c>
      <c r="I120" s="146"/>
      <c r="J120" s="147">
        <f>ROUND(I120*H120,2)</f>
        <v>0</v>
      </c>
      <c r="K120" s="143" t="s">
        <v>201</v>
      </c>
      <c r="L120" s="30"/>
      <c r="M120" s="148" t="s">
        <v>3</v>
      </c>
      <c r="N120" s="149" t="s">
        <v>42</v>
      </c>
      <c r="O120" s="49"/>
      <c r="P120" s="150">
        <f>O120*H120</f>
        <v>0</v>
      </c>
      <c r="Q120" s="150">
        <v>0.02588</v>
      </c>
      <c r="R120" s="150">
        <f>Q120*H120</f>
        <v>0.07764</v>
      </c>
      <c r="S120" s="150">
        <v>0</v>
      </c>
      <c r="T120" s="151">
        <f>S120*H120</f>
        <v>0</v>
      </c>
      <c r="AR120" s="16" t="s">
        <v>202</v>
      </c>
      <c r="AT120" s="16" t="s">
        <v>197</v>
      </c>
      <c r="AU120" s="16" t="s">
        <v>80</v>
      </c>
      <c r="AY120" s="16" t="s">
        <v>194</v>
      </c>
      <c r="BE120" s="152">
        <f>IF(N120="základní",J120,0)</f>
        <v>0</v>
      </c>
      <c r="BF120" s="152">
        <f>IF(N120="snížená",J120,0)</f>
        <v>0</v>
      </c>
      <c r="BG120" s="152">
        <f>IF(N120="zákl. přenesená",J120,0)</f>
        <v>0</v>
      </c>
      <c r="BH120" s="152">
        <f>IF(N120="sníž. přenesená",J120,0)</f>
        <v>0</v>
      </c>
      <c r="BI120" s="152">
        <f>IF(N120="nulová",J120,0)</f>
        <v>0</v>
      </c>
      <c r="BJ120" s="16" t="s">
        <v>78</v>
      </c>
      <c r="BK120" s="152">
        <f>ROUND(I120*H120,2)</f>
        <v>0</v>
      </c>
      <c r="BL120" s="16" t="s">
        <v>202</v>
      </c>
      <c r="BM120" s="16" t="s">
        <v>218</v>
      </c>
    </row>
    <row r="121" spans="2:47" s="1" customFormat="1" ht="19.2">
      <c r="B121" s="30"/>
      <c r="D121" s="153" t="s">
        <v>204</v>
      </c>
      <c r="F121" s="154" t="s">
        <v>219</v>
      </c>
      <c r="I121" s="85"/>
      <c r="L121" s="30"/>
      <c r="M121" s="155"/>
      <c r="N121" s="49"/>
      <c r="O121" s="49"/>
      <c r="P121" s="49"/>
      <c r="Q121" s="49"/>
      <c r="R121" s="49"/>
      <c r="S121" s="49"/>
      <c r="T121" s="50"/>
      <c r="AT121" s="16" t="s">
        <v>204</v>
      </c>
      <c r="AU121" s="16" t="s">
        <v>80</v>
      </c>
    </row>
    <row r="122" spans="2:65" s="1" customFormat="1" ht="16.35" customHeight="1">
      <c r="B122" s="140"/>
      <c r="C122" s="179" t="s">
        <v>202</v>
      </c>
      <c r="D122" s="179" t="s">
        <v>220</v>
      </c>
      <c r="E122" s="180" t="s">
        <v>221</v>
      </c>
      <c r="F122" s="181" t="s">
        <v>222</v>
      </c>
      <c r="G122" s="182" t="s">
        <v>200</v>
      </c>
      <c r="H122" s="183">
        <v>3</v>
      </c>
      <c r="I122" s="184"/>
      <c r="J122" s="185">
        <f>ROUND(I122*H122,2)</f>
        <v>0</v>
      </c>
      <c r="K122" s="181" t="s">
        <v>201</v>
      </c>
      <c r="L122" s="186"/>
      <c r="M122" s="187" t="s">
        <v>3</v>
      </c>
      <c r="N122" s="188" t="s">
        <v>42</v>
      </c>
      <c r="O122" s="49"/>
      <c r="P122" s="150">
        <f>O122*H122</f>
        <v>0</v>
      </c>
      <c r="Q122" s="150">
        <v>0.078</v>
      </c>
      <c r="R122" s="150">
        <f>Q122*H122</f>
        <v>0.23399999999999999</v>
      </c>
      <c r="S122" s="150">
        <v>0</v>
      </c>
      <c r="T122" s="151">
        <f>S122*H122</f>
        <v>0</v>
      </c>
      <c r="AR122" s="16" t="s">
        <v>223</v>
      </c>
      <c r="AT122" s="16" t="s">
        <v>220</v>
      </c>
      <c r="AU122" s="16" t="s">
        <v>80</v>
      </c>
      <c r="AY122" s="16" t="s">
        <v>194</v>
      </c>
      <c r="BE122" s="152">
        <f>IF(N122="základní",J122,0)</f>
        <v>0</v>
      </c>
      <c r="BF122" s="152">
        <f>IF(N122="snížená",J122,0)</f>
        <v>0</v>
      </c>
      <c r="BG122" s="152">
        <f>IF(N122="zákl. přenesená",J122,0)</f>
        <v>0</v>
      </c>
      <c r="BH122" s="152">
        <f>IF(N122="sníž. přenesená",J122,0)</f>
        <v>0</v>
      </c>
      <c r="BI122" s="152">
        <f>IF(N122="nulová",J122,0)</f>
        <v>0</v>
      </c>
      <c r="BJ122" s="16" t="s">
        <v>78</v>
      </c>
      <c r="BK122" s="152">
        <f>ROUND(I122*H122,2)</f>
        <v>0</v>
      </c>
      <c r="BL122" s="16" t="s">
        <v>202</v>
      </c>
      <c r="BM122" s="16" t="s">
        <v>224</v>
      </c>
    </row>
    <row r="123" spans="2:47" s="1" customFormat="1" ht="12">
      <c r="B123" s="30"/>
      <c r="D123" s="153" t="s">
        <v>204</v>
      </c>
      <c r="F123" s="154" t="s">
        <v>222</v>
      </c>
      <c r="I123" s="85"/>
      <c r="L123" s="30"/>
      <c r="M123" s="155"/>
      <c r="N123" s="49"/>
      <c r="O123" s="49"/>
      <c r="P123" s="49"/>
      <c r="Q123" s="49"/>
      <c r="R123" s="49"/>
      <c r="S123" s="49"/>
      <c r="T123" s="50"/>
      <c r="AT123" s="16" t="s">
        <v>204</v>
      </c>
      <c r="AU123" s="16" t="s">
        <v>80</v>
      </c>
    </row>
    <row r="124" spans="2:65" s="1" customFormat="1" ht="16.35" customHeight="1">
      <c r="B124" s="140"/>
      <c r="C124" s="141" t="s">
        <v>225</v>
      </c>
      <c r="D124" s="141" t="s">
        <v>197</v>
      </c>
      <c r="E124" s="142" t="s">
        <v>226</v>
      </c>
      <c r="F124" s="143" t="s">
        <v>227</v>
      </c>
      <c r="G124" s="144" t="s">
        <v>228</v>
      </c>
      <c r="H124" s="145">
        <v>17.696</v>
      </c>
      <c r="I124" s="146"/>
      <c r="J124" s="147">
        <f>ROUND(I124*H124,2)</f>
        <v>0</v>
      </c>
      <c r="K124" s="143" t="s">
        <v>201</v>
      </c>
      <c r="L124" s="30"/>
      <c r="M124" s="148" t="s">
        <v>3</v>
      </c>
      <c r="N124" s="149" t="s">
        <v>42</v>
      </c>
      <c r="O124" s="49"/>
      <c r="P124" s="150">
        <f>O124*H124</f>
        <v>0</v>
      </c>
      <c r="Q124" s="150">
        <v>0.06917</v>
      </c>
      <c r="R124" s="150">
        <f>Q124*H124</f>
        <v>1.22403232</v>
      </c>
      <c r="S124" s="150">
        <v>0</v>
      </c>
      <c r="T124" s="151">
        <f>S124*H124</f>
        <v>0</v>
      </c>
      <c r="AR124" s="16" t="s">
        <v>202</v>
      </c>
      <c r="AT124" s="16" t="s">
        <v>197</v>
      </c>
      <c r="AU124" s="16" t="s">
        <v>80</v>
      </c>
      <c r="AY124" s="16" t="s">
        <v>194</v>
      </c>
      <c r="BE124" s="152">
        <f>IF(N124="základní",J124,0)</f>
        <v>0</v>
      </c>
      <c r="BF124" s="152">
        <f>IF(N124="snížená",J124,0)</f>
        <v>0</v>
      </c>
      <c r="BG124" s="152">
        <f>IF(N124="zákl. přenesená",J124,0)</f>
        <v>0</v>
      </c>
      <c r="BH124" s="152">
        <f>IF(N124="sníž. přenesená",J124,0)</f>
        <v>0</v>
      </c>
      <c r="BI124" s="152">
        <f>IF(N124="nulová",J124,0)</f>
        <v>0</v>
      </c>
      <c r="BJ124" s="16" t="s">
        <v>78</v>
      </c>
      <c r="BK124" s="152">
        <f>ROUND(I124*H124,2)</f>
        <v>0</v>
      </c>
      <c r="BL124" s="16" t="s">
        <v>202</v>
      </c>
      <c r="BM124" s="16" t="s">
        <v>229</v>
      </c>
    </row>
    <row r="125" spans="2:47" s="1" customFormat="1" ht="19.2">
      <c r="B125" s="30"/>
      <c r="D125" s="153" t="s">
        <v>204</v>
      </c>
      <c r="F125" s="154" t="s">
        <v>230</v>
      </c>
      <c r="I125" s="85"/>
      <c r="L125" s="30"/>
      <c r="M125" s="155"/>
      <c r="N125" s="49"/>
      <c r="O125" s="49"/>
      <c r="P125" s="49"/>
      <c r="Q125" s="49"/>
      <c r="R125" s="49"/>
      <c r="S125" s="49"/>
      <c r="T125" s="50"/>
      <c r="AT125" s="16" t="s">
        <v>204</v>
      </c>
      <c r="AU125" s="16" t="s">
        <v>80</v>
      </c>
    </row>
    <row r="126" spans="2:51" s="12" customFormat="1" ht="12">
      <c r="B126" s="164"/>
      <c r="D126" s="153" t="s">
        <v>206</v>
      </c>
      <c r="E126" s="165" t="s">
        <v>3</v>
      </c>
      <c r="F126" s="166" t="s">
        <v>231</v>
      </c>
      <c r="H126" s="165" t="s">
        <v>3</v>
      </c>
      <c r="I126" s="167"/>
      <c r="L126" s="164"/>
      <c r="M126" s="168"/>
      <c r="N126" s="169"/>
      <c r="O126" s="169"/>
      <c r="P126" s="169"/>
      <c r="Q126" s="169"/>
      <c r="R126" s="169"/>
      <c r="S126" s="169"/>
      <c r="T126" s="170"/>
      <c r="AT126" s="165" t="s">
        <v>206</v>
      </c>
      <c r="AU126" s="165" t="s">
        <v>80</v>
      </c>
      <c r="AV126" s="12" t="s">
        <v>78</v>
      </c>
      <c r="AW126" s="12" t="s">
        <v>31</v>
      </c>
      <c r="AX126" s="12" t="s">
        <v>71</v>
      </c>
      <c r="AY126" s="165" t="s">
        <v>194</v>
      </c>
    </row>
    <row r="127" spans="2:51" s="11" customFormat="1" ht="12">
      <c r="B127" s="156"/>
      <c r="D127" s="153" t="s">
        <v>206</v>
      </c>
      <c r="E127" s="157" t="s">
        <v>3</v>
      </c>
      <c r="F127" s="158" t="s">
        <v>232</v>
      </c>
      <c r="H127" s="159">
        <v>17.696</v>
      </c>
      <c r="I127" s="160"/>
      <c r="L127" s="156"/>
      <c r="M127" s="161"/>
      <c r="N127" s="162"/>
      <c r="O127" s="162"/>
      <c r="P127" s="162"/>
      <c r="Q127" s="162"/>
      <c r="R127" s="162"/>
      <c r="S127" s="162"/>
      <c r="T127" s="163"/>
      <c r="AT127" s="157" t="s">
        <v>206</v>
      </c>
      <c r="AU127" s="157" t="s">
        <v>80</v>
      </c>
      <c r="AV127" s="11" t="s">
        <v>80</v>
      </c>
      <c r="AW127" s="11" t="s">
        <v>31</v>
      </c>
      <c r="AX127" s="11" t="s">
        <v>71</v>
      </c>
      <c r="AY127" s="157" t="s">
        <v>194</v>
      </c>
    </row>
    <row r="128" spans="2:51" s="13" customFormat="1" ht="12">
      <c r="B128" s="171"/>
      <c r="D128" s="153" t="s">
        <v>206</v>
      </c>
      <c r="E128" s="172" t="s">
        <v>83</v>
      </c>
      <c r="F128" s="173" t="s">
        <v>215</v>
      </c>
      <c r="H128" s="174">
        <v>17.696</v>
      </c>
      <c r="I128" s="175"/>
      <c r="L128" s="171"/>
      <c r="M128" s="176"/>
      <c r="N128" s="177"/>
      <c r="O128" s="177"/>
      <c r="P128" s="177"/>
      <c r="Q128" s="177"/>
      <c r="R128" s="177"/>
      <c r="S128" s="177"/>
      <c r="T128" s="178"/>
      <c r="AT128" s="172" t="s">
        <v>206</v>
      </c>
      <c r="AU128" s="172" t="s">
        <v>80</v>
      </c>
      <c r="AV128" s="13" t="s">
        <v>202</v>
      </c>
      <c r="AW128" s="13" t="s">
        <v>31</v>
      </c>
      <c r="AX128" s="13" t="s">
        <v>78</v>
      </c>
      <c r="AY128" s="172" t="s">
        <v>194</v>
      </c>
    </row>
    <row r="129" spans="2:65" s="1" customFormat="1" ht="16.35" customHeight="1">
      <c r="B129" s="140"/>
      <c r="C129" s="141" t="s">
        <v>233</v>
      </c>
      <c r="D129" s="141" t="s">
        <v>197</v>
      </c>
      <c r="E129" s="142" t="s">
        <v>234</v>
      </c>
      <c r="F129" s="143" t="s">
        <v>235</v>
      </c>
      <c r="G129" s="144" t="s">
        <v>228</v>
      </c>
      <c r="H129" s="145">
        <v>6.241</v>
      </c>
      <c r="I129" s="146"/>
      <c r="J129" s="147">
        <f>ROUND(I129*H129,2)</f>
        <v>0</v>
      </c>
      <c r="K129" s="143" t="s">
        <v>201</v>
      </c>
      <c r="L129" s="30"/>
      <c r="M129" s="148" t="s">
        <v>3</v>
      </c>
      <c r="N129" s="149" t="s">
        <v>42</v>
      </c>
      <c r="O129" s="49"/>
      <c r="P129" s="150">
        <f>O129*H129</f>
        <v>0</v>
      </c>
      <c r="Q129" s="150">
        <v>0.10745</v>
      </c>
      <c r="R129" s="150">
        <f>Q129*H129</f>
        <v>0.67059545</v>
      </c>
      <c r="S129" s="150">
        <v>0</v>
      </c>
      <c r="T129" s="151">
        <f>S129*H129</f>
        <v>0</v>
      </c>
      <c r="AR129" s="16" t="s">
        <v>202</v>
      </c>
      <c r="AT129" s="16" t="s">
        <v>197</v>
      </c>
      <c r="AU129" s="16" t="s">
        <v>80</v>
      </c>
      <c r="AY129" s="16" t="s">
        <v>194</v>
      </c>
      <c r="BE129" s="152">
        <f>IF(N129="základní",J129,0)</f>
        <v>0</v>
      </c>
      <c r="BF129" s="152">
        <f>IF(N129="snížená",J129,0)</f>
        <v>0</v>
      </c>
      <c r="BG129" s="152">
        <f>IF(N129="zákl. přenesená",J129,0)</f>
        <v>0</v>
      </c>
      <c r="BH129" s="152">
        <f>IF(N129="sníž. přenesená",J129,0)</f>
        <v>0</v>
      </c>
      <c r="BI129" s="152">
        <f>IF(N129="nulová",J129,0)</f>
        <v>0</v>
      </c>
      <c r="BJ129" s="16" t="s">
        <v>78</v>
      </c>
      <c r="BK129" s="152">
        <f>ROUND(I129*H129,2)</f>
        <v>0</v>
      </c>
      <c r="BL129" s="16" t="s">
        <v>202</v>
      </c>
      <c r="BM129" s="16" t="s">
        <v>236</v>
      </c>
    </row>
    <row r="130" spans="2:47" s="1" customFormat="1" ht="19.2">
      <c r="B130" s="30"/>
      <c r="D130" s="153" t="s">
        <v>204</v>
      </c>
      <c r="F130" s="154" t="s">
        <v>237</v>
      </c>
      <c r="I130" s="85"/>
      <c r="L130" s="30"/>
      <c r="M130" s="155"/>
      <c r="N130" s="49"/>
      <c r="O130" s="49"/>
      <c r="P130" s="49"/>
      <c r="Q130" s="49"/>
      <c r="R130" s="49"/>
      <c r="S130" s="49"/>
      <c r="T130" s="50"/>
      <c r="AT130" s="16" t="s">
        <v>204</v>
      </c>
      <c r="AU130" s="16" t="s">
        <v>80</v>
      </c>
    </row>
    <row r="131" spans="2:51" s="12" customFormat="1" ht="12">
      <c r="B131" s="164"/>
      <c r="D131" s="153" t="s">
        <v>206</v>
      </c>
      <c r="E131" s="165" t="s">
        <v>3</v>
      </c>
      <c r="F131" s="166" t="s">
        <v>231</v>
      </c>
      <c r="H131" s="165" t="s">
        <v>3</v>
      </c>
      <c r="I131" s="167"/>
      <c r="L131" s="164"/>
      <c r="M131" s="168"/>
      <c r="N131" s="169"/>
      <c r="O131" s="169"/>
      <c r="P131" s="169"/>
      <c r="Q131" s="169"/>
      <c r="R131" s="169"/>
      <c r="S131" s="169"/>
      <c r="T131" s="170"/>
      <c r="AT131" s="165" t="s">
        <v>206</v>
      </c>
      <c r="AU131" s="165" t="s">
        <v>80</v>
      </c>
      <c r="AV131" s="12" t="s">
        <v>78</v>
      </c>
      <c r="AW131" s="12" t="s">
        <v>31</v>
      </c>
      <c r="AX131" s="12" t="s">
        <v>71</v>
      </c>
      <c r="AY131" s="165" t="s">
        <v>194</v>
      </c>
    </row>
    <row r="132" spans="2:51" s="11" customFormat="1" ht="12">
      <c r="B132" s="156"/>
      <c r="D132" s="153" t="s">
        <v>206</v>
      </c>
      <c r="E132" s="157" t="s">
        <v>3</v>
      </c>
      <c r="F132" s="158" t="s">
        <v>238</v>
      </c>
      <c r="H132" s="159">
        <v>6.241</v>
      </c>
      <c r="I132" s="160"/>
      <c r="L132" s="156"/>
      <c r="M132" s="161"/>
      <c r="N132" s="162"/>
      <c r="O132" s="162"/>
      <c r="P132" s="162"/>
      <c r="Q132" s="162"/>
      <c r="R132" s="162"/>
      <c r="S132" s="162"/>
      <c r="T132" s="163"/>
      <c r="AT132" s="157" t="s">
        <v>206</v>
      </c>
      <c r="AU132" s="157" t="s">
        <v>80</v>
      </c>
      <c r="AV132" s="11" t="s">
        <v>80</v>
      </c>
      <c r="AW132" s="11" t="s">
        <v>31</v>
      </c>
      <c r="AX132" s="11" t="s">
        <v>71</v>
      </c>
      <c r="AY132" s="157" t="s">
        <v>194</v>
      </c>
    </row>
    <row r="133" spans="2:51" s="13" customFormat="1" ht="12">
      <c r="B133" s="171"/>
      <c r="D133" s="153" t="s">
        <v>206</v>
      </c>
      <c r="E133" s="172" t="s">
        <v>86</v>
      </c>
      <c r="F133" s="173" t="s">
        <v>215</v>
      </c>
      <c r="H133" s="174">
        <v>6.241</v>
      </c>
      <c r="I133" s="175"/>
      <c r="L133" s="171"/>
      <c r="M133" s="176"/>
      <c r="N133" s="177"/>
      <c r="O133" s="177"/>
      <c r="P133" s="177"/>
      <c r="Q133" s="177"/>
      <c r="R133" s="177"/>
      <c r="S133" s="177"/>
      <c r="T133" s="178"/>
      <c r="AT133" s="172" t="s">
        <v>206</v>
      </c>
      <c r="AU133" s="172" t="s">
        <v>80</v>
      </c>
      <c r="AV133" s="13" t="s">
        <v>202</v>
      </c>
      <c r="AW133" s="13" t="s">
        <v>31</v>
      </c>
      <c r="AX133" s="13" t="s">
        <v>78</v>
      </c>
      <c r="AY133" s="172" t="s">
        <v>194</v>
      </c>
    </row>
    <row r="134" spans="2:65" s="1" customFormat="1" ht="16.35" customHeight="1">
      <c r="B134" s="140"/>
      <c r="C134" s="141" t="s">
        <v>239</v>
      </c>
      <c r="D134" s="141" t="s">
        <v>197</v>
      </c>
      <c r="E134" s="142" t="s">
        <v>240</v>
      </c>
      <c r="F134" s="143" t="s">
        <v>241</v>
      </c>
      <c r="G134" s="144" t="s">
        <v>228</v>
      </c>
      <c r="H134" s="145">
        <v>0.8</v>
      </c>
      <c r="I134" s="146"/>
      <c r="J134" s="147">
        <f>ROUND(I134*H134,2)</f>
        <v>0</v>
      </c>
      <c r="K134" s="143" t="s">
        <v>201</v>
      </c>
      <c r="L134" s="30"/>
      <c r="M134" s="148" t="s">
        <v>3</v>
      </c>
      <c r="N134" s="149" t="s">
        <v>42</v>
      </c>
      <c r="O134" s="49"/>
      <c r="P134" s="150">
        <f>O134*H134</f>
        <v>0</v>
      </c>
      <c r="Q134" s="150">
        <v>0.26723</v>
      </c>
      <c r="R134" s="150">
        <f>Q134*H134</f>
        <v>0.21378400000000003</v>
      </c>
      <c r="S134" s="150">
        <v>0</v>
      </c>
      <c r="T134" s="151">
        <f>S134*H134</f>
        <v>0</v>
      </c>
      <c r="AR134" s="16" t="s">
        <v>202</v>
      </c>
      <c r="AT134" s="16" t="s">
        <v>197</v>
      </c>
      <c r="AU134" s="16" t="s">
        <v>80</v>
      </c>
      <c r="AY134" s="16" t="s">
        <v>194</v>
      </c>
      <c r="BE134" s="152">
        <f>IF(N134="základní",J134,0)</f>
        <v>0</v>
      </c>
      <c r="BF134" s="152">
        <f>IF(N134="snížená",J134,0)</f>
        <v>0</v>
      </c>
      <c r="BG134" s="152">
        <f>IF(N134="zákl. přenesená",J134,0)</f>
        <v>0</v>
      </c>
      <c r="BH134" s="152">
        <f>IF(N134="sníž. přenesená",J134,0)</f>
        <v>0</v>
      </c>
      <c r="BI134" s="152">
        <f>IF(N134="nulová",J134,0)</f>
        <v>0</v>
      </c>
      <c r="BJ134" s="16" t="s">
        <v>78</v>
      </c>
      <c r="BK134" s="152">
        <f>ROUND(I134*H134,2)</f>
        <v>0</v>
      </c>
      <c r="BL134" s="16" t="s">
        <v>202</v>
      </c>
      <c r="BM134" s="16" t="s">
        <v>242</v>
      </c>
    </row>
    <row r="135" spans="2:47" s="1" customFormat="1" ht="19.2">
      <c r="B135" s="30"/>
      <c r="D135" s="153" t="s">
        <v>204</v>
      </c>
      <c r="F135" s="154" t="s">
        <v>243</v>
      </c>
      <c r="I135" s="85"/>
      <c r="L135" s="30"/>
      <c r="M135" s="155"/>
      <c r="N135" s="49"/>
      <c r="O135" s="49"/>
      <c r="P135" s="49"/>
      <c r="Q135" s="49"/>
      <c r="R135" s="49"/>
      <c r="S135" s="49"/>
      <c r="T135" s="50"/>
      <c r="AT135" s="16" t="s">
        <v>204</v>
      </c>
      <c r="AU135" s="16" t="s">
        <v>80</v>
      </c>
    </row>
    <row r="136" spans="2:51" s="11" customFormat="1" ht="12">
      <c r="B136" s="156"/>
      <c r="D136" s="153" t="s">
        <v>206</v>
      </c>
      <c r="E136" s="157" t="s">
        <v>3</v>
      </c>
      <c r="F136" s="158" t="s">
        <v>244</v>
      </c>
      <c r="H136" s="159">
        <v>0.8</v>
      </c>
      <c r="I136" s="160"/>
      <c r="L136" s="156"/>
      <c r="M136" s="161"/>
      <c r="N136" s="162"/>
      <c r="O136" s="162"/>
      <c r="P136" s="162"/>
      <c r="Q136" s="162"/>
      <c r="R136" s="162"/>
      <c r="S136" s="162"/>
      <c r="T136" s="163"/>
      <c r="AT136" s="157" t="s">
        <v>206</v>
      </c>
      <c r="AU136" s="157" t="s">
        <v>80</v>
      </c>
      <c r="AV136" s="11" t="s">
        <v>80</v>
      </c>
      <c r="AW136" s="11" t="s">
        <v>31</v>
      </c>
      <c r="AX136" s="11" t="s">
        <v>71</v>
      </c>
      <c r="AY136" s="157" t="s">
        <v>194</v>
      </c>
    </row>
    <row r="137" spans="2:51" s="13" customFormat="1" ht="12">
      <c r="B137" s="171"/>
      <c r="D137" s="153" t="s">
        <v>206</v>
      </c>
      <c r="E137" s="172" t="s">
        <v>3</v>
      </c>
      <c r="F137" s="173" t="s">
        <v>215</v>
      </c>
      <c r="H137" s="174">
        <v>0.8</v>
      </c>
      <c r="I137" s="175"/>
      <c r="L137" s="171"/>
      <c r="M137" s="176"/>
      <c r="N137" s="177"/>
      <c r="O137" s="177"/>
      <c r="P137" s="177"/>
      <c r="Q137" s="177"/>
      <c r="R137" s="177"/>
      <c r="S137" s="177"/>
      <c r="T137" s="178"/>
      <c r="AT137" s="172" t="s">
        <v>206</v>
      </c>
      <c r="AU137" s="172" t="s">
        <v>80</v>
      </c>
      <c r="AV137" s="13" t="s">
        <v>202</v>
      </c>
      <c r="AW137" s="13" t="s">
        <v>31</v>
      </c>
      <c r="AX137" s="13" t="s">
        <v>78</v>
      </c>
      <c r="AY137" s="172" t="s">
        <v>194</v>
      </c>
    </row>
    <row r="138" spans="2:63" s="10" customFormat="1" ht="22.8" customHeight="1">
      <c r="B138" s="127"/>
      <c r="D138" s="128" t="s">
        <v>70</v>
      </c>
      <c r="E138" s="138" t="s">
        <v>233</v>
      </c>
      <c r="F138" s="138" t="s">
        <v>245</v>
      </c>
      <c r="I138" s="130"/>
      <c r="J138" s="139">
        <f>BK138</f>
        <v>0</v>
      </c>
      <c r="L138" s="127"/>
      <c r="M138" s="132"/>
      <c r="N138" s="133"/>
      <c r="O138" s="133"/>
      <c r="P138" s="134">
        <f>SUM(P139:P198)</f>
        <v>0</v>
      </c>
      <c r="Q138" s="133"/>
      <c r="R138" s="134">
        <f>SUM(R139:R198)</f>
        <v>11.526141329999998</v>
      </c>
      <c r="S138" s="133"/>
      <c r="T138" s="135">
        <f>SUM(T139:T198)</f>
        <v>0</v>
      </c>
      <c r="AR138" s="128" t="s">
        <v>78</v>
      </c>
      <c r="AT138" s="136" t="s">
        <v>70</v>
      </c>
      <c r="AU138" s="136" t="s">
        <v>78</v>
      </c>
      <c r="AY138" s="128" t="s">
        <v>194</v>
      </c>
      <c r="BK138" s="137">
        <f>SUM(BK139:BK198)</f>
        <v>0</v>
      </c>
    </row>
    <row r="139" spans="2:65" s="1" customFormat="1" ht="16.35" customHeight="1">
      <c r="B139" s="140"/>
      <c r="C139" s="141" t="s">
        <v>223</v>
      </c>
      <c r="D139" s="141" t="s">
        <v>197</v>
      </c>
      <c r="E139" s="142" t="s">
        <v>246</v>
      </c>
      <c r="F139" s="143" t="s">
        <v>247</v>
      </c>
      <c r="G139" s="144" t="s">
        <v>228</v>
      </c>
      <c r="H139" s="145">
        <v>64.6</v>
      </c>
      <c r="I139" s="146"/>
      <c r="J139" s="147">
        <f>ROUND(I139*H139,2)</f>
        <v>0</v>
      </c>
      <c r="K139" s="143" t="s">
        <v>201</v>
      </c>
      <c r="L139" s="30"/>
      <c r="M139" s="148" t="s">
        <v>3</v>
      </c>
      <c r="N139" s="149" t="s">
        <v>42</v>
      </c>
      <c r="O139" s="49"/>
      <c r="P139" s="150">
        <f>O139*H139</f>
        <v>0</v>
      </c>
      <c r="Q139" s="150">
        <v>0.0057</v>
      </c>
      <c r="R139" s="150">
        <f>Q139*H139</f>
        <v>0.36822</v>
      </c>
      <c r="S139" s="150">
        <v>0</v>
      </c>
      <c r="T139" s="151">
        <f>S139*H139</f>
        <v>0</v>
      </c>
      <c r="AR139" s="16" t="s">
        <v>202</v>
      </c>
      <c r="AT139" s="16" t="s">
        <v>197</v>
      </c>
      <c r="AU139" s="16" t="s">
        <v>80</v>
      </c>
      <c r="AY139" s="16" t="s">
        <v>194</v>
      </c>
      <c r="BE139" s="152">
        <f>IF(N139="základní",J139,0)</f>
        <v>0</v>
      </c>
      <c r="BF139" s="152">
        <f>IF(N139="snížená",J139,0)</f>
        <v>0</v>
      </c>
      <c r="BG139" s="152">
        <f>IF(N139="zákl. přenesená",J139,0)</f>
        <v>0</v>
      </c>
      <c r="BH139" s="152">
        <f>IF(N139="sníž. přenesená",J139,0)</f>
        <v>0</v>
      </c>
      <c r="BI139" s="152">
        <f>IF(N139="nulová",J139,0)</f>
        <v>0</v>
      </c>
      <c r="BJ139" s="16" t="s">
        <v>78</v>
      </c>
      <c r="BK139" s="152">
        <f>ROUND(I139*H139,2)</f>
        <v>0</v>
      </c>
      <c r="BL139" s="16" t="s">
        <v>202</v>
      </c>
      <c r="BM139" s="16" t="s">
        <v>248</v>
      </c>
    </row>
    <row r="140" spans="2:47" s="1" customFormat="1" ht="19.2">
      <c r="B140" s="30"/>
      <c r="D140" s="153" t="s">
        <v>204</v>
      </c>
      <c r="F140" s="154" t="s">
        <v>249</v>
      </c>
      <c r="I140" s="85"/>
      <c r="L140" s="30"/>
      <c r="M140" s="155"/>
      <c r="N140" s="49"/>
      <c r="O140" s="49"/>
      <c r="P140" s="49"/>
      <c r="Q140" s="49"/>
      <c r="R140" s="49"/>
      <c r="S140" s="49"/>
      <c r="T140" s="50"/>
      <c r="AT140" s="16" t="s">
        <v>204</v>
      </c>
      <c r="AU140" s="16" t="s">
        <v>80</v>
      </c>
    </row>
    <row r="141" spans="2:51" s="12" customFormat="1" ht="12">
      <c r="B141" s="164"/>
      <c r="D141" s="153" t="s">
        <v>206</v>
      </c>
      <c r="E141" s="165" t="s">
        <v>3</v>
      </c>
      <c r="F141" s="166" t="s">
        <v>250</v>
      </c>
      <c r="H141" s="165" t="s">
        <v>3</v>
      </c>
      <c r="I141" s="167"/>
      <c r="L141" s="164"/>
      <c r="M141" s="168"/>
      <c r="N141" s="169"/>
      <c r="O141" s="169"/>
      <c r="P141" s="169"/>
      <c r="Q141" s="169"/>
      <c r="R141" s="169"/>
      <c r="S141" s="169"/>
      <c r="T141" s="170"/>
      <c r="AT141" s="165" t="s">
        <v>206</v>
      </c>
      <c r="AU141" s="165" t="s">
        <v>80</v>
      </c>
      <c r="AV141" s="12" t="s">
        <v>78</v>
      </c>
      <c r="AW141" s="12" t="s">
        <v>31</v>
      </c>
      <c r="AX141" s="12" t="s">
        <v>71</v>
      </c>
      <c r="AY141" s="165" t="s">
        <v>194</v>
      </c>
    </row>
    <row r="142" spans="2:51" s="11" customFormat="1" ht="12">
      <c r="B142" s="156"/>
      <c r="D142" s="153" t="s">
        <v>206</v>
      </c>
      <c r="E142" s="157" t="s">
        <v>3</v>
      </c>
      <c r="F142" s="158" t="s">
        <v>251</v>
      </c>
      <c r="H142" s="159">
        <v>64.6</v>
      </c>
      <c r="I142" s="160"/>
      <c r="L142" s="156"/>
      <c r="M142" s="161"/>
      <c r="N142" s="162"/>
      <c r="O142" s="162"/>
      <c r="P142" s="162"/>
      <c r="Q142" s="162"/>
      <c r="R142" s="162"/>
      <c r="S142" s="162"/>
      <c r="T142" s="163"/>
      <c r="AT142" s="157" t="s">
        <v>206</v>
      </c>
      <c r="AU142" s="157" t="s">
        <v>80</v>
      </c>
      <c r="AV142" s="11" t="s">
        <v>80</v>
      </c>
      <c r="AW142" s="11" t="s">
        <v>31</v>
      </c>
      <c r="AX142" s="11" t="s">
        <v>71</v>
      </c>
      <c r="AY142" s="157" t="s">
        <v>194</v>
      </c>
    </row>
    <row r="143" spans="2:51" s="13" customFormat="1" ht="12">
      <c r="B143" s="171"/>
      <c r="D143" s="153" t="s">
        <v>206</v>
      </c>
      <c r="E143" s="172" t="s">
        <v>90</v>
      </c>
      <c r="F143" s="173" t="s">
        <v>215</v>
      </c>
      <c r="H143" s="174">
        <v>64.6</v>
      </c>
      <c r="I143" s="175"/>
      <c r="L143" s="171"/>
      <c r="M143" s="176"/>
      <c r="N143" s="177"/>
      <c r="O143" s="177"/>
      <c r="P143" s="177"/>
      <c r="Q143" s="177"/>
      <c r="R143" s="177"/>
      <c r="S143" s="177"/>
      <c r="T143" s="178"/>
      <c r="AT143" s="172" t="s">
        <v>206</v>
      </c>
      <c r="AU143" s="172" t="s">
        <v>80</v>
      </c>
      <c r="AV143" s="13" t="s">
        <v>202</v>
      </c>
      <c r="AW143" s="13" t="s">
        <v>31</v>
      </c>
      <c r="AX143" s="13" t="s">
        <v>78</v>
      </c>
      <c r="AY143" s="172" t="s">
        <v>194</v>
      </c>
    </row>
    <row r="144" spans="2:65" s="1" customFormat="1" ht="16.35" customHeight="1">
      <c r="B144" s="140"/>
      <c r="C144" s="141" t="s">
        <v>252</v>
      </c>
      <c r="D144" s="141" t="s">
        <v>197</v>
      </c>
      <c r="E144" s="142" t="s">
        <v>253</v>
      </c>
      <c r="F144" s="143" t="s">
        <v>254</v>
      </c>
      <c r="G144" s="144" t="s">
        <v>200</v>
      </c>
      <c r="H144" s="145">
        <v>1</v>
      </c>
      <c r="I144" s="146"/>
      <c r="J144" s="147">
        <f>ROUND(I144*H144,2)</f>
        <v>0</v>
      </c>
      <c r="K144" s="143" t="s">
        <v>201</v>
      </c>
      <c r="L144" s="30"/>
      <c r="M144" s="148" t="s">
        <v>3</v>
      </c>
      <c r="N144" s="149" t="s">
        <v>42</v>
      </c>
      <c r="O144" s="49"/>
      <c r="P144" s="150">
        <f>O144*H144</f>
        <v>0</v>
      </c>
      <c r="Q144" s="150">
        <v>0.0037</v>
      </c>
      <c r="R144" s="150">
        <f>Q144*H144</f>
        <v>0.0037</v>
      </c>
      <c r="S144" s="150">
        <v>0</v>
      </c>
      <c r="T144" s="151">
        <f>S144*H144</f>
        <v>0</v>
      </c>
      <c r="AR144" s="16" t="s">
        <v>202</v>
      </c>
      <c r="AT144" s="16" t="s">
        <v>197</v>
      </c>
      <c r="AU144" s="16" t="s">
        <v>80</v>
      </c>
      <c r="AY144" s="16" t="s">
        <v>194</v>
      </c>
      <c r="BE144" s="152">
        <f>IF(N144="základní",J144,0)</f>
        <v>0</v>
      </c>
      <c r="BF144" s="152">
        <f>IF(N144="snížená",J144,0)</f>
        <v>0</v>
      </c>
      <c r="BG144" s="152">
        <f>IF(N144="zákl. přenesená",J144,0)</f>
        <v>0</v>
      </c>
      <c r="BH144" s="152">
        <f>IF(N144="sníž. přenesená",J144,0)</f>
        <v>0</v>
      </c>
      <c r="BI144" s="152">
        <f>IF(N144="nulová",J144,0)</f>
        <v>0</v>
      </c>
      <c r="BJ144" s="16" t="s">
        <v>78</v>
      </c>
      <c r="BK144" s="152">
        <f>ROUND(I144*H144,2)</f>
        <v>0</v>
      </c>
      <c r="BL144" s="16" t="s">
        <v>202</v>
      </c>
      <c r="BM144" s="16" t="s">
        <v>255</v>
      </c>
    </row>
    <row r="145" spans="2:47" s="1" customFormat="1" ht="12">
      <c r="B145" s="30"/>
      <c r="D145" s="153" t="s">
        <v>204</v>
      </c>
      <c r="F145" s="154" t="s">
        <v>256</v>
      </c>
      <c r="I145" s="85"/>
      <c r="L145" s="30"/>
      <c r="M145" s="155"/>
      <c r="N145" s="49"/>
      <c r="O145" s="49"/>
      <c r="P145" s="49"/>
      <c r="Q145" s="49"/>
      <c r="R145" s="49"/>
      <c r="S145" s="49"/>
      <c r="T145" s="50"/>
      <c r="AT145" s="16" t="s">
        <v>204</v>
      </c>
      <c r="AU145" s="16" t="s">
        <v>80</v>
      </c>
    </row>
    <row r="146" spans="2:51" s="11" customFormat="1" ht="12">
      <c r="B146" s="156"/>
      <c r="D146" s="153" t="s">
        <v>206</v>
      </c>
      <c r="E146" s="157" t="s">
        <v>3</v>
      </c>
      <c r="F146" s="158" t="s">
        <v>257</v>
      </c>
      <c r="H146" s="159">
        <v>1</v>
      </c>
      <c r="I146" s="160"/>
      <c r="L146" s="156"/>
      <c r="M146" s="161"/>
      <c r="N146" s="162"/>
      <c r="O146" s="162"/>
      <c r="P146" s="162"/>
      <c r="Q146" s="162"/>
      <c r="R146" s="162"/>
      <c r="S146" s="162"/>
      <c r="T146" s="163"/>
      <c r="AT146" s="157" t="s">
        <v>206</v>
      </c>
      <c r="AU146" s="157" t="s">
        <v>80</v>
      </c>
      <c r="AV146" s="11" t="s">
        <v>80</v>
      </c>
      <c r="AW146" s="11" t="s">
        <v>31</v>
      </c>
      <c r="AX146" s="11" t="s">
        <v>78</v>
      </c>
      <c r="AY146" s="157" t="s">
        <v>194</v>
      </c>
    </row>
    <row r="147" spans="2:65" s="1" customFormat="1" ht="16.35" customHeight="1">
      <c r="B147" s="140"/>
      <c r="C147" s="141" t="s">
        <v>258</v>
      </c>
      <c r="D147" s="141" t="s">
        <v>197</v>
      </c>
      <c r="E147" s="142" t="s">
        <v>259</v>
      </c>
      <c r="F147" s="143" t="s">
        <v>260</v>
      </c>
      <c r="G147" s="144" t="s">
        <v>228</v>
      </c>
      <c r="H147" s="145">
        <v>37.74</v>
      </c>
      <c r="I147" s="146"/>
      <c r="J147" s="147">
        <f>ROUND(I147*H147,2)</f>
        <v>0</v>
      </c>
      <c r="K147" s="143" t="s">
        <v>201</v>
      </c>
      <c r="L147" s="30"/>
      <c r="M147" s="148" t="s">
        <v>3</v>
      </c>
      <c r="N147" s="149" t="s">
        <v>42</v>
      </c>
      <c r="O147" s="49"/>
      <c r="P147" s="150">
        <f>O147*H147</f>
        <v>0</v>
      </c>
      <c r="Q147" s="150">
        <v>0.00026</v>
      </c>
      <c r="R147" s="150">
        <f>Q147*H147</f>
        <v>0.009812399999999999</v>
      </c>
      <c r="S147" s="150">
        <v>0</v>
      </c>
      <c r="T147" s="151">
        <f>S147*H147</f>
        <v>0</v>
      </c>
      <c r="AR147" s="16" t="s">
        <v>202</v>
      </c>
      <c r="AT147" s="16" t="s">
        <v>197</v>
      </c>
      <c r="AU147" s="16" t="s">
        <v>80</v>
      </c>
      <c r="AY147" s="16" t="s">
        <v>194</v>
      </c>
      <c r="BE147" s="152">
        <f>IF(N147="základní",J147,0)</f>
        <v>0</v>
      </c>
      <c r="BF147" s="152">
        <f>IF(N147="snížená",J147,0)</f>
        <v>0</v>
      </c>
      <c r="BG147" s="152">
        <f>IF(N147="zákl. přenesená",J147,0)</f>
        <v>0</v>
      </c>
      <c r="BH147" s="152">
        <f>IF(N147="sníž. přenesená",J147,0)</f>
        <v>0</v>
      </c>
      <c r="BI147" s="152">
        <f>IF(N147="nulová",J147,0)</f>
        <v>0</v>
      </c>
      <c r="BJ147" s="16" t="s">
        <v>78</v>
      </c>
      <c r="BK147" s="152">
        <f>ROUND(I147*H147,2)</f>
        <v>0</v>
      </c>
      <c r="BL147" s="16" t="s">
        <v>202</v>
      </c>
      <c r="BM147" s="16" t="s">
        <v>261</v>
      </c>
    </row>
    <row r="148" spans="2:47" s="1" customFormat="1" ht="12">
      <c r="B148" s="30"/>
      <c r="D148" s="153" t="s">
        <v>204</v>
      </c>
      <c r="F148" s="154" t="s">
        <v>262</v>
      </c>
      <c r="I148" s="85"/>
      <c r="L148" s="30"/>
      <c r="M148" s="155"/>
      <c r="N148" s="49"/>
      <c r="O148" s="49"/>
      <c r="P148" s="49"/>
      <c r="Q148" s="49"/>
      <c r="R148" s="49"/>
      <c r="S148" s="49"/>
      <c r="T148" s="50"/>
      <c r="AT148" s="16" t="s">
        <v>204</v>
      </c>
      <c r="AU148" s="16" t="s">
        <v>80</v>
      </c>
    </row>
    <row r="149" spans="2:51" s="11" customFormat="1" ht="12">
      <c r="B149" s="156"/>
      <c r="D149" s="153" t="s">
        <v>206</v>
      </c>
      <c r="E149" s="157" t="s">
        <v>3</v>
      </c>
      <c r="F149" s="158" t="s">
        <v>93</v>
      </c>
      <c r="H149" s="159">
        <v>37.74</v>
      </c>
      <c r="I149" s="160"/>
      <c r="L149" s="156"/>
      <c r="M149" s="161"/>
      <c r="N149" s="162"/>
      <c r="O149" s="162"/>
      <c r="P149" s="162"/>
      <c r="Q149" s="162"/>
      <c r="R149" s="162"/>
      <c r="S149" s="162"/>
      <c r="T149" s="163"/>
      <c r="AT149" s="157" t="s">
        <v>206</v>
      </c>
      <c r="AU149" s="157" t="s">
        <v>80</v>
      </c>
      <c r="AV149" s="11" t="s">
        <v>80</v>
      </c>
      <c r="AW149" s="11" t="s">
        <v>31</v>
      </c>
      <c r="AX149" s="11" t="s">
        <v>78</v>
      </c>
      <c r="AY149" s="157" t="s">
        <v>194</v>
      </c>
    </row>
    <row r="150" spans="2:65" s="1" customFormat="1" ht="16.35" customHeight="1">
      <c r="B150" s="140"/>
      <c r="C150" s="141" t="s">
        <v>263</v>
      </c>
      <c r="D150" s="141" t="s">
        <v>197</v>
      </c>
      <c r="E150" s="142" t="s">
        <v>264</v>
      </c>
      <c r="F150" s="143" t="s">
        <v>265</v>
      </c>
      <c r="G150" s="144" t="s">
        <v>228</v>
      </c>
      <c r="H150" s="145">
        <v>41.633</v>
      </c>
      <c r="I150" s="146"/>
      <c r="J150" s="147">
        <f>ROUND(I150*H150,2)</f>
        <v>0</v>
      </c>
      <c r="K150" s="143" t="s">
        <v>201</v>
      </c>
      <c r="L150" s="30"/>
      <c r="M150" s="148" t="s">
        <v>3</v>
      </c>
      <c r="N150" s="149" t="s">
        <v>42</v>
      </c>
      <c r="O150" s="49"/>
      <c r="P150" s="150">
        <f>O150*H150</f>
        <v>0</v>
      </c>
      <c r="Q150" s="150">
        <v>0.00438</v>
      </c>
      <c r="R150" s="150">
        <f>Q150*H150</f>
        <v>0.18235254</v>
      </c>
      <c r="S150" s="150">
        <v>0</v>
      </c>
      <c r="T150" s="151">
        <f>S150*H150</f>
        <v>0</v>
      </c>
      <c r="AR150" s="16" t="s">
        <v>202</v>
      </c>
      <c r="AT150" s="16" t="s">
        <v>197</v>
      </c>
      <c r="AU150" s="16" t="s">
        <v>80</v>
      </c>
      <c r="AY150" s="16" t="s">
        <v>194</v>
      </c>
      <c r="BE150" s="152">
        <f>IF(N150="základní",J150,0)</f>
        <v>0</v>
      </c>
      <c r="BF150" s="152">
        <f>IF(N150="snížená",J150,0)</f>
        <v>0</v>
      </c>
      <c r="BG150" s="152">
        <f>IF(N150="zákl. přenesená",J150,0)</f>
        <v>0</v>
      </c>
      <c r="BH150" s="152">
        <f>IF(N150="sníž. přenesená",J150,0)</f>
        <v>0</v>
      </c>
      <c r="BI150" s="152">
        <f>IF(N150="nulová",J150,0)</f>
        <v>0</v>
      </c>
      <c r="BJ150" s="16" t="s">
        <v>78</v>
      </c>
      <c r="BK150" s="152">
        <f>ROUND(I150*H150,2)</f>
        <v>0</v>
      </c>
      <c r="BL150" s="16" t="s">
        <v>202</v>
      </c>
      <c r="BM150" s="16" t="s">
        <v>266</v>
      </c>
    </row>
    <row r="151" spans="2:47" s="1" customFormat="1" ht="19.2">
      <c r="B151" s="30"/>
      <c r="D151" s="153" t="s">
        <v>204</v>
      </c>
      <c r="F151" s="154" t="s">
        <v>267</v>
      </c>
      <c r="I151" s="85"/>
      <c r="L151" s="30"/>
      <c r="M151" s="155"/>
      <c r="N151" s="49"/>
      <c r="O151" s="49"/>
      <c r="P151" s="49"/>
      <c r="Q151" s="49"/>
      <c r="R151" s="49"/>
      <c r="S151" s="49"/>
      <c r="T151" s="50"/>
      <c r="AT151" s="16" t="s">
        <v>204</v>
      </c>
      <c r="AU151" s="16" t="s">
        <v>80</v>
      </c>
    </row>
    <row r="152" spans="2:51" s="11" customFormat="1" ht="12">
      <c r="B152" s="156"/>
      <c r="D152" s="153" t="s">
        <v>206</v>
      </c>
      <c r="E152" s="157" t="s">
        <v>3</v>
      </c>
      <c r="F152" s="158" t="s">
        <v>268</v>
      </c>
      <c r="H152" s="159">
        <v>41.633</v>
      </c>
      <c r="I152" s="160"/>
      <c r="L152" s="156"/>
      <c r="M152" s="161"/>
      <c r="N152" s="162"/>
      <c r="O152" s="162"/>
      <c r="P152" s="162"/>
      <c r="Q152" s="162"/>
      <c r="R152" s="162"/>
      <c r="S152" s="162"/>
      <c r="T152" s="163"/>
      <c r="AT152" s="157" t="s">
        <v>206</v>
      </c>
      <c r="AU152" s="157" t="s">
        <v>80</v>
      </c>
      <c r="AV152" s="11" t="s">
        <v>80</v>
      </c>
      <c r="AW152" s="11" t="s">
        <v>31</v>
      </c>
      <c r="AX152" s="11" t="s">
        <v>78</v>
      </c>
      <c r="AY152" s="157" t="s">
        <v>194</v>
      </c>
    </row>
    <row r="153" spans="2:65" s="1" customFormat="1" ht="16.35" customHeight="1">
      <c r="B153" s="140"/>
      <c r="C153" s="141" t="s">
        <v>269</v>
      </c>
      <c r="D153" s="141" t="s">
        <v>197</v>
      </c>
      <c r="E153" s="142" t="s">
        <v>270</v>
      </c>
      <c r="F153" s="143" t="s">
        <v>271</v>
      </c>
      <c r="G153" s="144" t="s">
        <v>228</v>
      </c>
      <c r="H153" s="145">
        <v>41.633</v>
      </c>
      <c r="I153" s="146"/>
      <c r="J153" s="147">
        <f>ROUND(I153*H153,2)</f>
        <v>0</v>
      </c>
      <c r="K153" s="143" t="s">
        <v>201</v>
      </c>
      <c r="L153" s="30"/>
      <c r="M153" s="148" t="s">
        <v>3</v>
      </c>
      <c r="N153" s="149" t="s">
        <v>42</v>
      </c>
      <c r="O153" s="49"/>
      <c r="P153" s="150">
        <f>O153*H153</f>
        <v>0</v>
      </c>
      <c r="Q153" s="150">
        <v>0.003</v>
      </c>
      <c r="R153" s="150">
        <f>Q153*H153</f>
        <v>0.12489900000000001</v>
      </c>
      <c r="S153" s="150">
        <v>0</v>
      </c>
      <c r="T153" s="151">
        <f>S153*H153</f>
        <v>0</v>
      </c>
      <c r="AR153" s="16" t="s">
        <v>202</v>
      </c>
      <c r="AT153" s="16" t="s">
        <v>197</v>
      </c>
      <c r="AU153" s="16" t="s">
        <v>80</v>
      </c>
      <c r="AY153" s="16" t="s">
        <v>194</v>
      </c>
      <c r="BE153" s="152">
        <f>IF(N153="základní",J153,0)</f>
        <v>0</v>
      </c>
      <c r="BF153" s="152">
        <f>IF(N153="snížená",J153,0)</f>
        <v>0</v>
      </c>
      <c r="BG153" s="152">
        <f>IF(N153="zákl. přenesená",J153,0)</f>
        <v>0</v>
      </c>
      <c r="BH153" s="152">
        <f>IF(N153="sníž. přenesená",J153,0)</f>
        <v>0</v>
      </c>
      <c r="BI153" s="152">
        <f>IF(N153="nulová",J153,0)</f>
        <v>0</v>
      </c>
      <c r="BJ153" s="16" t="s">
        <v>78</v>
      </c>
      <c r="BK153" s="152">
        <f>ROUND(I153*H153,2)</f>
        <v>0</v>
      </c>
      <c r="BL153" s="16" t="s">
        <v>202</v>
      </c>
      <c r="BM153" s="16" t="s">
        <v>272</v>
      </c>
    </row>
    <row r="154" spans="2:47" s="1" customFormat="1" ht="12">
      <c r="B154" s="30"/>
      <c r="D154" s="153" t="s">
        <v>204</v>
      </c>
      <c r="F154" s="154" t="s">
        <v>273</v>
      </c>
      <c r="I154" s="85"/>
      <c r="L154" s="30"/>
      <c r="M154" s="155"/>
      <c r="N154" s="49"/>
      <c r="O154" s="49"/>
      <c r="P154" s="49"/>
      <c r="Q154" s="49"/>
      <c r="R154" s="49"/>
      <c r="S154" s="49"/>
      <c r="T154" s="50"/>
      <c r="AT154" s="16" t="s">
        <v>204</v>
      </c>
      <c r="AU154" s="16" t="s">
        <v>80</v>
      </c>
    </row>
    <row r="155" spans="2:51" s="11" customFormat="1" ht="12">
      <c r="B155" s="156"/>
      <c r="D155" s="153" t="s">
        <v>206</v>
      </c>
      <c r="E155" s="157" t="s">
        <v>3</v>
      </c>
      <c r="F155" s="158" t="s">
        <v>268</v>
      </c>
      <c r="H155" s="159">
        <v>41.633</v>
      </c>
      <c r="I155" s="160"/>
      <c r="L155" s="156"/>
      <c r="M155" s="161"/>
      <c r="N155" s="162"/>
      <c r="O155" s="162"/>
      <c r="P155" s="162"/>
      <c r="Q155" s="162"/>
      <c r="R155" s="162"/>
      <c r="S155" s="162"/>
      <c r="T155" s="163"/>
      <c r="AT155" s="157" t="s">
        <v>206</v>
      </c>
      <c r="AU155" s="157" t="s">
        <v>80</v>
      </c>
      <c r="AV155" s="11" t="s">
        <v>80</v>
      </c>
      <c r="AW155" s="11" t="s">
        <v>31</v>
      </c>
      <c r="AX155" s="11" t="s">
        <v>71</v>
      </c>
      <c r="AY155" s="157" t="s">
        <v>194</v>
      </c>
    </row>
    <row r="156" spans="2:51" s="13" customFormat="1" ht="12">
      <c r="B156" s="171"/>
      <c r="D156" s="153" t="s">
        <v>206</v>
      </c>
      <c r="E156" s="172" t="s">
        <v>96</v>
      </c>
      <c r="F156" s="173" t="s">
        <v>215</v>
      </c>
      <c r="H156" s="174">
        <v>41.633</v>
      </c>
      <c r="I156" s="175"/>
      <c r="L156" s="171"/>
      <c r="M156" s="176"/>
      <c r="N156" s="177"/>
      <c r="O156" s="177"/>
      <c r="P156" s="177"/>
      <c r="Q156" s="177"/>
      <c r="R156" s="177"/>
      <c r="S156" s="177"/>
      <c r="T156" s="178"/>
      <c r="AT156" s="172" t="s">
        <v>206</v>
      </c>
      <c r="AU156" s="172" t="s">
        <v>80</v>
      </c>
      <c r="AV156" s="13" t="s">
        <v>202</v>
      </c>
      <c r="AW156" s="13" t="s">
        <v>31</v>
      </c>
      <c r="AX156" s="13" t="s">
        <v>78</v>
      </c>
      <c r="AY156" s="172" t="s">
        <v>194</v>
      </c>
    </row>
    <row r="157" spans="2:65" s="1" customFormat="1" ht="16.35" customHeight="1">
      <c r="B157" s="140"/>
      <c r="C157" s="141" t="s">
        <v>274</v>
      </c>
      <c r="D157" s="141" t="s">
        <v>197</v>
      </c>
      <c r="E157" s="142" t="s">
        <v>275</v>
      </c>
      <c r="F157" s="143" t="s">
        <v>276</v>
      </c>
      <c r="G157" s="144" t="s">
        <v>228</v>
      </c>
      <c r="H157" s="145">
        <v>376.7</v>
      </c>
      <c r="I157" s="146"/>
      <c r="J157" s="147">
        <f>ROUND(I157*H157,2)</f>
        <v>0</v>
      </c>
      <c r="K157" s="143" t="s">
        <v>201</v>
      </c>
      <c r="L157" s="30"/>
      <c r="M157" s="148" t="s">
        <v>3</v>
      </c>
      <c r="N157" s="149" t="s">
        <v>42</v>
      </c>
      <c r="O157" s="49"/>
      <c r="P157" s="150">
        <f>O157*H157</f>
        <v>0</v>
      </c>
      <c r="Q157" s="150">
        <v>0.0057</v>
      </c>
      <c r="R157" s="150">
        <f>Q157*H157</f>
        <v>2.14719</v>
      </c>
      <c r="S157" s="150">
        <v>0</v>
      </c>
      <c r="T157" s="151">
        <f>S157*H157</f>
        <v>0</v>
      </c>
      <c r="AR157" s="16" t="s">
        <v>202</v>
      </c>
      <c r="AT157" s="16" t="s">
        <v>197</v>
      </c>
      <c r="AU157" s="16" t="s">
        <v>80</v>
      </c>
      <c r="AY157" s="16" t="s">
        <v>194</v>
      </c>
      <c r="BE157" s="152">
        <f>IF(N157="základní",J157,0)</f>
        <v>0</v>
      </c>
      <c r="BF157" s="152">
        <f>IF(N157="snížená",J157,0)</f>
        <v>0</v>
      </c>
      <c r="BG157" s="152">
        <f>IF(N157="zákl. přenesená",J157,0)</f>
        <v>0</v>
      </c>
      <c r="BH157" s="152">
        <f>IF(N157="sníž. přenesená",J157,0)</f>
        <v>0</v>
      </c>
      <c r="BI157" s="152">
        <f>IF(N157="nulová",J157,0)</f>
        <v>0</v>
      </c>
      <c r="BJ157" s="16" t="s">
        <v>78</v>
      </c>
      <c r="BK157" s="152">
        <f>ROUND(I157*H157,2)</f>
        <v>0</v>
      </c>
      <c r="BL157" s="16" t="s">
        <v>202</v>
      </c>
      <c r="BM157" s="16" t="s">
        <v>277</v>
      </c>
    </row>
    <row r="158" spans="2:47" s="1" customFormat="1" ht="19.2">
      <c r="B158" s="30"/>
      <c r="D158" s="153" t="s">
        <v>204</v>
      </c>
      <c r="F158" s="154" t="s">
        <v>278</v>
      </c>
      <c r="I158" s="85"/>
      <c r="L158" s="30"/>
      <c r="M158" s="155"/>
      <c r="N158" s="49"/>
      <c r="O158" s="49"/>
      <c r="P158" s="49"/>
      <c r="Q158" s="49"/>
      <c r="R158" s="49"/>
      <c r="S158" s="49"/>
      <c r="T158" s="50"/>
      <c r="AT158" s="16" t="s">
        <v>204</v>
      </c>
      <c r="AU158" s="16" t="s">
        <v>80</v>
      </c>
    </row>
    <row r="159" spans="2:51" s="12" customFormat="1" ht="12">
      <c r="B159" s="164"/>
      <c r="D159" s="153" t="s">
        <v>206</v>
      </c>
      <c r="E159" s="165" t="s">
        <v>3</v>
      </c>
      <c r="F159" s="166" t="s">
        <v>279</v>
      </c>
      <c r="H159" s="165" t="s">
        <v>3</v>
      </c>
      <c r="I159" s="167"/>
      <c r="L159" s="164"/>
      <c r="M159" s="168"/>
      <c r="N159" s="169"/>
      <c r="O159" s="169"/>
      <c r="P159" s="169"/>
      <c r="Q159" s="169"/>
      <c r="R159" s="169"/>
      <c r="S159" s="169"/>
      <c r="T159" s="170"/>
      <c r="AT159" s="165" t="s">
        <v>206</v>
      </c>
      <c r="AU159" s="165" t="s">
        <v>80</v>
      </c>
      <c r="AV159" s="12" t="s">
        <v>78</v>
      </c>
      <c r="AW159" s="12" t="s">
        <v>31</v>
      </c>
      <c r="AX159" s="12" t="s">
        <v>71</v>
      </c>
      <c r="AY159" s="165" t="s">
        <v>194</v>
      </c>
    </row>
    <row r="160" spans="2:51" s="12" customFormat="1" ht="12">
      <c r="B160" s="164"/>
      <c r="D160" s="153" t="s">
        <v>206</v>
      </c>
      <c r="E160" s="165" t="s">
        <v>3</v>
      </c>
      <c r="F160" s="166" t="s">
        <v>231</v>
      </c>
      <c r="H160" s="165" t="s">
        <v>3</v>
      </c>
      <c r="I160" s="167"/>
      <c r="L160" s="164"/>
      <c r="M160" s="168"/>
      <c r="N160" s="169"/>
      <c r="O160" s="169"/>
      <c r="P160" s="169"/>
      <c r="Q160" s="169"/>
      <c r="R160" s="169"/>
      <c r="S160" s="169"/>
      <c r="T160" s="170"/>
      <c r="AT160" s="165" t="s">
        <v>206</v>
      </c>
      <c r="AU160" s="165" t="s">
        <v>80</v>
      </c>
      <c r="AV160" s="12" t="s">
        <v>78</v>
      </c>
      <c r="AW160" s="12" t="s">
        <v>31</v>
      </c>
      <c r="AX160" s="12" t="s">
        <v>71</v>
      </c>
      <c r="AY160" s="165" t="s">
        <v>194</v>
      </c>
    </row>
    <row r="161" spans="2:51" s="11" customFormat="1" ht="12">
      <c r="B161" s="156"/>
      <c r="D161" s="153" t="s">
        <v>206</v>
      </c>
      <c r="E161" s="157" t="s">
        <v>3</v>
      </c>
      <c r="F161" s="158" t="s">
        <v>280</v>
      </c>
      <c r="H161" s="159">
        <v>10.62</v>
      </c>
      <c r="I161" s="160"/>
      <c r="L161" s="156"/>
      <c r="M161" s="161"/>
      <c r="N161" s="162"/>
      <c r="O161" s="162"/>
      <c r="P161" s="162"/>
      <c r="Q161" s="162"/>
      <c r="R161" s="162"/>
      <c r="S161" s="162"/>
      <c r="T161" s="163"/>
      <c r="AT161" s="157" t="s">
        <v>206</v>
      </c>
      <c r="AU161" s="157" t="s">
        <v>80</v>
      </c>
      <c r="AV161" s="11" t="s">
        <v>80</v>
      </c>
      <c r="AW161" s="11" t="s">
        <v>31</v>
      </c>
      <c r="AX161" s="11" t="s">
        <v>71</v>
      </c>
      <c r="AY161" s="157" t="s">
        <v>194</v>
      </c>
    </row>
    <row r="162" spans="2:51" s="12" customFormat="1" ht="12">
      <c r="B162" s="164"/>
      <c r="D162" s="153" t="s">
        <v>206</v>
      </c>
      <c r="E162" s="165" t="s">
        <v>3</v>
      </c>
      <c r="F162" s="166" t="s">
        <v>281</v>
      </c>
      <c r="H162" s="165" t="s">
        <v>3</v>
      </c>
      <c r="I162" s="167"/>
      <c r="L162" s="164"/>
      <c r="M162" s="168"/>
      <c r="N162" s="169"/>
      <c r="O162" s="169"/>
      <c r="P162" s="169"/>
      <c r="Q162" s="169"/>
      <c r="R162" s="169"/>
      <c r="S162" s="169"/>
      <c r="T162" s="170"/>
      <c r="AT162" s="165" t="s">
        <v>206</v>
      </c>
      <c r="AU162" s="165" t="s">
        <v>80</v>
      </c>
      <c r="AV162" s="12" t="s">
        <v>78</v>
      </c>
      <c r="AW162" s="12" t="s">
        <v>31</v>
      </c>
      <c r="AX162" s="12" t="s">
        <v>71</v>
      </c>
      <c r="AY162" s="165" t="s">
        <v>194</v>
      </c>
    </row>
    <row r="163" spans="2:51" s="11" customFormat="1" ht="12">
      <c r="B163" s="156"/>
      <c r="D163" s="153" t="s">
        <v>206</v>
      </c>
      <c r="E163" s="157" t="s">
        <v>3</v>
      </c>
      <c r="F163" s="158" t="s">
        <v>282</v>
      </c>
      <c r="H163" s="159">
        <v>50.52</v>
      </c>
      <c r="I163" s="160"/>
      <c r="L163" s="156"/>
      <c r="M163" s="161"/>
      <c r="N163" s="162"/>
      <c r="O163" s="162"/>
      <c r="P163" s="162"/>
      <c r="Q163" s="162"/>
      <c r="R163" s="162"/>
      <c r="S163" s="162"/>
      <c r="T163" s="163"/>
      <c r="AT163" s="157" t="s">
        <v>206</v>
      </c>
      <c r="AU163" s="157" t="s">
        <v>80</v>
      </c>
      <c r="AV163" s="11" t="s">
        <v>80</v>
      </c>
      <c r="AW163" s="11" t="s">
        <v>31</v>
      </c>
      <c r="AX163" s="11" t="s">
        <v>71</v>
      </c>
      <c r="AY163" s="157" t="s">
        <v>194</v>
      </c>
    </row>
    <row r="164" spans="2:51" s="14" customFormat="1" ht="12">
      <c r="B164" s="189"/>
      <c r="D164" s="153" t="s">
        <v>206</v>
      </c>
      <c r="E164" s="190" t="s">
        <v>3</v>
      </c>
      <c r="F164" s="191" t="s">
        <v>283</v>
      </c>
      <c r="H164" s="192">
        <v>61.14</v>
      </c>
      <c r="I164" s="193"/>
      <c r="L164" s="189"/>
      <c r="M164" s="194"/>
      <c r="N164" s="195"/>
      <c r="O164" s="195"/>
      <c r="P164" s="195"/>
      <c r="Q164" s="195"/>
      <c r="R164" s="195"/>
      <c r="S164" s="195"/>
      <c r="T164" s="196"/>
      <c r="AT164" s="190" t="s">
        <v>206</v>
      </c>
      <c r="AU164" s="190" t="s">
        <v>80</v>
      </c>
      <c r="AV164" s="14" t="s">
        <v>195</v>
      </c>
      <c r="AW164" s="14" t="s">
        <v>31</v>
      </c>
      <c r="AX164" s="14" t="s">
        <v>71</v>
      </c>
      <c r="AY164" s="190" t="s">
        <v>194</v>
      </c>
    </row>
    <row r="165" spans="2:51" s="12" customFormat="1" ht="12">
      <c r="B165" s="164"/>
      <c r="D165" s="153" t="s">
        <v>206</v>
      </c>
      <c r="E165" s="165" t="s">
        <v>3</v>
      </c>
      <c r="F165" s="166" t="s">
        <v>284</v>
      </c>
      <c r="H165" s="165" t="s">
        <v>3</v>
      </c>
      <c r="I165" s="167"/>
      <c r="L165" s="164"/>
      <c r="M165" s="168"/>
      <c r="N165" s="169"/>
      <c r="O165" s="169"/>
      <c r="P165" s="169"/>
      <c r="Q165" s="169"/>
      <c r="R165" s="169"/>
      <c r="S165" s="169"/>
      <c r="T165" s="170"/>
      <c r="AT165" s="165" t="s">
        <v>206</v>
      </c>
      <c r="AU165" s="165" t="s">
        <v>80</v>
      </c>
      <c r="AV165" s="12" t="s">
        <v>78</v>
      </c>
      <c r="AW165" s="12" t="s">
        <v>31</v>
      </c>
      <c r="AX165" s="12" t="s">
        <v>71</v>
      </c>
      <c r="AY165" s="165" t="s">
        <v>194</v>
      </c>
    </row>
    <row r="166" spans="2:51" s="11" customFormat="1" ht="12">
      <c r="B166" s="156"/>
      <c r="D166" s="153" t="s">
        <v>206</v>
      </c>
      <c r="E166" s="157" t="s">
        <v>3</v>
      </c>
      <c r="F166" s="158" t="s">
        <v>285</v>
      </c>
      <c r="H166" s="159">
        <v>174.18</v>
      </c>
      <c r="I166" s="160"/>
      <c r="L166" s="156"/>
      <c r="M166" s="161"/>
      <c r="N166" s="162"/>
      <c r="O166" s="162"/>
      <c r="P166" s="162"/>
      <c r="Q166" s="162"/>
      <c r="R166" s="162"/>
      <c r="S166" s="162"/>
      <c r="T166" s="163"/>
      <c r="AT166" s="157" t="s">
        <v>206</v>
      </c>
      <c r="AU166" s="157" t="s">
        <v>80</v>
      </c>
      <c r="AV166" s="11" t="s">
        <v>80</v>
      </c>
      <c r="AW166" s="11" t="s">
        <v>31</v>
      </c>
      <c r="AX166" s="11" t="s">
        <v>71</v>
      </c>
      <c r="AY166" s="157" t="s">
        <v>194</v>
      </c>
    </row>
    <row r="167" spans="2:51" s="11" customFormat="1" ht="12">
      <c r="B167" s="156"/>
      <c r="D167" s="153" t="s">
        <v>206</v>
      </c>
      <c r="E167" s="157" t="s">
        <v>3</v>
      </c>
      <c r="F167" s="158" t="s">
        <v>286</v>
      </c>
      <c r="H167" s="159">
        <v>-12.6</v>
      </c>
      <c r="I167" s="160"/>
      <c r="L167" s="156"/>
      <c r="M167" s="161"/>
      <c r="N167" s="162"/>
      <c r="O167" s="162"/>
      <c r="P167" s="162"/>
      <c r="Q167" s="162"/>
      <c r="R167" s="162"/>
      <c r="S167" s="162"/>
      <c r="T167" s="163"/>
      <c r="AT167" s="157" t="s">
        <v>206</v>
      </c>
      <c r="AU167" s="157" t="s">
        <v>80</v>
      </c>
      <c r="AV167" s="11" t="s">
        <v>80</v>
      </c>
      <c r="AW167" s="11" t="s">
        <v>31</v>
      </c>
      <c r="AX167" s="11" t="s">
        <v>71</v>
      </c>
      <c r="AY167" s="157" t="s">
        <v>194</v>
      </c>
    </row>
    <row r="168" spans="2:51" s="11" customFormat="1" ht="12">
      <c r="B168" s="156"/>
      <c r="D168" s="153" t="s">
        <v>206</v>
      </c>
      <c r="E168" s="157" t="s">
        <v>3</v>
      </c>
      <c r="F168" s="158" t="s">
        <v>287</v>
      </c>
      <c r="H168" s="159">
        <v>-6.4</v>
      </c>
      <c r="I168" s="160"/>
      <c r="L168" s="156"/>
      <c r="M168" s="161"/>
      <c r="N168" s="162"/>
      <c r="O168" s="162"/>
      <c r="P168" s="162"/>
      <c r="Q168" s="162"/>
      <c r="R168" s="162"/>
      <c r="S168" s="162"/>
      <c r="T168" s="163"/>
      <c r="AT168" s="157" t="s">
        <v>206</v>
      </c>
      <c r="AU168" s="157" t="s">
        <v>80</v>
      </c>
      <c r="AV168" s="11" t="s">
        <v>80</v>
      </c>
      <c r="AW168" s="11" t="s">
        <v>31</v>
      </c>
      <c r="AX168" s="11" t="s">
        <v>71</v>
      </c>
      <c r="AY168" s="157" t="s">
        <v>194</v>
      </c>
    </row>
    <row r="169" spans="2:51" s="11" customFormat="1" ht="12">
      <c r="B169" s="156"/>
      <c r="D169" s="153" t="s">
        <v>206</v>
      </c>
      <c r="E169" s="157" t="s">
        <v>3</v>
      </c>
      <c r="F169" s="158" t="s">
        <v>288</v>
      </c>
      <c r="H169" s="159">
        <v>-2.2</v>
      </c>
      <c r="I169" s="160"/>
      <c r="L169" s="156"/>
      <c r="M169" s="161"/>
      <c r="N169" s="162"/>
      <c r="O169" s="162"/>
      <c r="P169" s="162"/>
      <c r="Q169" s="162"/>
      <c r="R169" s="162"/>
      <c r="S169" s="162"/>
      <c r="T169" s="163"/>
      <c r="AT169" s="157" t="s">
        <v>206</v>
      </c>
      <c r="AU169" s="157" t="s">
        <v>80</v>
      </c>
      <c r="AV169" s="11" t="s">
        <v>80</v>
      </c>
      <c r="AW169" s="11" t="s">
        <v>31</v>
      </c>
      <c r="AX169" s="11" t="s">
        <v>71</v>
      </c>
      <c r="AY169" s="157" t="s">
        <v>194</v>
      </c>
    </row>
    <row r="170" spans="2:51" s="12" customFormat="1" ht="12">
      <c r="B170" s="164"/>
      <c r="D170" s="153" t="s">
        <v>206</v>
      </c>
      <c r="E170" s="165" t="s">
        <v>3</v>
      </c>
      <c r="F170" s="166" t="s">
        <v>289</v>
      </c>
      <c r="H170" s="165" t="s">
        <v>3</v>
      </c>
      <c r="I170" s="167"/>
      <c r="L170" s="164"/>
      <c r="M170" s="168"/>
      <c r="N170" s="169"/>
      <c r="O170" s="169"/>
      <c r="P170" s="169"/>
      <c r="Q170" s="169"/>
      <c r="R170" s="169"/>
      <c r="S170" s="169"/>
      <c r="T170" s="170"/>
      <c r="AT170" s="165" t="s">
        <v>206</v>
      </c>
      <c r="AU170" s="165" t="s">
        <v>80</v>
      </c>
      <c r="AV170" s="12" t="s">
        <v>78</v>
      </c>
      <c r="AW170" s="12" t="s">
        <v>31</v>
      </c>
      <c r="AX170" s="12" t="s">
        <v>71</v>
      </c>
      <c r="AY170" s="165" t="s">
        <v>194</v>
      </c>
    </row>
    <row r="171" spans="2:51" s="11" customFormat="1" ht="12">
      <c r="B171" s="156"/>
      <c r="D171" s="153" t="s">
        <v>206</v>
      </c>
      <c r="E171" s="157" t="s">
        <v>3</v>
      </c>
      <c r="F171" s="158" t="s">
        <v>290</v>
      </c>
      <c r="H171" s="159">
        <v>54.48</v>
      </c>
      <c r="I171" s="160"/>
      <c r="L171" s="156"/>
      <c r="M171" s="161"/>
      <c r="N171" s="162"/>
      <c r="O171" s="162"/>
      <c r="P171" s="162"/>
      <c r="Q171" s="162"/>
      <c r="R171" s="162"/>
      <c r="S171" s="162"/>
      <c r="T171" s="163"/>
      <c r="AT171" s="157" t="s">
        <v>206</v>
      </c>
      <c r="AU171" s="157" t="s">
        <v>80</v>
      </c>
      <c r="AV171" s="11" t="s">
        <v>80</v>
      </c>
      <c r="AW171" s="11" t="s">
        <v>31</v>
      </c>
      <c r="AX171" s="11" t="s">
        <v>71</v>
      </c>
      <c r="AY171" s="157" t="s">
        <v>194</v>
      </c>
    </row>
    <row r="172" spans="2:51" s="11" customFormat="1" ht="12">
      <c r="B172" s="156"/>
      <c r="D172" s="153" t="s">
        <v>206</v>
      </c>
      <c r="E172" s="157" t="s">
        <v>3</v>
      </c>
      <c r="F172" s="158" t="s">
        <v>291</v>
      </c>
      <c r="H172" s="159">
        <v>-10.5</v>
      </c>
      <c r="I172" s="160"/>
      <c r="L172" s="156"/>
      <c r="M172" s="161"/>
      <c r="N172" s="162"/>
      <c r="O172" s="162"/>
      <c r="P172" s="162"/>
      <c r="Q172" s="162"/>
      <c r="R172" s="162"/>
      <c r="S172" s="162"/>
      <c r="T172" s="163"/>
      <c r="AT172" s="157" t="s">
        <v>206</v>
      </c>
      <c r="AU172" s="157" t="s">
        <v>80</v>
      </c>
      <c r="AV172" s="11" t="s">
        <v>80</v>
      </c>
      <c r="AW172" s="11" t="s">
        <v>31</v>
      </c>
      <c r="AX172" s="11" t="s">
        <v>71</v>
      </c>
      <c r="AY172" s="157" t="s">
        <v>194</v>
      </c>
    </row>
    <row r="173" spans="2:51" s="11" customFormat="1" ht="12">
      <c r="B173" s="156"/>
      <c r="D173" s="153" t="s">
        <v>206</v>
      </c>
      <c r="E173" s="157" t="s">
        <v>3</v>
      </c>
      <c r="F173" s="158" t="s">
        <v>288</v>
      </c>
      <c r="H173" s="159">
        <v>-2.2</v>
      </c>
      <c r="I173" s="160"/>
      <c r="L173" s="156"/>
      <c r="M173" s="161"/>
      <c r="N173" s="162"/>
      <c r="O173" s="162"/>
      <c r="P173" s="162"/>
      <c r="Q173" s="162"/>
      <c r="R173" s="162"/>
      <c r="S173" s="162"/>
      <c r="T173" s="163"/>
      <c r="AT173" s="157" t="s">
        <v>206</v>
      </c>
      <c r="AU173" s="157" t="s">
        <v>80</v>
      </c>
      <c r="AV173" s="11" t="s">
        <v>80</v>
      </c>
      <c r="AW173" s="11" t="s">
        <v>31</v>
      </c>
      <c r="AX173" s="11" t="s">
        <v>71</v>
      </c>
      <c r="AY173" s="157" t="s">
        <v>194</v>
      </c>
    </row>
    <row r="174" spans="2:51" s="14" customFormat="1" ht="12">
      <c r="B174" s="189"/>
      <c r="D174" s="153" t="s">
        <v>206</v>
      </c>
      <c r="E174" s="190" t="s">
        <v>3</v>
      </c>
      <c r="F174" s="191" t="s">
        <v>283</v>
      </c>
      <c r="H174" s="192">
        <v>194.76</v>
      </c>
      <c r="I174" s="193"/>
      <c r="L174" s="189"/>
      <c r="M174" s="194"/>
      <c r="N174" s="195"/>
      <c r="O174" s="195"/>
      <c r="P174" s="195"/>
      <c r="Q174" s="195"/>
      <c r="R174" s="195"/>
      <c r="S174" s="195"/>
      <c r="T174" s="196"/>
      <c r="AT174" s="190" t="s">
        <v>206</v>
      </c>
      <c r="AU174" s="190" t="s">
        <v>80</v>
      </c>
      <c r="AV174" s="14" t="s">
        <v>195</v>
      </c>
      <c r="AW174" s="14" t="s">
        <v>31</v>
      </c>
      <c r="AX174" s="14" t="s">
        <v>71</v>
      </c>
      <c r="AY174" s="190" t="s">
        <v>194</v>
      </c>
    </row>
    <row r="175" spans="2:51" s="12" customFormat="1" ht="12">
      <c r="B175" s="164"/>
      <c r="D175" s="153" t="s">
        <v>206</v>
      </c>
      <c r="E175" s="165" t="s">
        <v>3</v>
      </c>
      <c r="F175" s="166" t="s">
        <v>292</v>
      </c>
      <c r="H175" s="165" t="s">
        <v>3</v>
      </c>
      <c r="I175" s="167"/>
      <c r="L175" s="164"/>
      <c r="M175" s="168"/>
      <c r="N175" s="169"/>
      <c r="O175" s="169"/>
      <c r="P175" s="169"/>
      <c r="Q175" s="169"/>
      <c r="R175" s="169"/>
      <c r="S175" s="169"/>
      <c r="T175" s="170"/>
      <c r="AT175" s="165" t="s">
        <v>206</v>
      </c>
      <c r="AU175" s="165" t="s">
        <v>80</v>
      </c>
      <c r="AV175" s="12" t="s">
        <v>78</v>
      </c>
      <c r="AW175" s="12" t="s">
        <v>31</v>
      </c>
      <c r="AX175" s="12" t="s">
        <v>71</v>
      </c>
      <c r="AY175" s="165" t="s">
        <v>194</v>
      </c>
    </row>
    <row r="176" spans="2:51" s="11" customFormat="1" ht="12">
      <c r="B176" s="156"/>
      <c r="D176" s="153" t="s">
        <v>206</v>
      </c>
      <c r="E176" s="157" t="s">
        <v>3</v>
      </c>
      <c r="F176" s="158" t="s">
        <v>293</v>
      </c>
      <c r="H176" s="159">
        <v>120.8</v>
      </c>
      <c r="I176" s="160"/>
      <c r="L176" s="156"/>
      <c r="M176" s="161"/>
      <c r="N176" s="162"/>
      <c r="O176" s="162"/>
      <c r="P176" s="162"/>
      <c r="Q176" s="162"/>
      <c r="R176" s="162"/>
      <c r="S176" s="162"/>
      <c r="T176" s="163"/>
      <c r="AT176" s="157" t="s">
        <v>206</v>
      </c>
      <c r="AU176" s="157" t="s">
        <v>80</v>
      </c>
      <c r="AV176" s="11" t="s">
        <v>80</v>
      </c>
      <c r="AW176" s="11" t="s">
        <v>31</v>
      </c>
      <c r="AX176" s="11" t="s">
        <v>71</v>
      </c>
      <c r="AY176" s="157" t="s">
        <v>194</v>
      </c>
    </row>
    <row r="177" spans="2:51" s="13" customFormat="1" ht="12">
      <c r="B177" s="171"/>
      <c r="D177" s="153" t="s">
        <v>206</v>
      </c>
      <c r="E177" s="172" t="s">
        <v>99</v>
      </c>
      <c r="F177" s="173" t="s">
        <v>215</v>
      </c>
      <c r="H177" s="174">
        <v>376.7</v>
      </c>
      <c r="I177" s="175"/>
      <c r="L177" s="171"/>
      <c r="M177" s="176"/>
      <c r="N177" s="177"/>
      <c r="O177" s="177"/>
      <c r="P177" s="177"/>
      <c r="Q177" s="177"/>
      <c r="R177" s="177"/>
      <c r="S177" s="177"/>
      <c r="T177" s="178"/>
      <c r="AT177" s="172" t="s">
        <v>206</v>
      </c>
      <c r="AU177" s="172" t="s">
        <v>80</v>
      </c>
      <c r="AV177" s="13" t="s">
        <v>202</v>
      </c>
      <c r="AW177" s="13" t="s">
        <v>31</v>
      </c>
      <c r="AX177" s="13" t="s">
        <v>78</v>
      </c>
      <c r="AY177" s="172" t="s">
        <v>194</v>
      </c>
    </row>
    <row r="178" spans="2:65" s="1" customFormat="1" ht="16.35" customHeight="1">
      <c r="B178" s="140"/>
      <c r="C178" s="141" t="s">
        <v>294</v>
      </c>
      <c r="D178" s="141" t="s">
        <v>197</v>
      </c>
      <c r="E178" s="142" t="s">
        <v>295</v>
      </c>
      <c r="F178" s="143" t="s">
        <v>296</v>
      </c>
      <c r="G178" s="144" t="s">
        <v>228</v>
      </c>
      <c r="H178" s="145">
        <v>2.08</v>
      </c>
      <c r="I178" s="146"/>
      <c r="J178" s="147">
        <f>ROUND(I178*H178,2)</f>
        <v>0</v>
      </c>
      <c r="K178" s="143" t="s">
        <v>201</v>
      </c>
      <c r="L178" s="30"/>
      <c r="M178" s="148" t="s">
        <v>3</v>
      </c>
      <c r="N178" s="149" t="s">
        <v>42</v>
      </c>
      <c r="O178" s="49"/>
      <c r="P178" s="150">
        <f>O178*H178</f>
        <v>0</v>
      </c>
      <c r="Q178" s="150">
        <v>0.03358</v>
      </c>
      <c r="R178" s="150">
        <f>Q178*H178</f>
        <v>0.0698464</v>
      </c>
      <c r="S178" s="150">
        <v>0</v>
      </c>
      <c r="T178" s="151">
        <f>S178*H178</f>
        <v>0</v>
      </c>
      <c r="AR178" s="16" t="s">
        <v>202</v>
      </c>
      <c r="AT178" s="16" t="s">
        <v>197</v>
      </c>
      <c r="AU178" s="16" t="s">
        <v>80</v>
      </c>
      <c r="AY178" s="16" t="s">
        <v>194</v>
      </c>
      <c r="BE178" s="152">
        <f>IF(N178="základní",J178,0)</f>
        <v>0</v>
      </c>
      <c r="BF178" s="152">
        <f>IF(N178="snížená",J178,0)</f>
        <v>0</v>
      </c>
      <c r="BG178" s="152">
        <f>IF(N178="zákl. přenesená",J178,0)</f>
        <v>0</v>
      </c>
      <c r="BH178" s="152">
        <f>IF(N178="sníž. přenesená",J178,0)</f>
        <v>0</v>
      </c>
      <c r="BI178" s="152">
        <f>IF(N178="nulová",J178,0)</f>
        <v>0</v>
      </c>
      <c r="BJ178" s="16" t="s">
        <v>78</v>
      </c>
      <c r="BK178" s="152">
        <f>ROUND(I178*H178,2)</f>
        <v>0</v>
      </c>
      <c r="BL178" s="16" t="s">
        <v>202</v>
      </c>
      <c r="BM178" s="16" t="s">
        <v>297</v>
      </c>
    </row>
    <row r="179" spans="2:47" s="1" customFormat="1" ht="12">
      <c r="B179" s="30"/>
      <c r="D179" s="153" t="s">
        <v>204</v>
      </c>
      <c r="F179" s="154" t="s">
        <v>298</v>
      </c>
      <c r="I179" s="85"/>
      <c r="L179" s="30"/>
      <c r="M179" s="155"/>
      <c r="N179" s="49"/>
      <c r="O179" s="49"/>
      <c r="P179" s="49"/>
      <c r="Q179" s="49"/>
      <c r="R179" s="49"/>
      <c r="S179" s="49"/>
      <c r="T179" s="50"/>
      <c r="AT179" s="16" t="s">
        <v>204</v>
      </c>
      <c r="AU179" s="16" t="s">
        <v>80</v>
      </c>
    </row>
    <row r="180" spans="2:51" s="12" customFormat="1" ht="12">
      <c r="B180" s="164"/>
      <c r="D180" s="153" t="s">
        <v>206</v>
      </c>
      <c r="E180" s="165" t="s">
        <v>3</v>
      </c>
      <c r="F180" s="166" t="s">
        <v>299</v>
      </c>
      <c r="H180" s="165" t="s">
        <v>3</v>
      </c>
      <c r="I180" s="167"/>
      <c r="L180" s="164"/>
      <c r="M180" s="168"/>
      <c r="N180" s="169"/>
      <c r="O180" s="169"/>
      <c r="P180" s="169"/>
      <c r="Q180" s="169"/>
      <c r="R180" s="169"/>
      <c r="S180" s="169"/>
      <c r="T180" s="170"/>
      <c r="AT180" s="165" t="s">
        <v>206</v>
      </c>
      <c r="AU180" s="165" t="s">
        <v>80</v>
      </c>
      <c r="AV180" s="12" t="s">
        <v>78</v>
      </c>
      <c r="AW180" s="12" t="s">
        <v>31</v>
      </c>
      <c r="AX180" s="12" t="s">
        <v>71</v>
      </c>
      <c r="AY180" s="165" t="s">
        <v>194</v>
      </c>
    </row>
    <row r="181" spans="2:51" s="11" customFormat="1" ht="12">
      <c r="B181" s="156"/>
      <c r="D181" s="153" t="s">
        <v>206</v>
      </c>
      <c r="E181" s="157" t="s">
        <v>3</v>
      </c>
      <c r="F181" s="158" t="s">
        <v>300</v>
      </c>
      <c r="H181" s="159">
        <v>2.08</v>
      </c>
      <c r="I181" s="160"/>
      <c r="L181" s="156"/>
      <c r="M181" s="161"/>
      <c r="N181" s="162"/>
      <c r="O181" s="162"/>
      <c r="P181" s="162"/>
      <c r="Q181" s="162"/>
      <c r="R181" s="162"/>
      <c r="S181" s="162"/>
      <c r="T181" s="163"/>
      <c r="AT181" s="157" t="s">
        <v>206</v>
      </c>
      <c r="AU181" s="157" t="s">
        <v>80</v>
      </c>
      <c r="AV181" s="11" t="s">
        <v>80</v>
      </c>
      <c r="AW181" s="11" t="s">
        <v>31</v>
      </c>
      <c r="AX181" s="11" t="s">
        <v>71</v>
      </c>
      <c r="AY181" s="157" t="s">
        <v>194</v>
      </c>
    </row>
    <row r="182" spans="2:51" s="13" customFormat="1" ht="12">
      <c r="B182" s="171"/>
      <c r="D182" s="153" t="s">
        <v>206</v>
      </c>
      <c r="E182" s="172" t="s">
        <v>103</v>
      </c>
      <c r="F182" s="173" t="s">
        <v>215</v>
      </c>
      <c r="H182" s="174">
        <v>2.08</v>
      </c>
      <c r="I182" s="175"/>
      <c r="L182" s="171"/>
      <c r="M182" s="176"/>
      <c r="N182" s="177"/>
      <c r="O182" s="177"/>
      <c r="P182" s="177"/>
      <c r="Q182" s="177"/>
      <c r="R182" s="177"/>
      <c r="S182" s="177"/>
      <c r="T182" s="178"/>
      <c r="AT182" s="172" t="s">
        <v>206</v>
      </c>
      <c r="AU182" s="172" t="s">
        <v>80</v>
      </c>
      <c r="AV182" s="13" t="s">
        <v>202</v>
      </c>
      <c r="AW182" s="13" t="s">
        <v>31</v>
      </c>
      <c r="AX182" s="13" t="s">
        <v>78</v>
      </c>
      <c r="AY182" s="172" t="s">
        <v>194</v>
      </c>
    </row>
    <row r="183" spans="2:65" s="1" customFormat="1" ht="16.35" customHeight="1">
      <c r="B183" s="140"/>
      <c r="C183" s="141" t="s">
        <v>301</v>
      </c>
      <c r="D183" s="141" t="s">
        <v>197</v>
      </c>
      <c r="E183" s="142" t="s">
        <v>302</v>
      </c>
      <c r="F183" s="143" t="s">
        <v>303</v>
      </c>
      <c r="G183" s="144" t="s">
        <v>304</v>
      </c>
      <c r="H183" s="145">
        <v>0.087</v>
      </c>
      <c r="I183" s="146"/>
      <c r="J183" s="147">
        <f>ROUND(I183*H183,2)</f>
        <v>0</v>
      </c>
      <c r="K183" s="143" t="s">
        <v>201</v>
      </c>
      <c r="L183" s="30"/>
      <c r="M183" s="148" t="s">
        <v>3</v>
      </c>
      <c r="N183" s="149" t="s">
        <v>42</v>
      </c>
      <c r="O183" s="49"/>
      <c r="P183" s="150">
        <f>O183*H183</f>
        <v>0</v>
      </c>
      <c r="Q183" s="150">
        <v>1.06277</v>
      </c>
      <c r="R183" s="150">
        <f>Q183*H183</f>
        <v>0.09246098999999999</v>
      </c>
      <c r="S183" s="150">
        <v>0</v>
      </c>
      <c r="T183" s="151">
        <f>S183*H183</f>
        <v>0</v>
      </c>
      <c r="AR183" s="16" t="s">
        <v>202</v>
      </c>
      <c r="AT183" s="16" t="s">
        <v>197</v>
      </c>
      <c r="AU183" s="16" t="s">
        <v>80</v>
      </c>
      <c r="AY183" s="16" t="s">
        <v>194</v>
      </c>
      <c r="BE183" s="152">
        <f>IF(N183="základní",J183,0)</f>
        <v>0</v>
      </c>
      <c r="BF183" s="152">
        <f>IF(N183="snížená",J183,0)</f>
        <v>0</v>
      </c>
      <c r="BG183" s="152">
        <f>IF(N183="zákl. přenesená",J183,0)</f>
        <v>0</v>
      </c>
      <c r="BH183" s="152">
        <f>IF(N183="sníž. přenesená",J183,0)</f>
        <v>0</v>
      </c>
      <c r="BI183" s="152">
        <f>IF(N183="nulová",J183,0)</f>
        <v>0</v>
      </c>
      <c r="BJ183" s="16" t="s">
        <v>78</v>
      </c>
      <c r="BK183" s="152">
        <f>ROUND(I183*H183,2)</f>
        <v>0</v>
      </c>
      <c r="BL183" s="16" t="s">
        <v>202</v>
      </c>
      <c r="BM183" s="16" t="s">
        <v>305</v>
      </c>
    </row>
    <row r="184" spans="2:47" s="1" customFormat="1" ht="12">
      <c r="B184" s="30"/>
      <c r="D184" s="153" t="s">
        <v>204</v>
      </c>
      <c r="F184" s="154" t="s">
        <v>306</v>
      </c>
      <c r="I184" s="85"/>
      <c r="L184" s="30"/>
      <c r="M184" s="155"/>
      <c r="N184" s="49"/>
      <c r="O184" s="49"/>
      <c r="P184" s="49"/>
      <c r="Q184" s="49"/>
      <c r="R184" s="49"/>
      <c r="S184" s="49"/>
      <c r="T184" s="50"/>
      <c r="AT184" s="16" t="s">
        <v>204</v>
      </c>
      <c r="AU184" s="16" t="s">
        <v>80</v>
      </c>
    </row>
    <row r="185" spans="2:51" s="11" customFormat="1" ht="12">
      <c r="B185" s="156"/>
      <c r="D185" s="153" t="s">
        <v>206</v>
      </c>
      <c r="E185" s="157" t="s">
        <v>3</v>
      </c>
      <c r="F185" s="158" t="s">
        <v>307</v>
      </c>
      <c r="H185" s="159">
        <v>0.008</v>
      </c>
      <c r="I185" s="160"/>
      <c r="L185" s="156"/>
      <c r="M185" s="161"/>
      <c r="N185" s="162"/>
      <c r="O185" s="162"/>
      <c r="P185" s="162"/>
      <c r="Q185" s="162"/>
      <c r="R185" s="162"/>
      <c r="S185" s="162"/>
      <c r="T185" s="163"/>
      <c r="AT185" s="157" t="s">
        <v>206</v>
      </c>
      <c r="AU185" s="157" t="s">
        <v>80</v>
      </c>
      <c r="AV185" s="11" t="s">
        <v>80</v>
      </c>
      <c r="AW185" s="11" t="s">
        <v>31</v>
      </c>
      <c r="AX185" s="11" t="s">
        <v>71</v>
      </c>
      <c r="AY185" s="157" t="s">
        <v>194</v>
      </c>
    </row>
    <row r="186" spans="2:51" s="11" customFormat="1" ht="12">
      <c r="B186" s="156"/>
      <c r="D186" s="153" t="s">
        <v>206</v>
      </c>
      <c r="E186" s="157" t="s">
        <v>3</v>
      </c>
      <c r="F186" s="158" t="s">
        <v>308</v>
      </c>
      <c r="H186" s="159">
        <v>0.079</v>
      </c>
      <c r="I186" s="160"/>
      <c r="L186" s="156"/>
      <c r="M186" s="161"/>
      <c r="N186" s="162"/>
      <c r="O186" s="162"/>
      <c r="P186" s="162"/>
      <c r="Q186" s="162"/>
      <c r="R186" s="162"/>
      <c r="S186" s="162"/>
      <c r="T186" s="163"/>
      <c r="AT186" s="157" t="s">
        <v>206</v>
      </c>
      <c r="AU186" s="157" t="s">
        <v>80</v>
      </c>
      <c r="AV186" s="11" t="s">
        <v>80</v>
      </c>
      <c r="AW186" s="11" t="s">
        <v>31</v>
      </c>
      <c r="AX186" s="11" t="s">
        <v>71</v>
      </c>
      <c r="AY186" s="157" t="s">
        <v>194</v>
      </c>
    </row>
    <row r="187" spans="2:51" s="13" customFormat="1" ht="12">
      <c r="B187" s="171"/>
      <c r="D187" s="153" t="s">
        <v>206</v>
      </c>
      <c r="E187" s="172" t="s">
        <v>3</v>
      </c>
      <c r="F187" s="173" t="s">
        <v>215</v>
      </c>
      <c r="H187" s="174">
        <v>0.087</v>
      </c>
      <c r="I187" s="175"/>
      <c r="L187" s="171"/>
      <c r="M187" s="176"/>
      <c r="N187" s="177"/>
      <c r="O187" s="177"/>
      <c r="P187" s="177"/>
      <c r="Q187" s="177"/>
      <c r="R187" s="177"/>
      <c r="S187" s="177"/>
      <c r="T187" s="178"/>
      <c r="AT187" s="172" t="s">
        <v>206</v>
      </c>
      <c r="AU187" s="172" t="s">
        <v>80</v>
      </c>
      <c r="AV187" s="13" t="s">
        <v>202</v>
      </c>
      <c r="AW187" s="13" t="s">
        <v>31</v>
      </c>
      <c r="AX187" s="13" t="s">
        <v>78</v>
      </c>
      <c r="AY187" s="172" t="s">
        <v>194</v>
      </c>
    </row>
    <row r="188" spans="2:65" s="1" customFormat="1" ht="16.35" customHeight="1">
      <c r="B188" s="140"/>
      <c r="C188" s="141" t="s">
        <v>309</v>
      </c>
      <c r="D188" s="141" t="s">
        <v>197</v>
      </c>
      <c r="E188" s="142" t="s">
        <v>310</v>
      </c>
      <c r="F188" s="143" t="s">
        <v>311</v>
      </c>
      <c r="G188" s="144" t="s">
        <v>228</v>
      </c>
      <c r="H188" s="145">
        <v>64.6</v>
      </c>
      <c r="I188" s="146"/>
      <c r="J188" s="147">
        <f>ROUND(I188*H188,2)</f>
        <v>0</v>
      </c>
      <c r="K188" s="143" t="s">
        <v>201</v>
      </c>
      <c r="L188" s="30"/>
      <c r="M188" s="148" t="s">
        <v>3</v>
      </c>
      <c r="N188" s="149" t="s">
        <v>42</v>
      </c>
      <c r="O188" s="49"/>
      <c r="P188" s="150">
        <f>O188*H188</f>
        <v>0</v>
      </c>
      <c r="Q188" s="150">
        <v>0.11</v>
      </c>
      <c r="R188" s="150">
        <f>Q188*H188</f>
        <v>7.105999999999999</v>
      </c>
      <c r="S188" s="150">
        <v>0</v>
      </c>
      <c r="T188" s="151">
        <f>S188*H188</f>
        <v>0</v>
      </c>
      <c r="AR188" s="16" t="s">
        <v>202</v>
      </c>
      <c r="AT188" s="16" t="s">
        <v>197</v>
      </c>
      <c r="AU188" s="16" t="s">
        <v>80</v>
      </c>
      <c r="AY188" s="16" t="s">
        <v>194</v>
      </c>
      <c r="BE188" s="152">
        <f>IF(N188="základní",J188,0)</f>
        <v>0</v>
      </c>
      <c r="BF188" s="152">
        <f>IF(N188="snížená",J188,0)</f>
        <v>0</v>
      </c>
      <c r="BG188" s="152">
        <f>IF(N188="zákl. přenesená",J188,0)</f>
        <v>0</v>
      </c>
      <c r="BH188" s="152">
        <f>IF(N188="sníž. přenesená",J188,0)</f>
        <v>0</v>
      </c>
      <c r="BI188" s="152">
        <f>IF(N188="nulová",J188,0)</f>
        <v>0</v>
      </c>
      <c r="BJ188" s="16" t="s">
        <v>78</v>
      </c>
      <c r="BK188" s="152">
        <f>ROUND(I188*H188,2)</f>
        <v>0</v>
      </c>
      <c r="BL188" s="16" t="s">
        <v>202</v>
      </c>
      <c r="BM188" s="16" t="s">
        <v>312</v>
      </c>
    </row>
    <row r="189" spans="2:47" s="1" customFormat="1" ht="12">
      <c r="B189" s="30"/>
      <c r="D189" s="153" t="s">
        <v>204</v>
      </c>
      <c r="F189" s="154" t="s">
        <v>313</v>
      </c>
      <c r="I189" s="85"/>
      <c r="L189" s="30"/>
      <c r="M189" s="155"/>
      <c r="N189" s="49"/>
      <c r="O189" s="49"/>
      <c r="P189" s="49"/>
      <c r="Q189" s="49"/>
      <c r="R189" s="49"/>
      <c r="S189" s="49"/>
      <c r="T189" s="50"/>
      <c r="AT189" s="16" t="s">
        <v>204</v>
      </c>
      <c r="AU189" s="16" t="s">
        <v>80</v>
      </c>
    </row>
    <row r="190" spans="2:51" s="11" customFormat="1" ht="12">
      <c r="B190" s="156"/>
      <c r="D190" s="153" t="s">
        <v>206</v>
      </c>
      <c r="E190" s="157" t="s">
        <v>3</v>
      </c>
      <c r="F190" s="158" t="s">
        <v>314</v>
      </c>
      <c r="H190" s="159">
        <v>64.6</v>
      </c>
      <c r="I190" s="160"/>
      <c r="L190" s="156"/>
      <c r="M190" s="161"/>
      <c r="N190" s="162"/>
      <c r="O190" s="162"/>
      <c r="P190" s="162"/>
      <c r="Q190" s="162"/>
      <c r="R190" s="162"/>
      <c r="S190" s="162"/>
      <c r="T190" s="163"/>
      <c r="AT190" s="157" t="s">
        <v>206</v>
      </c>
      <c r="AU190" s="157" t="s">
        <v>80</v>
      </c>
      <c r="AV190" s="11" t="s">
        <v>80</v>
      </c>
      <c r="AW190" s="11" t="s">
        <v>31</v>
      </c>
      <c r="AX190" s="11" t="s">
        <v>78</v>
      </c>
      <c r="AY190" s="157" t="s">
        <v>194</v>
      </c>
    </row>
    <row r="191" spans="2:65" s="1" customFormat="1" ht="16.35" customHeight="1">
      <c r="B191" s="140"/>
      <c r="C191" s="141" t="s">
        <v>315</v>
      </c>
      <c r="D191" s="141" t="s">
        <v>197</v>
      </c>
      <c r="E191" s="142" t="s">
        <v>316</v>
      </c>
      <c r="F191" s="143" t="s">
        <v>317</v>
      </c>
      <c r="G191" s="144" t="s">
        <v>228</v>
      </c>
      <c r="H191" s="145">
        <v>129.2</v>
      </c>
      <c r="I191" s="146"/>
      <c r="J191" s="147">
        <f>ROUND(I191*H191,2)</f>
        <v>0</v>
      </c>
      <c r="K191" s="143" t="s">
        <v>201</v>
      </c>
      <c r="L191" s="30"/>
      <c r="M191" s="148" t="s">
        <v>3</v>
      </c>
      <c r="N191" s="149" t="s">
        <v>42</v>
      </c>
      <c r="O191" s="49"/>
      <c r="P191" s="150">
        <f>O191*H191</f>
        <v>0</v>
      </c>
      <c r="Q191" s="150">
        <v>0.011</v>
      </c>
      <c r="R191" s="150">
        <f>Q191*H191</f>
        <v>1.4211999999999998</v>
      </c>
      <c r="S191" s="150">
        <v>0</v>
      </c>
      <c r="T191" s="151">
        <f>S191*H191</f>
        <v>0</v>
      </c>
      <c r="AR191" s="16" t="s">
        <v>202</v>
      </c>
      <c r="AT191" s="16" t="s">
        <v>197</v>
      </c>
      <c r="AU191" s="16" t="s">
        <v>80</v>
      </c>
      <c r="AY191" s="16" t="s">
        <v>194</v>
      </c>
      <c r="BE191" s="152">
        <f>IF(N191="základní",J191,0)</f>
        <v>0</v>
      </c>
      <c r="BF191" s="152">
        <f>IF(N191="snížená",J191,0)</f>
        <v>0</v>
      </c>
      <c r="BG191" s="152">
        <f>IF(N191="zákl. přenesená",J191,0)</f>
        <v>0</v>
      </c>
      <c r="BH191" s="152">
        <f>IF(N191="sníž. přenesená",J191,0)</f>
        <v>0</v>
      </c>
      <c r="BI191" s="152">
        <f>IF(N191="nulová",J191,0)</f>
        <v>0</v>
      </c>
      <c r="BJ191" s="16" t="s">
        <v>78</v>
      </c>
      <c r="BK191" s="152">
        <f>ROUND(I191*H191,2)</f>
        <v>0</v>
      </c>
      <c r="BL191" s="16" t="s">
        <v>202</v>
      </c>
      <c r="BM191" s="16" t="s">
        <v>318</v>
      </c>
    </row>
    <row r="192" spans="2:47" s="1" customFormat="1" ht="19.2">
      <c r="B192" s="30"/>
      <c r="D192" s="153" t="s">
        <v>204</v>
      </c>
      <c r="F192" s="154" t="s">
        <v>319</v>
      </c>
      <c r="I192" s="85"/>
      <c r="L192" s="30"/>
      <c r="M192" s="155"/>
      <c r="N192" s="49"/>
      <c r="O192" s="49"/>
      <c r="P192" s="49"/>
      <c r="Q192" s="49"/>
      <c r="R192" s="49"/>
      <c r="S192" s="49"/>
      <c r="T192" s="50"/>
      <c r="AT192" s="16" t="s">
        <v>204</v>
      </c>
      <c r="AU192" s="16" t="s">
        <v>80</v>
      </c>
    </row>
    <row r="193" spans="2:51" s="11" customFormat="1" ht="12">
      <c r="B193" s="156"/>
      <c r="D193" s="153" t="s">
        <v>206</v>
      </c>
      <c r="E193" s="157" t="s">
        <v>3</v>
      </c>
      <c r="F193" s="158" t="s">
        <v>320</v>
      </c>
      <c r="H193" s="159">
        <v>129.2</v>
      </c>
      <c r="I193" s="160"/>
      <c r="L193" s="156"/>
      <c r="M193" s="161"/>
      <c r="N193" s="162"/>
      <c r="O193" s="162"/>
      <c r="P193" s="162"/>
      <c r="Q193" s="162"/>
      <c r="R193" s="162"/>
      <c r="S193" s="162"/>
      <c r="T193" s="163"/>
      <c r="AT193" s="157" t="s">
        <v>206</v>
      </c>
      <c r="AU193" s="157" t="s">
        <v>80</v>
      </c>
      <c r="AV193" s="11" t="s">
        <v>80</v>
      </c>
      <c r="AW193" s="11" t="s">
        <v>31</v>
      </c>
      <c r="AX193" s="11" t="s">
        <v>78</v>
      </c>
      <c r="AY193" s="157" t="s">
        <v>194</v>
      </c>
    </row>
    <row r="194" spans="2:65" s="1" customFormat="1" ht="16.35" customHeight="1">
      <c r="B194" s="140"/>
      <c r="C194" s="141" t="s">
        <v>321</v>
      </c>
      <c r="D194" s="141" t="s">
        <v>197</v>
      </c>
      <c r="E194" s="142" t="s">
        <v>322</v>
      </c>
      <c r="F194" s="143" t="s">
        <v>323</v>
      </c>
      <c r="G194" s="144" t="s">
        <v>200</v>
      </c>
      <c r="H194" s="145">
        <v>1</v>
      </c>
      <c r="I194" s="146"/>
      <c r="J194" s="147">
        <f>ROUND(I194*H194,2)</f>
        <v>0</v>
      </c>
      <c r="K194" s="143" t="s">
        <v>201</v>
      </c>
      <c r="L194" s="30"/>
      <c r="M194" s="148" t="s">
        <v>3</v>
      </c>
      <c r="N194" s="149" t="s">
        <v>42</v>
      </c>
      <c r="O194" s="49"/>
      <c r="P194" s="150">
        <f>O194*H194</f>
        <v>0</v>
      </c>
      <c r="Q194" s="150">
        <v>0</v>
      </c>
      <c r="R194" s="150">
        <f>Q194*H194</f>
        <v>0</v>
      </c>
      <c r="S194" s="150">
        <v>0</v>
      </c>
      <c r="T194" s="151">
        <f>S194*H194</f>
        <v>0</v>
      </c>
      <c r="AR194" s="16" t="s">
        <v>202</v>
      </c>
      <c r="AT194" s="16" t="s">
        <v>197</v>
      </c>
      <c r="AU194" s="16" t="s">
        <v>80</v>
      </c>
      <c r="AY194" s="16" t="s">
        <v>194</v>
      </c>
      <c r="BE194" s="152">
        <f>IF(N194="základní",J194,0)</f>
        <v>0</v>
      </c>
      <c r="BF194" s="152">
        <f>IF(N194="snížená",J194,0)</f>
        <v>0</v>
      </c>
      <c r="BG194" s="152">
        <f>IF(N194="zákl. přenesená",J194,0)</f>
        <v>0</v>
      </c>
      <c r="BH194" s="152">
        <f>IF(N194="sníž. přenesená",J194,0)</f>
        <v>0</v>
      </c>
      <c r="BI194" s="152">
        <f>IF(N194="nulová",J194,0)</f>
        <v>0</v>
      </c>
      <c r="BJ194" s="16" t="s">
        <v>78</v>
      </c>
      <c r="BK194" s="152">
        <f>ROUND(I194*H194,2)</f>
        <v>0</v>
      </c>
      <c r="BL194" s="16" t="s">
        <v>202</v>
      </c>
      <c r="BM194" s="16" t="s">
        <v>324</v>
      </c>
    </row>
    <row r="195" spans="2:47" s="1" customFormat="1" ht="12">
      <c r="B195" s="30"/>
      <c r="D195" s="153" t="s">
        <v>204</v>
      </c>
      <c r="F195" s="154" t="s">
        <v>325</v>
      </c>
      <c r="I195" s="85"/>
      <c r="L195" s="30"/>
      <c r="M195" s="155"/>
      <c r="N195" s="49"/>
      <c r="O195" s="49"/>
      <c r="P195" s="49"/>
      <c r="Q195" s="49"/>
      <c r="R195" s="49"/>
      <c r="S195" s="49"/>
      <c r="T195" s="50"/>
      <c r="AT195" s="16" t="s">
        <v>204</v>
      </c>
      <c r="AU195" s="16" t="s">
        <v>80</v>
      </c>
    </row>
    <row r="196" spans="2:51" s="11" customFormat="1" ht="12">
      <c r="B196" s="156"/>
      <c r="D196" s="153" t="s">
        <v>206</v>
      </c>
      <c r="E196" s="157" t="s">
        <v>3</v>
      </c>
      <c r="F196" s="158" t="s">
        <v>326</v>
      </c>
      <c r="H196" s="159">
        <v>1</v>
      </c>
      <c r="I196" s="160"/>
      <c r="L196" s="156"/>
      <c r="M196" s="161"/>
      <c r="N196" s="162"/>
      <c r="O196" s="162"/>
      <c r="P196" s="162"/>
      <c r="Q196" s="162"/>
      <c r="R196" s="162"/>
      <c r="S196" s="162"/>
      <c r="T196" s="163"/>
      <c r="AT196" s="157" t="s">
        <v>206</v>
      </c>
      <c r="AU196" s="157" t="s">
        <v>80</v>
      </c>
      <c r="AV196" s="11" t="s">
        <v>80</v>
      </c>
      <c r="AW196" s="11" t="s">
        <v>31</v>
      </c>
      <c r="AX196" s="11" t="s">
        <v>78</v>
      </c>
      <c r="AY196" s="157" t="s">
        <v>194</v>
      </c>
    </row>
    <row r="197" spans="2:65" s="1" customFormat="1" ht="16.35" customHeight="1">
      <c r="B197" s="140"/>
      <c r="C197" s="179" t="s">
        <v>327</v>
      </c>
      <c r="D197" s="179" t="s">
        <v>220</v>
      </c>
      <c r="E197" s="180" t="s">
        <v>328</v>
      </c>
      <c r="F197" s="181" t="s">
        <v>329</v>
      </c>
      <c r="G197" s="182" t="s">
        <v>200</v>
      </c>
      <c r="H197" s="183">
        <v>1</v>
      </c>
      <c r="I197" s="184"/>
      <c r="J197" s="185">
        <f>ROUND(I197*H197,2)</f>
        <v>0</v>
      </c>
      <c r="K197" s="181" t="s">
        <v>3</v>
      </c>
      <c r="L197" s="186"/>
      <c r="M197" s="187" t="s">
        <v>3</v>
      </c>
      <c r="N197" s="188" t="s">
        <v>42</v>
      </c>
      <c r="O197" s="49"/>
      <c r="P197" s="150">
        <f>O197*H197</f>
        <v>0</v>
      </c>
      <c r="Q197" s="150">
        <v>0.00046</v>
      </c>
      <c r="R197" s="150">
        <f>Q197*H197</f>
        <v>0.00046</v>
      </c>
      <c r="S197" s="150">
        <v>0</v>
      </c>
      <c r="T197" s="151">
        <f>S197*H197</f>
        <v>0</v>
      </c>
      <c r="AR197" s="16" t="s">
        <v>223</v>
      </c>
      <c r="AT197" s="16" t="s">
        <v>220</v>
      </c>
      <c r="AU197" s="16" t="s">
        <v>80</v>
      </c>
      <c r="AY197" s="16" t="s">
        <v>194</v>
      </c>
      <c r="BE197" s="152">
        <f>IF(N197="základní",J197,0)</f>
        <v>0</v>
      </c>
      <c r="BF197" s="152">
        <f>IF(N197="snížená",J197,0)</f>
        <v>0</v>
      </c>
      <c r="BG197" s="152">
        <f>IF(N197="zákl. přenesená",J197,0)</f>
        <v>0</v>
      </c>
      <c r="BH197" s="152">
        <f>IF(N197="sníž. přenesená",J197,0)</f>
        <v>0</v>
      </c>
      <c r="BI197" s="152">
        <f>IF(N197="nulová",J197,0)</f>
        <v>0</v>
      </c>
      <c r="BJ197" s="16" t="s">
        <v>78</v>
      </c>
      <c r="BK197" s="152">
        <f>ROUND(I197*H197,2)</f>
        <v>0</v>
      </c>
      <c r="BL197" s="16" t="s">
        <v>202</v>
      </c>
      <c r="BM197" s="16" t="s">
        <v>330</v>
      </c>
    </row>
    <row r="198" spans="2:47" s="1" customFormat="1" ht="12">
      <c r="B198" s="30"/>
      <c r="D198" s="153" t="s">
        <v>204</v>
      </c>
      <c r="F198" s="154" t="s">
        <v>329</v>
      </c>
      <c r="I198" s="85"/>
      <c r="L198" s="30"/>
      <c r="M198" s="155"/>
      <c r="N198" s="49"/>
      <c r="O198" s="49"/>
      <c r="P198" s="49"/>
      <c r="Q198" s="49"/>
      <c r="R198" s="49"/>
      <c r="S198" s="49"/>
      <c r="T198" s="50"/>
      <c r="AT198" s="16" t="s">
        <v>204</v>
      </c>
      <c r="AU198" s="16" t="s">
        <v>80</v>
      </c>
    </row>
    <row r="199" spans="2:63" s="10" customFormat="1" ht="22.8" customHeight="1">
      <c r="B199" s="127"/>
      <c r="D199" s="128" t="s">
        <v>70</v>
      </c>
      <c r="E199" s="138" t="s">
        <v>252</v>
      </c>
      <c r="F199" s="138" t="s">
        <v>331</v>
      </c>
      <c r="I199" s="130"/>
      <c r="J199" s="139">
        <f>BK199</f>
        <v>0</v>
      </c>
      <c r="L199" s="127"/>
      <c r="M199" s="132"/>
      <c r="N199" s="133"/>
      <c r="O199" s="133"/>
      <c r="P199" s="134">
        <f>SUM(P200:P250)</f>
        <v>0</v>
      </c>
      <c r="Q199" s="133"/>
      <c r="R199" s="134">
        <f>SUM(R200:R250)</f>
        <v>1.0004688000000002</v>
      </c>
      <c r="S199" s="133"/>
      <c r="T199" s="135">
        <f>SUM(T200:T250)</f>
        <v>2.6662</v>
      </c>
      <c r="AR199" s="128" t="s">
        <v>78</v>
      </c>
      <c r="AT199" s="136" t="s">
        <v>70</v>
      </c>
      <c r="AU199" s="136" t="s">
        <v>78</v>
      </c>
      <c r="AY199" s="128" t="s">
        <v>194</v>
      </c>
      <c r="BK199" s="137">
        <f>SUM(BK200:BK250)</f>
        <v>0</v>
      </c>
    </row>
    <row r="200" spans="2:65" s="1" customFormat="1" ht="16.35" customHeight="1">
      <c r="B200" s="140"/>
      <c r="C200" s="141" t="s">
        <v>332</v>
      </c>
      <c r="D200" s="141" t="s">
        <v>197</v>
      </c>
      <c r="E200" s="142" t="s">
        <v>333</v>
      </c>
      <c r="F200" s="143" t="s">
        <v>334</v>
      </c>
      <c r="G200" s="144" t="s">
        <v>200</v>
      </c>
      <c r="H200" s="145">
        <v>2</v>
      </c>
      <c r="I200" s="146"/>
      <c r="J200" s="147">
        <f>ROUND(I200*H200,2)</f>
        <v>0</v>
      </c>
      <c r="K200" s="143" t="s">
        <v>201</v>
      </c>
      <c r="L200" s="30"/>
      <c r="M200" s="148" t="s">
        <v>3</v>
      </c>
      <c r="N200" s="149" t="s">
        <v>42</v>
      </c>
      <c r="O200" s="49"/>
      <c r="P200" s="150">
        <f>O200*H200</f>
        <v>0</v>
      </c>
      <c r="Q200" s="150">
        <v>0</v>
      </c>
      <c r="R200" s="150">
        <f>Q200*H200</f>
        <v>0</v>
      </c>
      <c r="S200" s="150">
        <v>0</v>
      </c>
      <c r="T200" s="151">
        <f>S200*H200</f>
        <v>0</v>
      </c>
      <c r="AR200" s="16" t="s">
        <v>202</v>
      </c>
      <c r="AT200" s="16" t="s">
        <v>197</v>
      </c>
      <c r="AU200" s="16" t="s">
        <v>80</v>
      </c>
      <c r="AY200" s="16" t="s">
        <v>194</v>
      </c>
      <c r="BE200" s="152">
        <f>IF(N200="základní",J200,0)</f>
        <v>0</v>
      </c>
      <c r="BF200" s="152">
        <f>IF(N200="snížená",J200,0)</f>
        <v>0</v>
      </c>
      <c r="BG200" s="152">
        <f>IF(N200="zákl. přenesená",J200,0)</f>
        <v>0</v>
      </c>
      <c r="BH200" s="152">
        <f>IF(N200="sníž. přenesená",J200,0)</f>
        <v>0</v>
      </c>
      <c r="BI200" s="152">
        <f>IF(N200="nulová",J200,0)</f>
        <v>0</v>
      </c>
      <c r="BJ200" s="16" t="s">
        <v>78</v>
      </c>
      <c r="BK200" s="152">
        <f>ROUND(I200*H200,2)</f>
        <v>0</v>
      </c>
      <c r="BL200" s="16" t="s">
        <v>202</v>
      </c>
      <c r="BM200" s="16" t="s">
        <v>335</v>
      </c>
    </row>
    <row r="201" spans="2:47" s="1" customFormat="1" ht="19.2">
      <c r="B201" s="30"/>
      <c r="D201" s="153" t="s">
        <v>204</v>
      </c>
      <c r="F201" s="154" t="s">
        <v>336</v>
      </c>
      <c r="I201" s="85"/>
      <c r="L201" s="30"/>
      <c r="M201" s="155"/>
      <c r="N201" s="49"/>
      <c r="O201" s="49"/>
      <c r="P201" s="49"/>
      <c r="Q201" s="49"/>
      <c r="R201" s="49"/>
      <c r="S201" s="49"/>
      <c r="T201" s="50"/>
      <c r="AT201" s="16" t="s">
        <v>204</v>
      </c>
      <c r="AU201" s="16" t="s">
        <v>80</v>
      </c>
    </row>
    <row r="202" spans="2:47" s="1" customFormat="1" ht="19.2">
      <c r="B202" s="30"/>
      <c r="D202" s="153" t="s">
        <v>337</v>
      </c>
      <c r="F202" s="197" t="s">
        <v>338</v>
      </c>
      <c r="I202" s="85"/>
      <c r="L202" s="30"/>
      <c r="M202" s="155"/>
      <c r="N202" s="49"/>
      <c r="O202" s="49"/>
      <c r="P202" s="49"/>
      <c r="Q202" s="49"/>
      <c r="R202" s="49"/>
      <c r="S202" s="49"/>
      <c r="T202" s="50"/>
      <c r="AT202" s="16" t="s">
        <v>337</v>
      </c>
      <c r="AU202" s="16" t="s">
        <v>80</v>
      </c>
    </row>
    <row r="203" spans="2:65" s="1" customFormat="1" ht="16.35" customHeight="1">
      <c r="B203" s="140"/>
      <c r="C203" s="141" t="s">
        <v>339</v>
      </c>
      <c r="D203" s="141" t="s">
        <v>197</v>
      </c>
      <c r="E203" s="142" t="s">
        <v>340</v>
      </c>
      <c r="F203" s="143" t="s">
        <v>341</v>
      </c>
      <c r="G203" s="144" t="s">
        <v>200</v>
      </c>
      <c r="H203" s="145">
        <v>28</v>
      </c>
      <c r="I203" s="146"/>
      <c r="J203" s="147">
        <f>ROUND(I203*H203,2)</f>
        <v>0</v>
      </c>
      <c r="K203" s="143" t="s">
        <v>201</v>
      </c>
      <c r="L203" s="30"/>
      <c r="M203" s="148" t="s">
        <v>3</v>
      </c>
      <c r="N203" s="149" t="s">
        <v>42</v>
      </c>
      <c r="O203" s="49"/>
      <c r="P203" s="150">
        <f>O203*H203</f>
        <v>0</v>
      </c>
      <c r="Q203" s="150">
        <v>0</v>
      </c>
      <c r="R203" s="150">
        <f>Q203*H203</f>
        <v>0</v>
      </c>
      <c r="S203" s="150">
        <v>0</v>
      </c>
      <c r="T203" s="151">
        <f>S203*H203</f>
        <v>0</v>
      </c>
      <c r="AR203" s="16" t="s">
        <v>202</v>
      </c>
      <c r="AT203" s="16" t="s">
        <v>197</v>
      </c>
      <c r="AU203" s="16" t="s">
        <v>80</v>
      </c>
      <c r="AY203" s="16" t="s">
        <v>194</v>
      </c>
      <c r="BE203" s="152">
        <f>IF(N203="základní",J203,0)</f>
        <v>0</v>
      </c>
      <c r="BF203" s="152">
        <f>IF(N203="snížená",J203,0)</f>
        <v>0</v>
      </c>
      <c r="BG203" s="152">
        <f>IF(N203="zákl. přenesená",J203,0)</f>
        <v>0</v>
      </c>
      <c r="BH203" s="152">
        <f>IF(N203="sníž. přenesená",J203,0)</f>
        <v>0</v>
      </c>
      <c r="BI203" s="152">
        <f>IF(N203="nulová",J203,0)</f>
        <v>0</v>
      </c>
      <c r="BJ203" s="16" t="s">
        <v>78</v>
      </c>
      <c r="BK203" s="152">
        <f>ROUND(I203*H203,2)</f>
        <v>0</v>
      </c>
      <c r="BL203" s="16" t="s">
        <v>202</v>
      </c>
      <c r="BM203" s="16" t="s">
        <v>342</v>
      </c>
    </row>
    <row r="204" spans="2:47" s="1" customFormat="1" ht="19.2">
      <c r="B204" s="30"/>
      <c r="D204" s="153" t="s">
        <v>204</v>
      </c>
      <c r="F204" s="154" t="s">
        <v>343</v>
      </c>
      <c r="I204" s="85"/>
      <c r="L204" s="30"/>
      <c r="M204" s="155"/>
      <c r="N204" s="49"/>
      <c r="O204" s="49"/>
      <c r="P204" s="49"/>
      <c r="Q204" s="49"/>
      <c r="R204" s="49"/>
      <c r="S204" s="49"/>
      <c r="T204" s="50"/>
      <c r="AT204" s="16" t="s">
        <v>204</v>
      </c>
      <c r="AU204" s="16" t="s">
        <v>80</v>
      </c>
    </row>
    <row r="205" spans="2:51" s="11" customFormat="1" ht="12">
      <c r="B205" s="156"/>
      <c r="D205" s="153" t="s">
        <v>206</v>
      </c>
      <c r="E205" s="157" t="s">
        <v>3</v>
      </c>
      <c r="F205" s="158" t="s">
        <v>344</v>
      </c>
      <c r="H205" s="159">
        <v>28</v>
      </c>
      <c r="I205" s="160"/>
      <c r="L205" s="156"/>
      <c r="M205" s="161"/>
      <c r="N205" s="162"/>
      <c r="O205" s="162"/>
      <c r="P205" s="162"/>
      <c r="Q205" s="162"/>
      <c r="R205" s="162"/>
      <c r="S205" s="162"/>
      <c r="T205" s="163"/>
      <c r="AT205" s="157" t="s">
        <v>206</v>
      </c>
      <c r="AU205" s="157" t="s">
        <v>80</v>
      </c>
      <c r="AV205" s="11" t="s">
        <v>80</v>
      </c>
      <c r="AW205" s="11" t="s">
        <v>31</v>
      </c>
      <c r="AX205" s="11" t="s">
        <v>78</v>
      </c>
      <c r="AY205" s="157" t="s">
        <v>194</v>
      </c>
    </row>
    <row r="206" spans="2:65" s="1" customFormat="1" ht="16.35" customHeight="1">
      <c r="B206" s="140"/>
      <c r="C206" s="141" t="s">
        <v>345</v>
      </c>
      <c r="D206" s="141" t="s">
        <v>197</v>
      </c>
      <c r="E206" s="142" t="s">
        <v>346</v>
      </c>
      <c r="F206" s="143" t="s">
        <v>347</v>
      </c>
      <c r="G206" s="144" t="s">
        <v>200</v>
      </c>
      <c r="H206" s="145">
        <v>2</v>
      </c>
      <c r="I206" s="146"/>
      <c r="J206" s="147">
        <f>ROUND(I206*H206,2)</f>
        <v>0</v>
      </c>
      <c r="K206" s="143" t="s">
        <v>201</v>
      </c>
      <c r="L206" s="30"/>
      <c r="M206" s="148" t="s">
        <v>3</v>
      </c>
      <c r="N206" s="149" t="s">
        <v>42</v>
      </c>
      <c r="O206" s="49"/>
      <c r="P206" s="150">
        <f>O206*H206</f>
        <v>0</v>
      </c>
      <c r="Q206" s="150">
        <v>0</v>
      </c>
      <c r="R206" s="150">
        <f>Q206*H206</f>
        <v>0</v>
      </c>
      <c r="S206" s="150">
        <v>0</v>
      </c>
      <c r="T206" s="151">
        <f>S206*H206</f>
        <v>0</v>
      </c>
      <c r="AR206" s="16" t="s">
        <v>202</v>
      </c>
      <c r="AT206" s="16" t="s">
        <v>197</v>
      </c>
      <c r="AU206" s="16" t="s">
        <v>80</v>
      </c>
      <c r="AY206" s="16" t="s">
        <v>194</v>
      </c>
      <c r="BE206" s="152">
        <f>IF(N206="základní",J206,0)</f>
        <v>0</v>
      </c>
      <c r="BF206" s="152">
        <f>IF(N206="snížená",J206,0)</f>
        <v>0</v>
      </c>
      <c r="BG206" s="152">
        <f>IF(N206="zákl. přenesená",J206,0)</f>
        <v>0</v>
      </c>
      <c r="BH206" s="152">
        <f>IF(N206="sníž. přenesená",J206,0)</f>
        <v>0</v>
      </c>
      <c r="BI206" s="152">
        <f>IF(N206="nulová",J206,0)</f>
        <v>0</v>
      </c>
      <c r="BJ206" s="16" t="s">
        <v>78</v>
      </c>
      <c r="BK206" s="152">
        <f>ROUND(I206*H206,2)</f>
        <v>0</v>
      </c>
      <c r="BL206" s="16" t="s">
        <v>202</v>
      </c>
      <c r="BM206" s="16" t="s">
        <v>348</v>
      </c>
    </row>
    <row r="207" spans="2:47" s="1" customFormat="1" ht="19.2">
      <c r="B207" s="30"/>
      <c r="D207" s="153" t="s">
        <v>204</v>
      </c>
      <c r="F207" s="154" t="s">
        <v>349</v>
      </c>
      <c r="I207" s="85"/>
      <c r="L207" s="30"/>
      <c r="M207" s="155"/>
      <c r="N207" s="49"/>
      <c r="O207" s="49"/>
      <c r="P207" s="49"/>
      <c r="Q207" s="49"/>
      <c r="R207" s="49"/>
      <c r="S207" s="49"/>
      <c r="T207" s="50"/>
      <c r="AT207" s="16" t="s">
        <v>204</v>
      </c>
      <c r="AU207" s="16" t="s">
        <v>80</v>
      </c>
    </row>
    <row r="208" spans="2:65" s="1" customFormat="1" ht="16.35" customHeight="1">
      <c r="B208" s="140"/>
      <c r="C208" s="141" t="s">
        <v>350</v>
      </c>
      <c r="D208" s="141" t="s">
        <v>197</v>
      </c>
      <c r="E208" s="142" t="s">
        <v>351</v>
      </c>
      <c r="F208" s="143" t="s">
        <v>352</v>
      </c>
      <c r="G208" s="144" t="s">
        <v>228</v>
      </c>
      <c r="H208" s="145">
        <v>148.2</v>
      </c>
      <c r="I208" s="146"/>
      <c r="J208" s="147">
        <f>ROUND(I208*H208,2)</f>
        <v>0</v>
      </c>
      <c r="K208" s="143" t="s">
        <v>201</v>
      </c>
      <c r="L208" s="30"/>
      <c r="M208" s="148" t="s">
        <v>3</v>
      </c>
      <c r="N208" s="149" t="s">
        <v>42</v>
      </c>
      <c r="O208" s="49"/>
      <c r="P208" s="150">
        <f>O208*H208</f>
        <v>0</v>
      </c>
      <c r="Q208" s="150">
        <v>0.00013</v>
      </c>
      <c r="R208" s="150">
        <f>Q208*H208</f>
        <v>0.019266</v>
      </c>
      <c r="S208" s="150">
        <v>0</v>
      </c>
      <c r="T208" s="151">
        <f>S208*H208</f>
        <v>0</v>
      </c>
      <c r="AR208" s="16" t="s">
        <v>202</v>
      </c>
      <c r="AT208" s="16" t="s">
        <v>197</v>
      </c>
      <c r="AU208" s="16" t="s">
        <v>80</v>
      </c>
      <c r="AY208" s="16" t="s">
        <v>194</v>
      </c>
      <c r="BE208" s="152">
        <f>IF(N208="základní",J208,0)</f>
        <v>0</v>
      </c>
      <c r="BF208" s="152">
        <f>IF(N208="snížená",J208,0)</f>
        <v>0</v>
      </c>
      <c r="BG208" s="152">
        <f>IF(N208="zákl. přenesená",J208,0)</f>
        <v>0</v>
      </c>
      <c r="BH208" s="152">
        <f>IF(N208="sníž. přenesená",J208,0)</f>
        <v>0</v>
      </c>
      <c r="BI208" s="152">
        <f>IF(N208="nulová",J208,0)</f>
        <v>0</v>
      </c>
      <c r="BJ208" s="16" t="s">
        <v>78</v>
      </c>
      <c r="BK208" s="152">
        <f>ROUND(I208*H208,2)</f>
        <v>0</v>
      </c>
      <c r="BL208" s="16" t="s">
        <v>202</v>
      </c>
      <c r="BM208" s="16" t="s">
        <v>353</v>
      </c>
    </row>
    <row r="209" spans="2:47" s="1" customFormat="1" ht="19.2">
      <c r="B209" s="30"/>
      <c r="D209" s="153" t="s">
        <v>204</v>
      </c>
      <c r="F209" s="154" t="s">
        <v>354</v>
      </c>
      <c r="I209" s="85"/>
      <c r="L209" s="30"/>
      <c r="M209" s="155"/>
      <c r="N209" s="49"/>
      <c r="O209" s="49"/>
      <c r="P209" s="49"/>
      <c r="Q209" s="49"/>
      <c r="R209" s="49"/>
      <c r="S209" s="49"/>
      <c r="T209" s="50"/>
      <c r="AT209" s="16" t="s">
        <v>204</v>
      </c>
      <c r="AU209" s="16" t="s">
        <v>80</v>
      </c>
    </row>
    <row r="210" spans="2:51" s="11" customFormat="1" ht="12">
      <c r="B210" s="156"/>
      <c r="D210" s="153" t="s">
        <v>206</v>
      </c>
      <c r="E210" s="157" t="s">
        <v>3</v>
      </c>
      <c r="F210" s="158" t="s">
        <v>355</v>
      </c>
      <c r="H210" s="159">
        <v>148.2</v>
      </c>
      <c r="I210" s="160"/>
      <c r="L210" s="156"/>
      <c r="M210" s="161"/>
      <c r="N210" s="162"/>
      <c r="O210" s="162"/>
      <c r="P210" s="162"/>
      <c r="Q210" s="162"/>
      <c r="R210" s="162"/>
      <c r="S210" s="162"/>
      <c r="T210" s="163"/>
      <c r="AT210" s="157" t="s">
        <v>206</v>
      </c>
      <c r="AU210" s="157" t="s">
        <v>80</v>
      </c>
      <c r="AV210" s="11" t="s">
        <v>80</v>
      </c>
      <c r="AW210" s="11" t="s">
        <v>31</v>
      </c>
      <c r="AX210" s="11" t="s">
        <v>78</v>
      </c>
      <c r="AY210" s="157" t="s">
        <v>194</v>
      </c>
    </row>
    <row r="211" spans="2:65" s="1" customFormat="1" ht="16.35" customHeight="1">
      <c r="B211" s="140"/>
      <c r="C211" s="141" t="s">
        <v>356</v>
      </c>
      <c r="D211" s="141" t="s">
        <v>197</v>
      </c>
      <c r="E211" s="142" t="s">
        <v>357</v>
      </c>
      <c r="F211" s="143" t="s">
        <v>358</v>
      </c>
      <c r="G211" s="144" t="s">
        <v>228</v>
      </c>
      <c r="H211" s="145">
        <v>72</v>
      </c>
      <c r="I211" s="146"/>
      <c r="J211" s="147">
        <f>ROUND(I211*H211,2)</f>
        <v>0</v>
      </c>
      <c r="K211" s="143" t="s">
        <v>201</v>
      </c>
      <c r="L211" s="30"/>
      <c r="M211" s="148" t="s">
        <v>3</v>
      </c>
      <c r="N211" s="149" t="s">
        <v>42</v>
      </c>
      <c r="O211" s="49"/>
      <c r="P211" s="150">
        <f>O211*H211</f>
        <v>0</v>
      </c>
      <c r="Q211" s="150">
        <v>0.00021</v>
      </c>
      <c r="R211" s="150">
        <f>Q211*H211</f>
        <v>0.015120000000000001</v>
      </c>
      <c r="S211" s="150">
        <v>0</v>
      </c>
      <c r="T211" s="151">
        <f>S211*H211</f>
        <v>0</v>
      </c>
      <c r="AR211" s="16" t="s">
        <v>202</v>
      </c>
      <c r="AT211" s="16" t="s">
        <v>197</v>
      </c>
      <c r="AU211" s="16" t="s">
        <v>80</v>
      </c>
      <c r="AY211" s="16" t="s">
        <v>194</v>
      </c>
      <c r="BE211" s="152">
        <f>IF(N211="základní",J211,0)</f>
        <v>0</v>
      </c>
      <c r="BF211" s="152">
        <f>IF(N211="snížená",J211,0)</f>
        <v>0</v>
      </c>
      <c r="BG211" s="152">
        <f>IF(N211="zákl. přenesená",J211,0)</f>
        <v>0</v>
      </c>
      <c r="BH211" s="152">
        <f>IF(N211="sníž. přenesená",J211,0)</f>
        <v>0</v>
      </c>
      <c r="BI211" s="152">
        <f>IF(N211="nulová",J211,0)</f>
        <v>0</v>
      </c>
      <c r="BJ211" s="16" t="s">
        <v>78</v>
      </c>
      <c r="BK211" s="152">
        <f>ROUND(I211*H211,2)</f>
        <v>0</v>
      </c>
      <c r="BL211" s="16" t="s">
        <v>202</v>
      </c>
      <c r="BM211" s="16" t="s">
        <v>359</v>
      </c>
    </row>
    <row r="212" spans="2:47" s="1" customFormat="1" ht="19.2">
      <c r="B212" s="30"/>
      <c r="D212" s="153" t="s">
        <v>204</v>
      </c>
      <c r="F212" s="154" t="s">
        <v>360</v>
      </c>
      <c r="I212" s="85"/>
      <c r="L212" s="30"/>
      <c r="M212" s="155"/>
      <c r="N212" s="49"/>
      <c r="O212" s="49"/>
      <c r="P212" s="49"/>
      <c r="Q212" s="49"/>
      <c r="R212" s="49"/>
      <c r="S212" s="49"/>
      <c r="T212" s="50"/>
      <c r="AT212" s="16" t="s">
        <v>204</v>
      </c>
      <c r="AU212" s="16" t="s">
        <v>80</v>
      </c>
    </row>
    <row r="213" spans="2:51" s="11" customFormat="1" ht="12">
      <c r="B213" s="156"/>
      <c r="D213" s="153" t="s">
        <v>206</v>
      </c>
      <c r="E213" s="157" t="s">
        <v>3</v>
      </c>
      <c r="F213" s="158" t="s">
        <v>361</v>
      </c>
      <c r="H213" s="159">
        <v>72</v>
      </c>
      <c r="I213" s="160"/>
      <c r="L213" s="156"/>
      <c r="M213" s="161"/>
      <c r="N213" s="162"/>
      <c r="O213" s="162"/>
      <c r="P213" s="162"/>
      <c r="Q213" s="162"/>
      <c r="R213" s="162"/>
      <c r="S213" s="162"/>
      <c r="T213" s="163"/>
      <c r="AT213" s="157" t="s">
        <v>206</v>
      </c>
      <c r="AU213" s="157" t="s">
        <v>80</v>
      </c>
      <c r="AV213" s="11" t="s">
        <v>80</v>
      </c>
      <c r="AW213" s="11" t="s">
        <v>31</v>
      </c>
      <c r="AX213" s="11" t="s">
        <v>78</v>
      </c>
      <c r="AY213" s="157" t="s">
        <v>194</v>
      </c>
    </row>
    <row r="214" spans="2:65" s="1" customFormat="1" ht="16.35" customHeight="1">
      <c r="B214" s="140"/>
      <c r="C214" s="141" t="s">
        <v>362</v>
      </c>
      <c r="D214" s="141" t="s">
        <v>197</v>
      </c>
      <c r="E214" s="142" t="s">
        <v>363</v>
      </c>
      <c r="F214" s="143" t="s">
        <v>364</v>
      </c>
      <c r="G214" s="144" t="s">
        <v>228</v>
      </c>
      <c r="H214" s="145">
        <v>296.27</v>
      </c>
      <c r="I214" s="146"/>
      <c r="J214" s="147">
        <f>ROUND(I214*H214,2)</f>
        <v>0</v>
      </c>
      <c r="K214" s="143" t="s">
        <v>201</v>
      </c>
      <c r="L214" s="30"/>
      <c r="M214" s="148" t="s">
        <v>3</v>
      </c>
      <c r="N214" s="149" t="s">
        <v>42</v>
      </c>
      <c r="O214" s="49"/>
      <c r="P214" s="150">
        <f>O214*H214</f>
        <v>0</v>
      </c>
      <c r="Q214" s="150">
        <v>4E-05</v>
      </c>
      <c r="R214" s="150">
        <f>Q214*H214</f>
        <v>0.0118508</v>
      </c>
      <c r="S214" s="150">
        <v>0</v>
      </c>
      <c r="T214" s="151">
        <f>S214*H214</f>
        <v>0</v>
      </c>
      <c r="AR214" s="16" t="s">
        <v>202</v>
      </c>
      <c r="AT214" s="16" t="s">
        <v>197</v>
      </c>
      <c r="AU214" s="16" t="s">
        <v>80</v>
      </c>
      <c r="AY214" s="16" t="s">
        <v>194</v>
      </c>
      <c r="BE214" s="152">
        <f>IF(N214="základní",J214,0)</f>
        <v>0</v>
      </c>
      <c r="BF214" s="152">
        <f>IF(N214="snížená",J214,0)</f>
        <v>0</v>
      </c>
      <c r="BG214" s="152">
        <f>IF(N214="zákl. přenesená",J214,0)</f>
        <v>0</v>
      </c>
      <c r="BH214" s="152">
        <f>IF(N214="sníž. přenesená",J214,0)</f>
        <v>0</v>
      </c>
      <c r="BI214" s="152">
        <f>IF(N214="nulová",J214,0)</f>
        <v>0</v>
      </c>
      <c r="BJ214" s="16" t="s">
        <v>78</v>
      </c>
      <c r="BK214" s="152">
        <f>ROUND(I214*H214,2)</f>
        <v>0</v>
      </c>
      <c r="BL214" s="16" t="s">
        <v>202</v>
      </c>
      <c r="BM214" s="16" t="s">
        <v>365</v>
      </c>
    </row>
    <row r="215" spans="2:47" s="1" customFormat="1" ht="19.2">
      <c r="B215" s="30"/>
      <c r="D215" s="153" t="s">
        <v>204</v>
      </c>
      <c r="F215" s="154" t="s">
        <v>366</v>
      </c>
      <c r="I215" s="85"/>
      <c r="L215" s="30"/>
      <c r="M215" s="155"/>
      <c r="N215" s="49"/>
      <c r="O215" s="49"/>
      <c r="P215" s="49"/>
      <c r="Q215" s="49"/>
      <c r="R215" s="49"/>
      <c r="S215" s="49"/>
      <c r="T215" s="50"/>
      <c r="AT215" s="16" t="s">
        <v>204</v>
      </c>
      <c r="AU215" s="16" t="s">
        <v>80</v>
      </c>
    </row>
    <row r="216" spans="2:51" s="11" customFormat="1" ht="12">
      <c r="B216" s="156"/>
      <c r="D216" s="153" t="s">
        <v>206</v>
      </c>
      <c r="E216" s="157" t="s">
        <v>3</v>
      </c>
      <c r="F216" s="158" t="s">
        <v>367</v>
      </c>
      <c r="H216" s="159">
        <v>244.27</v>
      </c>
      <c r="I216" s="160"/>
      <c r="L216" s="156"/>
      <c r="M216" s="161"/>
      <c r="N216" s="162"/>
      <c r="O216" s="162"/>
      <c r="P216" s="162"/>
      <c r="Q216" s="162"/>
      <c r="R216" s="162"/>
      <c r="S216" s="162"/>
      <c r="T216" s="163"/>
      <c r="AT216" s="157" t="s">
        <v>206</v>
      </c>
      <c r="AU216" s="157" t="s">
        <v>80</v>
      </c>
      <c r="AV216" s="11" t="s">
        <v>80</v>
      </c>
      <c r="AW216" s="11" t="s">
        <v>31</v>
      </c>
      <c r="AX216" s="11" t="s">
        <v>71</v>
      </c>
      <c r="AY216" s="157" t="s">
        <v>194</v>
      </c>
    </row>
    <row r="217" spans="2:51" s="11" customFormat="1" ht="12">
      <c r="B217" s="156"/>
      <c r="D217" s="153" t="s">
        <v>206</v>
      </c>
      <c r="E217" s="157" t="s">
        <v>3</v>
      </c>
      <c r="F217" s="158" t="s">
        <v>368</v>
      </c>
      <c r="H217" s="159">
        <v>52</v>
      </c>
      <c r="I217" s="160"/>
      <c r="L217" s="156"/>
      <c r="M217" s="161"/>
      <c r="N217" s="162"/>
      <c r="O217" s="162"/>
      <c r="P217" s="162"/>
      <c r="Q217" s="162"/>
      <c r="R217" s="162"/>
      <c r="S217" s="162"/>
      <c r="T217" s="163"/>
      <c r="AT217" s="157" t="s">
        <v>206</v>
      </c>
      <c r="AU217" s="157" t="s">
        <v>80</v>
      </c>
      <c r="AV217" s="11" t="s">
        <v>80</v>
      </c>
      <c r="AW217" s="11" t="s">
        <v>31</v>
      </c>
      <c r="AX217" s="11" t="s">
        <v>71</v>
      </c>
      <c r="AY217" s="157" t="s">
        <v>194</v>
      </c>
    </row>
    <row r="218" spans="2:51" s="13" customFormat="1" ht="12">
      <c r="B218" s="171"/>
      <c r="D218" s="153" t="s">
        <v>206</v>
      </c>
      <c r="E218" s="172" t="s">
        <v>3</v>
      </c>
      <c r="F218" s="173" t="s">
        <v>215</v>
      </c>
      <c r="H218" s="174">
        <v>296.27</v>
      </c>
      <c r="I218" s="175"/>
      <c r="L218" s="171"/>
      <c r="M218" s="176"/>
      <c r="N218" s="177"/>
      <c r="O218" s="177"/>
      <c r="P218" s="177"/>
      <c r="Q218" s="177"/>
      <c r="R218" s="177"/>
      <c r="S218" s="177"/>
      <c r="T218" s="178"/>
      <c r="AT218" s="172" t="s">
        <v>206</v>
      </c>
      <c r="AU218" s="172" t="s">
        <v>80</v>
      </c>
      <c r="AV218" s="13" t="s">
        <v>202</v>
      </c>
      <c r="AW218" s="13" t="s">
        <v>31</v>
      </c>
      <c r="AX218" s="13" t="s">
        <v>78</v>
      </c>
      <c r="AY218" s="172" t="s">
        <v>194</v>
      </c>
    </row>
    <row r="219" spans="2:65" s="1" customFormat="1" ht="16.35" customHeight="1">
      <c r="B219" s="140"/>
      <c r="C219" s="141" t="s">
        <v>369</v>
      </c>
      <c r="D219" s="141" t="s">
        <v>197</v>
      </c>
      <c r="E219" s="142" t="s">
        <v>370</v>
      </c>
      <c r="F219" s="143" t="s">
        <v>371</v>
      </c>
      <c r="G219" s="144" t="s">
        <v>228</v>
      </c>
      <c r="H219" s="145">
        <v>455.8</v>
      </c>
      <c r="I219" s="146"/>
      <c r="J219" s="147">
        <f>ROUND(I219*H219,2)</f>
        <v>0</v>
      </c>
      <c r="K219" s="143" t="s">
        <v>201</v>
      </c>
      <c r="L219" s="30"/>
      <c r="M219" s="148" t="s">
        <v>3</v>
      </c>
      <c r="N219" s="149" t="s">
        <v>42</v>
      </c>
      <c r="O219" s="49"/>
      <c r="P219" s="150">
        <f>O219*H219</f>
        <v>0</v>
      </c>
      <c r="Q219" s="150">
        <v>4E-05</v>
      </c>
      <c r="R219" s="150">
        <f>Q219*H219</f>
        <v>0.018232</v>
      </c>
      <c r="S219" s="150">
        <v>0</v>
      </c>
      <c r="T219" s="151">
        <f>S219*H219</f>
        <v>0</v>
      </c>
      <c r="AR219" s="16" t="s">
        <v>202</v>
      </c>
      <c r="AT219" s="16" t="s">
        <v>197</v>
      </c>
      <c r="AU219" s="16" t="s">
        <v>80</v>
      </c>
      <c r="AY219" s="16" t="s">
        <v>194</v>
      </c>
      <c r="BE219" s="152">
        <f>IF(N219="základní",J219,0)</f>
        <v>0</v>
      </c>
      <c r="BF219" s="152">
        <f>IF(N219="snížená",J219,0)</f>
        <v>0</v>
      </c>
      <c r="BG219" s="152">
        <f>IF(N219="zákl. přenesená",J219,0)</f>
        <v>0</v>
      </c>
      <c r="BH219" s="152">
        <f>IF(N219="sníž. přenesená",J219,0)</f>
        <v>0</v>
      </c>
      <c r="BI219" s="152">
        <f>IF(N219="nulová",J219,0)</f>
        <v>0</v>
      </c>
      <c r="BJ219" s="16" t="s">
        <v>78</v>
      </c>
      <c r="BK219" s="152">
        <f>ROUND(I219*H219,2)</f>
        <v>0</v>
      </c>
      <c r="BL219" s="16" t="s">
        <v>202</v>
      </c>
      <c r="BM219" s="16" t="s">
        <v>372</v>
      </c>
    </row>
    <row r="220" spans="2:47" s="1" customFormat="1" ht="19.2">
      <c r="B220" s="30"/>
      <c r="D220" s="153" t="s">
        <v>204</v>
      </c>
      <c r="F220" s="154" t="s">
        <v>373</v>
      </c>
      <c r="I220" s="85"/>
      <c r="L220" s="30"/>
      <c r="M220" s="155"/>
      <c r="N220" s="49"/>
      <c r="O220" s="49"/>
      <c r="P220" s="49"/>
      <c r="Q220" s="49"/>
      <c r="R220" s="49"/>
      <c r="S220" s="49"/>
      <c r="T220" s="50"/>
      <c r="AT220" s="16" t="s">
        <v>204</v>
      </c>
      <c r="AU220" s="16" t="s">
        <v>80</v>
      </c>
    </row>
    <row r="221" spans="2:51" s="11" customFormat="1" ht="12">
      <c r="B221" s="156"/>
      <c r="D221" s="153" t="s">
        <v>206</v>
      </c>
      <c r="E221" s="157" t="s">
        <v>3</v>
      </c>
      <c r="F221" s="158" t="s">
        <v>127</v>
      </c>
      <c r="H221" s="159">
        <v>455.8</v>
      </c>
      <c r="I221" s="160"/>
      <c r="L221" s="156"/>
      <c r="M221" s="161"/>
      <c r="N221" s="162"/>
      <c r="O221" s="162"/>
      <c r="P221" s="162"/>
      <c r="Q221" s="162"/>
      <c r="R221" s="162"/>
      <c r="S221" s="162"/>
      <c r="T221" s="163"/>
      <c r="AT221" s="157" t="s">
        <v>206</v>
      </c>
      <c r="AU221" s="157" t="s">
        <v>80</v>
      </c>
      <c r="AV221" s="11" t="s">
        <v>80</v>
      </c>
      <c r="AW221" s="11" t="s">
        <v>31</v>
      </c>
      <c r="AX221" s="11" t="s">
        <v>78</v>
      </c>
      <c r="AY221" s="157" t="s">
        <v>194</v>
      </c>
    </row>
    <row r="222" spans="2:65" s="1" customFormat="1" ht="16.35" customHeight="1">
      <c r="B222" s="140"/>
      <c r="C222" s="141" t="s">
        <v>374</v>
      </c>
      <c r="D222" s="141" t="s">
        <v>197</v>
      </c>
      <c r="E222" s="142" t="s">
        <v>375</v>
      </c>
      <c r="F222" s="143" t="s">
        <v>376</v>
      </c>
      <c r="G222" s="144" t="s">
        <v>200</v>
      </c>
      <c r="H222" s="145">
        <v>40</v>
      </c>
      <c r="I222" s="146"/>
      <c r="J222" s="147">
        <f>ROUND(I222*H222,2)</f>
        <v>0</v>
      </c>
      <c r="K222" s="143" t="s">
        <v>201</v>
      </c>
      <c r="L222" s="30"/>
      <c r="M222" s="148" t="s">
        <v>3</v>
      </c>
      <c r="N222" s="149" t="s">
        <v>42</v>
      </c>
      <c r="O222" s="49"/>
      <c r="P222" s="150">
        <f>O222*H222</f>
        <v>0</v>
      </c>
      <c r="Q222" s="150">
        <v>0.0234</v>
      </c>
      <c r="R222" s="150">
        <f>Q222*H222</f>
        <v>0.936</v>
      </c>
      <c r="S222" s="150">
        <v>0</v>
      </c>
      <c r="T222" s="151">
        <f>S222*H222</f>
        <v>0</v>
      </c>
      <c r="AR222" s="16" t="s">
        <v>202</v>
      </c>
      <c r="AT222" s="16" t="s">
        <v>197</v>
      </c>
      <c r="AU222" s="16" t="s">
        <v>80</v>
      </c>
      <c r="AY222" s="16" t="s">
        <v>194</v>
      </c>
      <c r="BE222" s="152">
        <f>IF(N222="základní",J222,0)</f>
        <v>0</v>
      </c>
      <c r="BF222" s="152">
        <f>IF(N222="snížená",J222,0)</f>
        <v>0</v>
      </c>
      <c r="BG222" s="152">
        <f>IF(N222="zákl. přenesená",J222,0)</f>
        <v>0</v>
      </c>
      <c r="BH222" s="152">
        <f>IF(N222="sníž. přenesená",J222,0)</f>
        <v>0</v>
      </c>
      <c r="BI222" s="152">
        <f>IF(N222="nulová",J222,0)</f>
        <v>0</v>
      </c>
      <c r="BJ222" s="16" t="s">
        <v>78</v>
      </c>
      <c r="BK222" s="152">
        <f>ROUND(I222*H222,2)</f>
        <v>0</v>
      </c>
      <c r="BL222" s="16" t="s">
        <v>202</v>
      </c>
      <c r="BM222" s="16" t="s">
        <v>377</v>
      </c>
    </row>
    <row r="223" spans="2:47" s="1" customFormat="1" ht="28.8">
      <c r="B223" s="30"/>
      <c r="D223" s="153" t="s">
        <v>204</v>
      </c>
      <c r="F223" s="154" t="s">
        <v>378</v>
      </c>
      <c r="I223" s="85"/>
      <c r="L223" s="30"/>
      <c r="M223" s="155"/>
      <c r="N223" s="49"/>
      <c r="O223" s="49"/>
      <c r="P223" s="49"/>
      <c r="Q223" s="49"/>
      <c r="R223" s="49"/>
      <c r="S223" s="49"/>
      <c r="T223" s="50"/>
      <c r="AT223" s="16" t="s">
        <v>204</v>
      </c>
      <c r="AU223" s="16" t="s">
        <v>80</v>
      </c>
    </row>
    <row r="224" spans="2:51" s="12" customFormat="1" ht="12">
      <c r="B224" s="164"/>
      <c r="D224" s="153" t="s">
        <v>206</v>
      </c>
      <c r="E224" s="165" t="s">
        <v>3</v>
      </c>
      <c r="F224" s="166" t="s">
        <v>379</v>
      </c>
      <c r="H224" s="165" t="s">
        <v>3</v>
      </c>
      <c r="I224" s="167"/>
      <c r="L224" s="164"/>
      <c r="M224" s="168"/>
      <c r="N224" s="169"/>
      <c r="O224" s="169"/>
      <c r="P224" s="169"/>
      <c r="Q224" s="169"/>
      <c r="R224" s="169"/>
      <c r="S224" s="169"/>
      <c r="T224" s="170"/>
      <c r="AT224" s="165" t="s">
        <v>206</v>
      </c>
      <c r="AU224" s="165" t="s">
        <v>80</v>
      </c>
      <c r="AV224" s="12" t="s">
        <v>78</v>
      </c>
      <c r="AW224" s="12" t="s">
        <v>31</v>
      </c>
      <c r="AX224" s="12" t="s">
        <v>71</v>
      </c>
      <c r="AY224" s="165" t="s">
        <v>194</v>
      </c>
    </row>
    <row r="225" spans="2:51" s="11" customFormat="1" ht="12">
      <c r="B225" s="156"/>
      <c r="D225" s="153" t="s">
        <v>206</v>
      </c>
      <c r="E225" s="157" t="s">
        <v>3</v>
      </c>
      <c r="F225" s="158" t="s">
        <v>380</v>
      </c>
      <c r="H225" s="159">
        <v>40</v>
      </c>
      <c r="I225" s="160"/>
      <c r="L225" s="156"/>
      <c r="M225" s="161"/>
      <c r="N225" s="162"/>
      <c r="O225" s="162"/>
      <c r="P225" s="162"/>
      <c r="Q225" s="162"/>
      <c r="R225" s="162"/>
      <c r="S225" s="162"/>
      <c r="T225" s="163"/>
      <c r="AT225" s="157" t="s">
        <v>206</v>
      </c>
      <c r="AU225" s="157" t="s">
        <v>80</v>
      </c>
      <c r="AV225" s="11" t="s">
        <v>80</v>
      </c>
      <c r="AW225" s="11" t="s">
        <v>31</v>
      </c>
      <c r="AX225" s="11" t="s">
        <v>78</v>
      </c>
      <c r="AY225" s="157" t="s">
        <v>194</v>
      </c>
    </row>
    <row r="226" spans="2:65" s="1" customFormat="1" ht="16.35" customHeight="1">
      <c r="B226" s="140"/>
      <c r="C226" s="141" t="s">
        <v>381</v>
      </c>
      <c r="D226" s="141" t="s">
        <v>197</v>
      </c>
      <c r="E226" s="142" t="s">
        <v>382</v>
      </c>
      <c r="F226" s="143" t="s">
        <v>383</v>
      </c>
      <c r="G226" s="144" t="s">
        <v>210</v>
      </c>
      <c r="H226" s="145">
        <v>0.375</v>
      </c>
      <c r="I226" s="146"/>
      <c r="J226" s="147">
        <f>ROUND(I226*H226,2)</f>
        <v>0</v>
      </c>
      <c r="K226" s="143" t="s">
        <v>201</v>
      </c>
      <c r="L226" s="30"/>
      <c r="M226" s="148" t="s">
        <v>3</v>
      </c>
      <c r="N226" s="149" t="s">
        <v>42</v>
      </c>
      <c r="O226" s="49"/>
      <c r="P226" s="150">
        <f>O226*H226</f>
        <v>0</v>
      </c>
      <c r="Q226" s="150">
        <v>0</v>
      </c>
      <c r="R226" s="150">
        <f>Q226*H226</f>
        <v>0</v>
      </c>
      <c r="S226" s="150">
        <v>1.8</v>
      </c>
      <c r="T226" s="151">
        <f>S226*H226</f>
        <v>0.675</v>
      </c>
      <c r="AR226" s="16" t="s">
        <v>202</v>
      </c>
      <c r="AT226" s="16" t="s">
        <v>197</v>
      </c>
      <c r="AU226" s="16" t="s">
        <v>80</v>
      </c>
      <c r="AY226" s="16" t="s">
        <v>194</v>
      </c>
      <c r="BE226" s="152">
        <f>IF(N226="základní",J226,0)</f>
        <v>0</v>
      </c>
      <c r="BF226" s="152">
        <f>IF(N226="snížená",J226,0)</f>
        <v>0</v>
      </c>
      <c r="BG226" s="152">
        <f>IF(N226="zákl. přenesená",J226,0)</f>
        <v>0</v>
      </c>
      <c r="BH226" s="152">
        <f>IF(N226="sníž. přenesená",J226,0)</f>
        <v>0</v>
      </c>
      <c r="BI226" s="152">
        <f>IF(N226="nulová",J226,0)</f>
        <v>0</v>
      </c>
      <c r="BJ226" s="16" t="s">
        <v>78</v>
      </c>
      <c r="BK226" s="152">
        <f>ROUND(I226*H226,2)</f>
        <v>0</v>
      </c>
      <c r="BL226" s="16" t="s">
        <v>202</v>
      </c>
      <c r="BM226" s="16" t="s">
        <v>384</v>
      </c>
    </row>
    <row r="227" spans="2:47" s="1" customFormat="1" ht="19.2">
      <c r="B227" s="30"/>
      <c r="D227" s="153" t="s">
        <v>204</v>
      </c>
      <c r="F227" s="154" t="s">
        <v>385</v>
      </c>
      <c r="I227" s="85"/>
      <c r="L227" s="30"/>
      <c r="M227" s="155"/>
      <c r="N227" s="49"/>
      <c r="O227" s="49"/>
      <c r="P227" s="49"/>
      <c r="Q227" s="49"/>
      <c r="R227" s="49"/>
      <c r="S227" s="49"/>
      <c r="T227" s="50"/>
      <c r="AT227" s="16" t="s">
        <v>204</v>
      </c>
      <c r="AU227" s="16" t="s">
        <v>80</v>
      </c>
    </row>
    <row r="228" spans="2:51" s="12" customFormat="1" ht="12">
      <c r="B228" s="164"/>
      <c r="D228" s="153" t="s">
        <v>206</v>
      </c>
      <c r="E228" s="165" t="s">
        <v>3</v>
      </c>
      <c r="F228" s="166" t="s">
        <v>231</v>
      </c>
      <c r="H228" s="165" t="s">
        <v>3</v>
      </c>
      <c r="I228" s="167"/>
      <c r="L228" s="164"/>
      <c r="M228" s="168"/>
      <c r="N228" s="169"/>
      <c r="O228" s="169"/>
      <c r="P228" s="169"/>
      <c r="Q228" s="169"/>
      <c r="R228" s="169"/>
      <c r="S228" s="169"/>
      <c r="T228" s="170"/>
      <c r="AT228" s="165" t="s">
        <v>206</v>
      </c>
      <c r="AU228" s="165" t="s">
        <v>80</v>
      </c>
      <c r="AV228" s="12" t="s">
        <v>78</v>
      </c>
      <c r="AW228" s="12" t="s">
        <v>31</v>
      </c>
      <c r="AX228" s="12" t="s">
        <v>71</v>
      </c>
      <c r="AY228" s="165" t="s">
        <v>194</v>
      </c>
    </row>
    <row r="229" spans="2:51" s="11" customFormat="1" ht="12">
      <c r="B229" s="156"/>
      <c r="D229" s="153" t="s">
        <v>206</v>
      </c>
      <c r="E229" s="157" t="s">
        <v>3</v>
      </c>
      <c r="F229" s="158" t="s">
        <v>386</v>
      </c>
      <c r="H229" s="159">
        <v>0.375</v>
      </c>
      <c r="I229" s="160"/>
      <c r="L229" s="156"/>
      <c r="M229" s="161"/>
      <c r="N229" s="162"/>
      <c r="O229" s="162"/>
      <c r="P229" s="162"/>
      <c r="Q229" s="162"/>
      <c r="R229" s="162"/>
      <c r="S229" s="162"/>
      <c r="T229" s="163"/>
      <c r="AT229" s="157" t="s">
        <v>206</v>
      </c>
      <c r="AU229" s="157" t="s">
        <v>80</v>
      </c>
      <c r="AV229" s="11" t="s">
        <v>80</v>
      </c>
      <c r="AW229" s="11" t="s">
        <v>31</v>
      </c>
      <c r="AX229" s="11" t="s">
        <v>71</v>
      </c>
      <c r="AY229" s="157" t="s">
        <v>194</v>
      </c>
    </row>
    <row r="230" spans="2:51" s="13" customFormat="1" ht="12">
      <c r="B230" s="171"/>
      <c r="D230" s="153" t="s">
        <v>206</v>
      </c>
      <c r="E230" s="172" t="s">
        <v>3</v>
      </c>
      <c r="F230" s="173" t="s">
        <v>215</v>
      </c>
      <c r="H230" s="174">
        <v>0.375</v>
      </c>
      <c r="I230" s="175"/>
      <c r="L230" s="171"/>
      <c r="M230" s="176"/>
      <c r="N230" s="177"/>
      <c r="O230" s="177"/>
      <c r="P230" s="177"/>
      <c r="Q230" s="177"/>
      <c r="R230" s="177"/>
      <c r="S230" s="177"/>
      <c r="T230" s="178"/>
      <c r="AT230" s="172" t="s">
        <v>206</v>
      </c>
      <c r="AU230" s="172" t="s">
        <v>80</v>
      </c>
      <c r="AV230" s="13" t="s">
        <v>202</v>
      </c>
      <c r="AW230" s="13" t="s">
        <v>31</v>
      </c>
      <c r="AX230" s="13" t="s">
        <v>78</v>
      </c>
      <c r="AY230" s="172" t="s">
        <v>194</v>
      </c>
    </row>
    <row r="231" spans="2:65" s="1" customFormat="1" ht="16.35" customHeight="1">
      <c r="B231" s="140"/>
      <c r="C231" s="141" t="s">
        <v>387</v>
      </c>
      <c r="D231" s="141" t="s">
        <v>197</v>
      </c>
      <c r="E231" s="142" t="s">
        <v>388</v>
      </c>
      <c r="F231" s="143" t="s">
        <v>389</v>
      </c>
      <c r="G231" s="144" t="s">
        <v>228</v>
      </c>
      <c r="H231" s="145">
        <v>1.92</v>
      </c>
      <c r="I231" s="146"/>
      <c r="J231" s="147">
        <f>ROUND(I231*H231,2)</f>
        <v>0</v>
      </c>
      <c r="K231" s="143" t="s">
        <v>201</v>
      </c>
      <c r="L231" s="30"/>
      <c r="M231" s="148" t="s">
        <v>3</v>
      </c>
      <c r="N231" s="149" t="s">
        <v>42</v>
      </c>
      <c r="O231" s="49"/>
      <c r="P231" s="150">
        <f>O231*H231</f>
        <v>0</v>
      </c>
      <c r="Q231" s="150">
        <v>0</v>
      </c>
      <c r="R231" s="150">
        <f>Q231*H231</f>
        <v>0</v>
      </c>
      <c r="S231" s="150">
        <v>0.055</v>
      </c>
      <c r="T231" s="151">
        <f>S231*H231</f>
        <v>0.1056</v>
      </c>
      <c r="AR231" s="16" t="s">
        <v>202</v>
      </c>
      <c r="AT231" s="16" t="s">
        <v>197</v>
      </c>
      <c r="AU231" s="16" t="s">
        <v>80</v>
      </c>
      <c r="AY231" s="16" t="s">
        <v>194</v>
      </c>
      <c r="BE231" s="152">
        <f>IF(N231="základní",J231,0)</f>
        <v>0</v>
      </c>
      <c r="BF231" s="152">
        <f>IF(N231="snížená",J231,0)</f>
        <v>0</v>
      </c>
      <c r="BG231" s="152">
        <f>IF(N231="zákl. přenesená",J231,0)</f>
        <v>0</v>
      </c>
      <c r="BH231" s="152">
        <f>IF(N231="sníž. přenesená",J231,0)</f>
        <v>0</v>
      </c>
      <c r="BI231" s="152">
        <f>IF(N231="nulová",J231,0)</f>
        <v>0</v>
      </c>
      <c r="BJ231" s="16" t="s">
        <v>78</v>
      </c>
      <c r="BK231" s="152">
        <f>ROUND(I231*H231,2)</f>
        <v>0</v>
      </c>
      <c r="BL231" s="16" t="s">
        <v>202</v>
      </c>
      <c r="BM231" s="16" t="s">
        <v>390</v>
      </c>
    </row>
    <row r="232" spans="2:47" s="1" customFormat="1" ht="12">
      <c r="B232" s="30"/>
      <c r="D232" s="153" t="s">
        <v>204</v>
      </c>
      <c r="F232" s="154" t="s">
        <v>391</v>
      </c>
      <c r="I232" s="85"/>
      <c r="L232" s="30"/>
      <c r="M232" s="155"/>
      <c r="N232" s="49"/>
      <c r="O232" s="49"/>
      <c r="P232" s="49"/>
      <c r="Q232" s="49"/>
      <c r="R232" s="49"/>
      <c r="S232" s="49"/>
      <c r="T232" s="50"/>
      <c r="AT232" s="16" t="s">
        <v>204</v>
      </c>
      <c r="AU232" s="16" t="s">
        <v>80</v>
      </c>
    </row>
    <row r="233" spans="2:51" s="12" customFormat="1" ht="12">
      <c r="B233" s="164"/>
      <c r="D233" s="153" t="s">
        <v>206</v>
      </c>
      <c r="E233" s="165" t="s">
        <v>3</v>
      </c>
      <c r="F233" s="166" t="s">
        <v>231</v>
      </c>
      <c r="H233" s="165" t="s">
        <v>3</v>
      </c>
      <c r="I233" s="167"/>
      <c r="L233" s="164"/>
      <c r="M233" s="168"/>
      <c r="N233" s="169"/>
      <c r="O233" s="169"/>
      <c r="P233" s="169"/>
      <c r="Q233" s="169"/>
      <c r="R233" s="169"/>
      <c r="S233" s="169"/>
      <c r="T233" s="170"/>
      <c r="AT233" s="165" t="s">
        <v>206</v>
      </c>
      <c r="AU233" s="165" t="s">
        <v>80</v>
      </c>
      <c r="AV233" s="12" t="s">
        <v>78</v>
      </c>
      <c r="AW233" s="12" t="s">
        <v>31</v>
      </c>
      <c r="AX233" s="12" t="s">
        <v>71</v>
      </c>
      <c r="AY233" s="165" t="s">
        <v>194</v>
      </c>
    </row>
    <row r="234" spans="2:51" s="11" customFormat="1" ht="12">
      <c r="B234" s="156"/>
      <c r="D234" s="153" t="s">
        <v>206</v>
      </c>
      <c r="E234" s="157" t="s">
        <v>3</v>
      </c>
      <c r="F234" s="158" t="s">
        <v>392</v>
      </c>
      <c r="H234" s="159">
        <v>1.92</v>
      </c>
      <c r="I234" s="160"/>
      <c r="L234" s="156"/>
      <c r="M234" s="161"/>
      <c r="N234" s="162"/>
      <c r="O234" s="162"/>
      <c r="P234" s="162"/>
      <c r="Q234" s="162"/>
      <c r="R234" s="162"/>
      <c r="S234" s="162"/>
      <c r="T234" s="163"/>
      <c r="AT234" s="157" t="s">
        <v>206</v>
      </c>
      <c r="AU234" s="157" t="s">
        <v>80</v>
      </c>
      <c r="AV234" s="11" t="s">
        <v>80</v>
      </c>
      <c r="AW234" s="11" t="s">
        <v>31</v>
      </c>
      <c r="AX234" s="11" t="s">
        <v>78</v>
      </c>
      <c r="AY234" s="157" t="s">
        <v>194</v>
      </c>
    </row>
    <row r="235" spans="2:65" s="1" customFormat="1" ht="16.35" customHeight="1">
      <c r="B235" s="140"/>
      <c r="C235" s="141" t="s">
        <v>393</v>
      </c>
      <c r="D235" s="141" t="s">
        <v>197</v>
      </c>
      <c r="E235" s="142" t="s">
        <v>394</v>
      </c>
      <c r="F235" s="143" t="s">
        <v>395</v>
      </c>
      <c r="G235" s="144" t="s">
        <v>200</v>
      </c>
      <c r="H235" s="145">
        <v>1</v>
      </c>
      <c r="I235" s="146"/>
      <c r="J235" s="147">
        <f>ROUND(I235*H235,2)</f>
        <v>0</v>
      </c>
      <c r="K235" s="143" t="s">
        <v>201</v>
      </c>
      <c r="L235" s="30"/>
      <c r="M235" s="148" t="s">
        <v>3</v>
      </c>
      <c r="N235" s="149" t="s">
        <v>42</v>
      </c>
      <c r="O235" s="49"/>
      <c r="P235" s="150">
        <f>O235*H235</f>
        <v>0</v>
      </c>
      <c r="Q235" s="150">
        <v>0</v>
      </c>
      <c r="R235" s="150">
        <f>Q235*H235</f>
        <v>0</v>
      </c>
      <c r="S235" s="150">
        <v>0.012</v>
      </c>
      <c r="T235" s="151">
        <f>S235*H235</f>
        <v>0.012</v>
      </c>
      <c r="AR235" s="16" t="s">
        <v>202</v>
      </c>
      <c r="AT235" s="16" t="s">
        <v>197</v>
      </c>
      <c r="AU235" s="16" t="s">
        <v>80</v>
      </c>
      <c r="AY235" s="16" t="s">
        <v>194</v>
      </c>
      <c r="BE235" s="152">
        <f>IF(N235="základní",J235,0)</f>
        <v>0</v>
      </c>
      <c r="BF235" s="152">
        <f>IF(N235="snížená",J235,0)</f>
        <v>0</v>
      </c>
      <c r="BG235" s="152">
        <f>IF(N235="zákl. přenesená",J235,0)</f>
        <v>0</v>
      </c>
      <c r="BH235" s="152">
        <f>IF(N235="sníž. přenesená",J235,0)</f>
        <v>0</v>
      </c>
      <c r="BI235" s="152">
        <f>IF(N235="nulová",J235,0)</f>
        <v>0</v>
      </c>
      <c r="BJ235" s="16" t="s">
        <v>78</v>
      </c>
      <c r="BK235" s="152">
        <f>ROUND(I235*H235,2)</f>
        <v>0</v>
      </c>
      <c r="BL235" s="16" t="s">
        <v>202</v>
      </c>
      <c r="BM235" s="16" t="s">
        <v>396</v>
      </c>
    </row>
    <row r="236" spans="2:47" s="1" customFormat="1" ht="19.2">
      <c r="B236" s="30"/>
      <c r="D236" s="153" t="s">
        <v>204</v>
      </c>
      <c r="F236" s="154" t="s">
        <v>397</v>
      </c>
      <c r="I236" s="85"/>
      <c r="L236" s="30"/>
      <c r="M236" s="155"/>
      <c r="N236" s="49"/>
      <c r="O236" s="49"/>
      <c r="P236" s="49"/>
      <c r="Q236" s="49"/>
      <c r="R236" s="49"/>
      <c r="S236" s="49"/>
      <c r="T236" s="50"/>
      <c r="AT236" s="16" t="s">
        <v>204</v>
      </c>
      <c r="AU236" s="16" t="s">
        <v>80</v>
      </c>
    </row>
    <row r="237" spans="2:51" s="11" customFormat="1" ht="12">
      <c r="B237" s="156"/>
      <c r="D237" s="153" t="s">
        <v>206</v>
      </c>
      <c r="E237" s="157" t="s">
        <v>3</v>
      </c>
      <c r="F237" s="158" t="s">
        <v>398</v>
      </c>
      <c r="H237" s="159">
        <v>1</v>
      </c>
      <c r="I237" s="160"/>
      <c r="L237" s="156"/>
      <c r="M237" s="161"/>
      <c r="N237" s="162"/>
      <c r="O237" s="162"/>
      <c r="P237" s="162"/>
      <c r="Q237" s="162"/>
      <c r="R237" s="162"/>
      <c r="S237" s="162"/>
      <c r="T237" s="163"/>
      <c r="AT237" s="157" t="s">
        <v>206</v>
      </c>
      <c r="AU237" s="157" t="s">
        <v>80</v>
      </c>
      <c r="AV237" s="11" t="s">
        <v>80</v>
      </c>
      <c r="AW237" s="11" t="s">
        <v>31</v>
      </c>
      <c r="AX237" s="11" t="s">
        <v>78</v>
      </c>
      <c r="AY237" s="157" t="s">
        <v>194</v>
      </c>
    </row>
    <row r="238" spans="2:65" s="1" customFormat="1" ht="16.35" customHeight="1">
      <c r="B238" s="140"/>
      <c r="C238" s="141" t="s">
        <v>399</v>
      </c>
      <c r="D238" s="141" t="s">
        <v>197</v>
      </c>
      <c r="E238" s="142" t="s">
        <v>400</v>
      </c>
      <c r="F238" s="143" t="s">
        <v>401</v>
      </c>
      <c r="G238" s="144" t="s">
        <v>210</v>
      </c>
      <c r="H238" s="145">
        <v>0.192</v>
      </c>
      <c r="I238" s="146"/>
      <c r="J238" s="147">
        <f>ROUND(I238*H238,2)</f>
        <v>0</v>
      </c>
      <c r="K238" s="143" t="s">
        <v>201</v>
      </c>
      <c r="L238" s="30"/>
      <c r="M238" s="148" t="s">
        <v>3</v>
      </c>
      <c r="N238" s="149" t="s">
        <v>42</v>
      </c>
      <c r="O238" s="49"/>
      <c r="P238" s="150">
        <f>O238*H238</f>
        <v>0</v>
      </c>
      <c r="Q238" s="150">
        <v>0</v>
      </c>
      <c r="R238" s="150">
        <f>Q238*H238</f>
        <v>0</v>
      </c>
      <c r="S238" s="150">
        <v>1.8</v>
      </c>
      <c r="T238" s="151">
        <f>S238*H238</f>
        <v>0.3456</v>
      </c>
      <c r="AR238" s="16" t="s">
        <v>202</v>
      </c>
      <c r="AT238" s="16" t="s">
        <v>197</v>
      </c>
      <c r="AU238" s="16" t="s">
        <v>80</v>
      </c>
      <c r="AY238" s="16" t="s">
        <v>194</v>
      </c>
      <c r="BE238" s="152">
        <f>IF(N238="základní",J238,0)</f>
        <v>0</v>
      </c>
      <c r="BF238" s="152">
        <f>IF(N238="snížená",J238,0)</f>
        <v>0</v>
      </c>
      <c r="BG238" s="152">
        <f>IF(N238="zákl. přenesená",J238,0)</f>
        <v>0</v>
      </c>
      <c r="BH238" s="152">
        <f>IF(N238="sníž. přenesená",J238,0)</f>
        <v>0</v>
      </c>
      <c r="BI238" s="152">
        <f>IF(N238="nulová",J238,0)</f>
        <v>0</v>
      </c>
      <c r="BJ238" s="16" t="s">
        <v>78</v>
      </c>
      <c r="BK238" s="152">
        <f>ROUND(I238*H238,2)</f>
        <v>0</v>
      </c>
      <c r="BL238" s="16" t="s">
        <v>202</v>
      </c>
      <c r="BM238" s="16" t="s">
        <v>402</v>
      </c>
    </row>
    <row r="239" spans="2:47" s="1" customFormat="1" ht="19.2">
      <c r="B239" s="30"/>
      <c r="D239" s="153" t="s">
        <v>204</v>
      </c>
      <c r="F239" s="154" t="s">
        <v>403</v>
      </c>
      <c r="I239" s="85"/>
      <c r="L239" s="30"/>
      <c r="M239" s="155"/>
      <c r="N239" s="49"/>
      <c r="O239" s="49"/>
      <c r="P239" s="49"/>
      <c r="Q239" s="49"/>
      <c r="R239" s="49"/>
      <c r="S239" s="49"/>
      <c r="T239" s="50"/>
      <c r="AT239" s="16" t="s">
        <v>204</v>
      </c>
      <c r="AU239" s="16" t="s">
        <v>80</v>
      </c>
    </row>
    <row r="240" spans="2:51" s="11" customFormat="1" ht="12">
      <c r="B240" s="156"/>
      <c r="D240" s="153" t="s">
        <v>206</v>
      </c>
      <c r="E240" s="157" t="s">
        <v>3</v>
      </c>
      <c r="F240" s="158" t="s">
        <v>404</v>
      </c>
      <c r="H240" s="159">
        <v>0.192</v>
      </c>
      <c r="I240" s="160"/>
      <c r="L240" s="156"/>
      <c r="M240" s="161"/>
      <c r="N240" s="162"/>
      <c r="O240" s="162"/>
      <c r="P240" s="162"/>
      <c r="Q240" s="162"/>
      <c r="R240" s="162"/>
      <c r="S240" s="162"/>
      <c r="T240" s="163"/>
      <c r="AT240" s="157" t="s">
        <v>206</v>
      </c>
      <c r="AU240" s="157" t="s">
        <v>80</v>
      </c>
      <c r="AV240" s="11" t="s">
        <v>80</v>
      </c>
      <c r="AW240" s="11" t="s">
        <v>31</v>
      </c>
      <c r="AX240" s="11" t="s">
        <v>78</v>
      </c>
      <c r="AY240" s="157" t="s">
        <v>194</v>
      </c>
    </row>
    <row r="241" spans="2:65" s="1" customFormat="1" ht="16.35" customHeight="1">
      <c r="B241" s="140"/>
      <c r="C241" s="141" t="s">
        <v>405</v>
      </c>
      <c r="D241" s="141" t="s">
        <v>197</v>
      </c>
      <c r="E241" s="142" t="s">
        <v>406</v>
      </c>
      <c r="F241" s="143" t="s">
        <v>407</v>
      </c>
      <c r="G241" s="144" t="s">
        <v>210</v>
      </c>
      <c r="H241" s="145">
        <v>0.84</v>
      </c>
      <c r="I241" s="146"/>
      <c r="J241" s="147">
        <f>ROUND(I241*H241,2)</f>
        <v>0</v>
      </c>
      <c r="K241" s="143" t="s">
        <v>201</v>
      </c>
      <c r="L241" s="30"/>
      <c r="M241" s="148" t="s">
        <v>3</v>
      </c>
      <c r="N241" s="149" t="s">
        <v>42</v>
      </c>
      <c r="O241" s="49"/>
      <c r="P241" s="150">
        <f>O241*H241</f>
        <v>0</v>
      </c>
      <c r="Q241" s="150">
        <v>0</v>
      </c>
      <c r="R241" s="150">
        <f>Q241*H241</f>
        <v>0</v>
      </c>
      <c r="S241" s="150">
        <v>1.8</v>
      </c>
      <c r="T241" s="151">
        <f>S241*H241</f>
        <v>1.512</v>
      </c>
      <c r="AR241" s="16" t="s">
        <v>202</v>
      </c>
      <c r="AT241" s="16" t="s">
        <v>197</v>
      </c>
      <c r="AU241" s="16" t="s">
        <v>80</v>
      </c>
      <c r="AY241" s="16" t="s">
        <v>194</v>
      </c>
      <c r="BE241" s="152">
        <f>IF(N241="základní",J241,0)</f>
        <v>0</v>
      </c>
      <c r="BF241" s="152">
        <f>IF(N241="snížená",J241,0)</f>
        <v>0</v>
      </c>
      <c r="BG241" s="152">
        <f>IF(N241="zákl. přenesená",J241,0)</f>
        <v>0</v>
      </c>
      <c r="BH241" s="152">
        <f>IF(N241="sníž. přenesená",J241,0)</f>
        <v>0</v>
      </c>
      <c r="BI241" s="152">
        <f>IF(N241="nulová",J241,0)</f>
        <v>0</v>
      </c>
      <c r="BJ241" s="16" t="s">
        <v>78</v>
      </c>
      <c r="BK241" s="152">
        <f>ROUND(I241*H241,2)</f>
        <v>0</v>
      </c>
      <c r="BL241" s="16" t="s">
        <v>202</v>
      </c>
      <c r="BM241" s="16" t="s">
        <v>408</v>
      </c>
    </row>
    <row r="242" spans="2:47" s="1" customFormat="1" ht="19.2">
      <c r="B242" s="30"/>
      <c r="D242" s="153" t="s">
        <v>204</v>
      </c>
      <c r="F242" s="154" t="s">
        <v>409</v>
      </c>
      <c r="I242" s="85"/>
      <c r="L242" s="30"/>
      <c r="M242" s="155"/>
      <c r="N242" s="49"/>
      <c r="O242" s="49"/>
      <c r="P242" s="49"/>
      <c r="Q242" s="49"/>
      <c r="R242" s="49"/>
      <c r="S242" s="49"/>
      <c r="T242" s="50"/>
      <c r="AT242" s="16" t="s">
        <v>204</v>
      </c>
      <c r="AU242" s="16" t="s">
        <v>80</v>
      </c>
    </row>
    <row r="243" spans="2:51" s="11" customFormat="1" ht="12">
      <c r="B243" s="156"/>
      <c r="D243" s="153" t="s">
        <v>206</v>
      </c>
      <c r="E243" s="157" t="s">
        <v>3</v>
      </c>
      <c r="F243" s="158" t="s">
        <v>410</v>
      </c>
      <c r="H243" s="159">
        <v>0.84</v>
      </c>
      <c r="I243" s="160"/>
      <c r="L243" s="156"/>
      <c r="M243" s="161"/>
      <c r="N243" s="162"/>
      <c r="O243" s="162"/>
      <c r="P243" s="162"/>
      <c r="Q243" s="162"/>
      <c r="R243" s="162"/>
      <c r="S243" s="162"/>
      <c r="T243" s="163"/>
      <c r="AT243" s="157" t="s">
        <v>206</v>
      </c>
      <c r="AU243" s="157" t="s">
        <v>80</v>
      </c>
      <c r="AV243" s="11" t="s">
        <v>80</v>
      </c>
      <c r="AW243" s="11" t="s">
        <v>31</v>
      </c>
      <c r="AX243" s="11" t="s">
        <v>78</v>
      </c>
      <c r="AY243" s="157" t="s">
        <v>194</v>
      </c>
    </row>
    <row r="244" spans="2:65" s="1" customFormat="1" ht="16.35" customHeight="1">
      <c r="B244" s="140"/>
      <c r="C244" s="141" t="s">
        <v>411</v>
      </c>
      <c r="D244" s="141" t="s">
        <v>197</v>
      </c>
      <c r="E244" s="142" t="s">
        <v>412</v>
      </c>
      <c r="F244" s="143" t="s">
        <v>413</v>
      </c>
      <c r="G244" s="144" t="s">
        <v>200</v>
      </c>
      <c r="H244" s="145">
        <v>2</v>
      </c>
      <c r="I244" s="146"/>
      <c r="J244" s="147">
        <f>ROUND(I244*H244,2)</f>
        <v>0</v>
      </c>
      <c r="K244" s="143" t="s">
        <v>201</v>
      </c>
      <c r="L244" s="30"/>
      <c r="M244" s="148" t="s">
        <v>3</v>
      </c>
      <c r="N244" s="149" t="s">
        <v>42</v>
      </c>
      <c r="O244" s="49"/>
      <c r="P244" s="150">
        <f>O244*H244</f>
        <v>0</v>
      </c>
      <c r="Q244" s="150">
        <v>0</v>
      </c>
      <c r="R244" s="150">
        <f>Q244*H244</f>
        <v>0</v>
      </c>
      <c r="S244" s="150">
        <v>0.008</v>
      </c>
      <c r="T244" s="151">
        <f>S244*H244</f>
        <v>0.016</v>
      </c>
      <c r="AR244" s="16" t="s">
        <v>202</v>
      </c>
      <c r="AT244" s="16" t="s">
        <v>197</v>
      </c>
      <c r="AU244" s="16" t="s">
        <v>80</v>
      </c>
      <c r="AY244" s="16" t="s">
        <v>194</v>
      </c>
      <c r="BE244" s="152">
        <f>IF(N244="základní",J244,0)</f>
        <v>0</v>
      </c>
      <c r="BF244" s="152">
        <f>IF(N244="snížená",J244,0)</f>
        <v>0</v>
      </c>
      <c r="BG244" s="152">
        <f>IF(N244="zákl. přenesená",J244,0)</f>
        <v>0</v>
      </c>
      <c r="BH244" s="152">
        <f>IF(N244="sníž. přenesená",J244,0)</f>
        <v>0</v>
      </c>
      <c r="BI244" s="152">
        <f>IF(N244="nulová",J244,0)</f>
        <v>0</v>
      </c>
      <c r="BJ244" s="16" t="s">
        <v>78</v>
      </c>
      <c r="BK244" s="152">
        <f>ROUND(I244*H244,2)</f>
        <v>0</v>
      </c>
      <c r="BL244" s="16" t="s">
        <v>202</v>
      </c>
      <c r="BM244" s="16" t="s">
        <v>414</v>
      </c>
    </row>
    <row r="245" spans="2:47" s="1" customFormat="1" ht="19.2">
      <c r="B245" s="30"/>
      <c r="D245" s="153" t="s">
        <v>204</v>
      </c>
      <c r="F245" s="154" t="s">
        <v>415</v>
      </c>
      <c r="I245" s="85"/>
      <c r="L245" s="30"/>
      <c r="M245" s="155"/>
      <c r="N245" s="49"/>
      <c r="O245" s="49"/>
      <c r="P245" s="49"/>
      <c r="Q245" s="49"/>
      <c r="R245" s="49"/>
      <c r="S245" s="49"/>
      <c r="T245" s="50"/>
      <c r="AT245" s="16" t="s">
        <v>204</v>
      </c>
      <c r="AU245" s="16" t="s">
        <v>80</v>
      </c>
    </row>
    <row r="246" spans="2:51" s="12" customFormat="1" ht="12">
      <c r="B246" s="164"/>
      <c r="D246" s="153" t="s">
        <v>206</v>
      </c>
      <c r="E246" s="165" t="s">
        <v>3</v>
      </c>
      <c r="F246" s="166" t="s">
        <v>416</v>
      </c>
      <c r="H246" s="165" t="s">
        <v>3</v>
      </c>
      <c r="I246" s="167"/>
      <c r="L246" s="164"/>
      <c r="M246" s="168"/>
      <c r="N246" s="169"/>
      <c r="O246" s="169"/>
      <c r="P246" s="169"/>
      <c r="Q246" s="169"/>
      <c r="R246" s="169"/>
      <c r="S246" s="169"/>
      <c r="T246" s="170"/>
      <c r="AT246" s="165" t="s">
        <v>206</v>
      </c>
      <c r="AU246" s="165" t="s">
        <v>80</v>
      </c>
      <c r="AV246" s="12" t="s">
        <v>78</v>
      </c>
      <c r="AW246" s="12" t="s">
        <v>31</v>
      </c>
      <c r="AX246" s="12" t="s">
        <v>71</v>
      </c>
      <c r="AY246" s="165" t="s">
        <v>194</v>
      </c>
    </row>
    <row r="247" spans="2:51" s="11" customFormat="1" ht="12">
      <c r="B247" s="156"/>
      <c r="D247" s="153" t="s">
        <v>206</v>
      </c>
      <c r="E247" s="157" t="s">
        <v>3</v>
      </c>
      <c r="F247" s="158" t="s">
        <v>78</v>
      </c>
      <c r="H247" s="159">
        <v>1</v>
      </c>
      <c r="I247" s="160"/>
      <c r="L247" s="156"/>
      <c r="M247" s="161"/>
      <c r="N247" s="162"/>
      <c r="O247" s="162"/>
      <c r="P247" s="162"/>
      <c r="Q247" s="162"/>
      <c r="R247" s="162"/>
      <c r="S247" s="162"/>
      <c r="T247" s="163"/>
      <c r="AT247" s="157" t="s">
        <v>206</v>
      </c>
      <c r="AU247" s="157" t="s">
        <v>80</v>
      </c>
      <c r="AV247" s="11" t="s">
        <v>80</v>
      </c>
      <c r="AW247" s="11" t="s">
        <v>31</v>
      </c>
      <c r="AX247" s="11" t="s">
        <v>71</v>
      </c>
      <c r="AY247" s="157" t="s">
        <v>194</v>
      </c>
    </row>
    <row r="248" spans="2:51" s="12" customFormat="1" ht="12">
      <c r="B248" s="164"/>
      <c r="D248" s="153" t="s">
        <v>206</v>
      </c>
      <c r="E248" s="165" t="s">
        <v>3</v>
      </c>
      <c r="F248" s="166" t="s">
        <v>417</v>
      </c>
      <c r="H248" s="165" t="s">
        <v>3</v>
      </c>
      <c r="I248" s="167"/>
      <c r="L248" s="164"/>
      <c r="M248" s="168"/>
      <c r="N248" s="169"/>
      <c r="O248" s="169"/>
      <c r="P248" s="169"/>
      <c r="Q248" s="169"/>
      <c r="R248" s="169"/>
      <c r="S248" s="169"/>
      <c r="T248" s="170"/>
      <c r="AT248" s="165" t="s">
        <v>206</v>
      </c>
      <c r="AU248" s="165" t="s">
        <v>80</v>
      </c>
      <c r="AV248" s="12" t="s">
        <v>78</v>
      </c>
      <c r="AW248" s="12" t="s">
        <v>31</v>
      </c>
      <c r="AX248" s="12" t="s">
        <v>71</v>
      </c>
      <c r="AY248" s="165" t="s">
        <v>194</v>
      </c>
    </row>
    <row r="249" spans="2:51" s="11" customFormat="1" ht="12">
      <c r="B249" s="156"/>
      <c r="D249" s="153" t="s">
        <v>206</v>
      </c>
      <c r="E249" s="157" t="s">
        <v>3</v>
      </c>
      <c r="F249" s="158" t="s">
        <v>78</v>
      </c>
      <c r="H249" s="159">
        <v>1</v>
      </c>
      <c r="I249" s="160"/>
      <c r="L249" s="156"/>
      <c r="M249" s="161"/>
      <c r="N249" s="162"/>
      <c r="O249" s="162"/>
      <c r="P249" s="162"/>
      <c r="Q249" s="162"/>
      <c r="R249" s="162"/>
      <c r="S249" s="162"/>
      <c r="T249" s="163"/>
      <c r="AT249" s="157" t="s">
        <v>206</v>
      </c>
      <c r="AU249" s="157" t="s">
        <v>80</v>
      </c>
      <c r="AV249" s="11" t="s">
        <v>80</v>
      </c>
      <c r="AW249" s="11" t="s">
        <v>31</v>
      </c>
      <c r="AX249" s="11" t="s">
        <v>71</v>
      </c>
      <c r="AY249" s="157" t="s">
        <v>194</v>
      </c>
    </row>
    <row r="250" spans="2:51" s="13" customFormat="1" ht="12">
      <c r="B250" s="171"/>
      <c r="D250" s="153" t="s">
        <v>206</v>
      </c>
      <c r="E250" s="172" t="s">
        <v>3</v>
      </c>
      <c r="F250" s="173" t="s">
        <v>215</v>
      </c>
      <c r="H250" s="174">
        <v>2</v>
      </c>
      <c r="I250" s="175"/>
      <c r="L250" s="171"/>
      <c r="M250" s="176"/>
      <c r="N250" s="177"/>
      <c r="O250" s="177"/>
      <c r="P250" s="177"/>
      <c r="Q250" s="177"/>
      <c r="R250" s="177"/>
      <c r="S250" s="177"/>
      <c r="T250" s="178"/>
      <c r="AT250" s="172" t="s">
        <v>206</v>
      </c>
      <c r="AU250" s="172" t="s">
        <v>80</v>
      </c>
      <c r="AV250" s="13" t="s">
        <v>202</v>
      </c>
      <c r="AW250" s="13" t="s">
        <v>31</v>
      </c>
      <c r="AX250" s="13" t="s">
        <v>78</v>
      </c>
      <c r="AY250" s="172" t="s">
        <v>194</v>
      </c>
    </row>
    <row r="251" spans="2:63" s="10" customFormat="1" ht="22.8" customHeight="1">
      <c r="B251" s="127"/>
      <c r="D251" s="128" t="s">
        <v>70</v>
      </c>
      <c r="E251" s="138" t="s">
        <v>418</v>
      </c>
      <c r="F251" s="138" t="s">
        <v>419</v>
      </c>
      <c r="I251" s="130"/>
      <c r="J251" s="139">
        <f>BK251</f>
        <v>0</v>
      </c>
      <c r="L251" s="127"/>
      <c r="M251" s="132"/>
      <c r="N251" s="133"/>
      <c r="O251" s="133"/>
      <c r="P251" s="134">
        <f>SUM(P252:P285)</f>
        <v>0</v>
      </c>
      <c r="Q251" s="133"/>
      <c r="R251" s="134">
        <f>SUM(R252:R285)</f>
        <v>0</v>
      </c>
      <c r="S251" s="133"/>
      <c r="T251" s="135">
        <f>SUM(T252:T285)</f>
        <v>0</v>
      </c>
      <c r="AR251" s="128" t="s">
        <v>78</v>
      </c>
      <c r="AT251" s="136" t="s">
        <v>70</v>
      </c>
      <c r="AU251" s="136" t="s">
        <v>78</v>
      </c>
      <c r="AY251" s="128" t="s">
        <v>194</v>
      </c>
      <c r="BK251" s="137">
        <f>SUM(BK252:BK285)</f>
        <v>0</v>
      </c>
    </row>
    <row r="252" spans="2:65" s="1" customFormat="1" ht="16.35" customHeight="1">
      <c r="B252" s="140"/>
      <c r="C252" s="141" t="s">
        <v>420</v>
      </c>
      <c r="D252" s="141" t="s">
        <v>197</v>
      </c>
      <c r="E252" s="142" t="s">
        <v>421</v>
      </c>
      <c r="F252" s="143" t="s">
        <v>422</v>
      </c>
      <c r="G252" s="144" t="s">
        <v>304</v>
      </c>
      <c r="H252" s="145">
        <v>31.029</v>
      </c>
      <c r="I252" s="146"/>
      <c r="J252" s="147">
        <f>ROUND(I252*H252,2)</f>
        <v>0</v>
      </c>
      <c r="K252" s="143" t="s">
        <v>201</v>
      </c>
      <c r="L252" s="30"/>
      <c r="M252" s="148" t="s">
        <v>3</v>
      </c>
      <c r="N252" s="149" t="s">
        <v>42</v>
      </c>
      <c r="O252" s="49"/>
      <c r="P252" s="150">
        <f>O252*H252</f>
        <v>0</v>
      </c>
      <c r="Q252" s="150">
        <v>0</v>
      </c>
      <c r="R252" s="150">
        <f>Q252*H252</f>
        <v>0</v>
      </c>
      <c r="S252" s="150">
        <v>0</v>
      </c>
      <c r="T252" s="151">
        <f>S252*H252</f>
        <v>0</v>
      </c>
      <c r="AR252" s="16" t="s">
        <v>202</v>
      </c>
      <c r="AT252" s="16" t="s">
        <v>197</v>
      </c>
      <c r="AU252" s="16" t="s">
        <v>80</v>
      </c>
      <c r="AY252" s="16" t="s">
        <v>194</v>
      </c>
      <c r="BE252" s="152">
        <f>IF(N252="základní",J252,0)</f>
        <v>0</v>
      </c>
      <c r="BF252" s="152">
        <f>IF(N252="snížená",J252,0)</f>
        <v>0</v>
      </c>
      <c r="BG252" s="152">
        <f>IF(N252="zákl. přenesená",J252,0)</f>
        <v>0</v>
      </c>
      <c r="BH252" s="152">
        <f>IF(N252="sníž. přenesená",J252,0)</f>
        <v>0</v>
      </c>
      <c r="BI252" s="152">
        <f>IF(N252="nulová",J252,0)</f>
        <v>0</v>
      </c>
      <c r="BJ252" s="16" t="s">
        <v>78</v>
      </c>
      <c r="BK252" s="152">
        <f>ROUND(I252*H252,2)</f>
        <v>0</v>
      </c>
      <c r="BL252" s="16" t="s">
        <v>202</v>
      </c>
      <c r="BM252" s="16" t="s">
        <v>423</v>
      </c>
    </row>
    <row r="253" spans="2:47" s="1" customFormat="1" ht="19.2">
      <c r="B253" s="30"/>
      <c r="D253" s="153" t="s">
        <v>204</v>
      </c>
      <c r="F253" s="154" t="s">
        <v>424</v>
      </c>
      <c r="I253" s="85"/>
      <c r="L253" s="30"/>
      <c r="M253" s="155"/>
      <c r="N253" s="49"/>
      <c r="O253" s="49"/>
      <c r="P253" s="49"/>
      <c r="Q253" s="49"/>
      <c r="R253" s="49"/>
      <c r="S253" s="49"/>
      <c r="T253" s="50"/>
      <c r="AT253" s="16" t="s">
        <v>204</v>
      </c>
      <c r="AU253" s="16" t="s">
        <v>80</v>
      </c>
    </row>
    <row r="254" spans="2:65" s="1" customFormat="1" ht="16.35" customHeight="1">
      <c r="B254" s="140"/>
      <c r="C254" s="141" t="s">
        <v>425</v>
      </c>
      <c r="D254" s="141" t="s">
        <v>197</v>
      </c>
      <c r="E254" s="142" t="s">
        <v>426</v>
      </c>
      <c r="F254" s="143" t="s">
        <v>427</v>
      </c>
      <c r="G254" s="144" t="s">
        <v>304</v>
      </c>
      <c r="H254" s="145">
        <v>31.03</v>
      </c>
      <c r="I254" s="146"/>
      <c r="J254" s="147">
        <f>ROUND(I254*H254,2)</f>
        <v>0</v>
      </c>
      <c r="K254" s="143" t="s">
        <v>201</v>
      </c>
      <c r="L254" s="30"/>
      <c r="M254" s="148" t="s">
        <v>3</v>
      </c>
      <c r="N254" s="149" t="s">
        <v>42</v>
      </c>
      <c r="O254" s="49"/>
      <c r="P254" s="150">
        <f>O254*H254</f>
        <v>0</v>
      </c>
      <c r="Q254" s="150">
        <v>0</v>
      </c>
      <c r="R254" s="150">
        <f>Q254*H254</f>
        <v>0</v>
      </c>
      <c r="S254" s="150">
        <v>0</v>
      </c>
      <c r="T254" s="151">
        <f>S254*H254</f>
        <v>0</v>
      </c>
      <c r="AR254" s="16" t="s">
        <v>202</v>
      </c>
      <c r="AT254" s="16" t="s">
        <v>197</v>
      </c>
      <c r="AU254" s="16" t="s">
        <v>80</v>
      </c>
      <c r="AY254" s="16" t="s">
        <v>194</v>
      </c>
      <c r="BE254" s="152">
        <f>IF(N254="základní",J254,0)</f>
        <v>0</v>
      </c>
      <c r="BF254" s="152">
        <f>IF(N254="snížená",J254,0)</f>
        <v>0</v>
      </c>
      <c r="BG254" s="152">
        <f>IF(N254="zákl. přenesená",J254,0)</f>
        <v>0</v>
      </c>
      <c r="BH254" s="152">
        <f>IF(N254="sníž. přenesená",J254,0)</f>
        <v>0</v>
      </c>
      <c r="BI254" s="152">
        <f>IF(N254="nulová",J254,0)</f>
        <v>0</v>
      </c>
      <c r="BJ254" s="16" t="s">
        <v>78</v>
      </c>
      <c r="BK254" s="152">
        <f>ROUND(I254*H254,2)</f>
        <v>0</v>
      </c>
      <c r="BL254" s="16" t="s">
        <v>202</v>
      </c>
      <c r="BM254" s="16" t="s">
        <v>428</v>
      </c>
    </row>
    <row r="255" spans="2:47" s="1" customFormat="1" ht="12">
      <c r="B255" s="30"/>
      <c r="D255" s="153" t="s">
        <v>204</v>
      </c>
      <c r="F255" s="154" t="s">
        <v>429</v>
      </c>
      <c r="I255" s="85"/>
      <c r="L255" s="30"/>
      <c r="M255" s="155"/>
      <c r="N255" s="49"/>
      <c r="O255" s="49"/>
      <c r="P255" s="49"/>
      <c r="Q255" s="49"/>
      <c r="R255" s="49"/>
      <c r="S255" s="49"/>
      <c r="T255" s="50"/>
      <c r="AT255" s="16" t="s">
        <v>204</v>
      </c>
      <c r="AU255" s="16" t="s">
        <v>80</v>
      </c>
    </row>
    <row r="256" spans="2:51" s="11" customFormat="1" ht="12">
      <c r="B256" s="156"/>
      <c r="D256" s="153" t="s">
        <v>206</v>
      </c>
      <c r="E256" s="157" t="s">
        <v>3</v>
      </c>
      <c r="F256" s="158" t="s">
        <v>430</v>
      </c>
      <c r="H256" s="159">
        <v>2.545</v>
      </c>
      <c r="I256" s="160"/>
      <c r="L256" s="156"/>
      <c r="M256" s="161"/>
      <c r="N256" s="162"/>
      <c r="O256" s="162"/>
      <c r="P256" s="162"/>
      <c r="Q256" s="162"/>
      <c r="R256" s="162"/>
      <c r="S256" s="162"/>
      <c r="T256" s="163"/>
      <c r="AT256" s="157" t="s">
        <v>206</v>
      </c>
      <c r="AU256" s="157" t="s">
        <v>80</v>
      </c>
      <c r="AV256" s="11" t="s">
        <v>80</v>
      </c>
      <c r="AW256" s="11" t="s">
        <v>31</v>
      </c>
      <c r="AX256" s="11" t="s">
        <v>71</v>
      </c>
      <c r="AY256" s="157" t="s">
        <v>194</v>
      </c>
    </row>
    <row r="257" spans="2:51" s="11" customFormat="1" ht="12">
      <c r="B257" s="156"/>
      <c r="D257" s="153" t="s">
        <v>206</v>
      </c>
      <c r="E257" s="157" t="s">
        <v>3</v>
      </c>
      <c r="F257" s="158" t="s">
        <v>431</v>
      </c>
      <c r="H257" s="159">
        <v>2.222</v>
      </c>
      <c r="I257" s="160"/>
      <c r="L257" s="156"/>
      <c r="M257" s="161"/>
      <c r="N257" s="162"/>
      <c r="O257" s="162"/>
      <c r="P257" s="162"/>
      <c r="Q257" s="162"/>
      <c r="R257" s="162"/>
      <c r="S257" s="162"/>
      <c r="T257" s="163"/>
      <c r="AT257" s="157" t="s">
        <v>206</v>
      </c>
      <c r="AU257" s="157" t="s">
        <v>80</v>
      </c>
      <c r="AV257" s="11" t="s">
        <v>80</v>
      </c>
      <c r="AW257" s="11" t="s">
        <v>31</v>
      </c>
      <c r="AX257" s="11" t="s">
        <v>71</v>
      </c>
      <c r="AY257" s="157" t="s">
        <v>194</v>
      </c>
    </row>
    <row r="258" spans="2:51" s="11" customFormat="1" ht="12">
      <c r="B258" s="156"/>
      <c r="D258" s="153" t="s">
        <v>206</v>
      </c>
      <c r="E258" s="157" t="s">
        <v>3</v>
      </c>
      <c r="F258" s="158" t="s">
        <v>432</v>
      </c>
      <c r="H258" s="159">
        <v>0.814</v>
      </c>
      <c r="I258" s="160"/>
      <c r="L258" s="156"/>
      <c r="M258" s="161"/>
      <c r="N258" s="162"/>
      <c r="O258" s="162"/>
      <c r="P258" s="162"/>
      <c r="Q258" s="162"/>
      <c r="R258" s="162"/>
      <c r="S258" s="162"/>
      <c r="T258" s="163"/>
      <c r="AT258" s="157" t="s">
        <v>206</v>
      </c>
      <c r="AU258" s="157" t="s">
        <v>80</v>
      </c>
      <c r="AV258" s="11" t="s">
        <v>80</v>
      </c>
      <c r="AW258" s="11" t="s">
        <v>31</v>
      </c>
      <c r="AX258" s="11" t="s">
        <v>71</v>
      </c>
      <c r="AY258" s="157" t="s">
        <v>194</v>
      </c>
    </row>
    <row r="259" spans="2:51" s="11" customFormat="1" ht="12">
      <c r="B259" s="156"/>
      <c r="D259" s="153" t="s">
        <v>206</v>
      </c>
      <c r="E259" s="157" t="s">
        <v>3</v>
      </c>
      <c r="F259" s="158" t="s">
        <v>433</v>
      </c>
      <c r="H259" s="159">
        <v>0.016</v>
      </c>
      <c r="I259" s="160"/>
      <c r="L259" s="156"/>
      <c r="M259" s="161"/>
      <c r="N259" s="162"/>
      <c r="O259" s="162"/>
      <c r="P259" s="162"/>
      <c r="Q259" s="162"/>
      <c r="R259" s="162"/>
      <c r="S259" s="162"/>
      <c r="T259" s="163"/>
      <c r="AT259" s="157" t="s">
        <v>206</v>
      </c>
      <c r="AU259" s="157" t="s">
        <v>80</v>
      </c>
      <c r="AV259" s="11" t="s">
        <v>80</v>
      </c>
      <c r="AW259" s="11" t="s">
        <v>31</v>
      </c>
      <c r="AX259" s="11" t="s">
        <v>71</v>
      </c>
      <c r="AY259" s="157" t="s">
        <v>194</v>
      </c>
    </row>
    <row r="260" spans="2:51" s="11" customFormat="1" ht="12">
      <c r="B260" s="156"/>
      <c r="D260" s="153" t="s">
        <v>206</v>
      </c>
      <c r="E260" s="157" t="s">
        <v>3</v>
      </c>
      <c r="F260" s="158" t="s">
        <v>434</v>
      </c>
      <c r="H260" s="159">
        <v>25.328</v>
      </c>
      <c r="I260" s="160"/>
      <c r="L260" s="156"/>
      <c r="M260" s="161"/>
      <c r="N260" s="162"/>
      <c r="O260" s="162"/>
      <c r="P260" s="162"/>
      <c r="Q260" s="162"/>
      <c r="R260" s="162"/>
      <c r="S260" s="162"/>
      <c r="T260" s="163"/>
      <c r="AT260" s="157" t="s">
        <v>206</v>
      </c>
      <c r="AU260" s="157" t="s">
        <v>80</v>
      </c>
      <c r="AV260" s="11" t="s">
        <v>80</v>
      </c>
      <c r="AW260" s="11" t="s">
        <v>31</v>
      </c>
      <c r="AX260" s="11" t="s">
        <v>71</v>
      </c>
      <c r="AY260" s="157" t="s">
        <v>194</v>
      </c>
    </row>
    <row r="261" spans="2:51" s="11" customFormat="1" ht="12">
      <c r="B261" s="156"/>
      <c r="D261" s="153" t="s">
        <v>206</v>
      </c>
      <c r="E261" s="157" t="s">
        <v>3</v>
      </c>
      <c r="F261" s="158" t="s">
        <v>435</v>
      </c>
      <c r="H261" s="159">
        <v>0.105</v>
      </c>
      <c r="I261" s="160"/>
      <c r="L261" s="156"/>
      <c r="M261" s="161"/>
      <c r="N261" s="162"/>
      <c r="O261" s="162"/>
      <c r="P261" s="162"/>
      <c r="Q261" s="162"/>
      <c r="R261" s="162"/>
      <c r="S261" s="162"/>
      <c r="T261" s="163"/>
      <c r="AT261" s="157" t="s">
        <v>206</v>
      </c>
      <c r="AU261" s="157" t="s">
        <v>80</v>
      </c>
      <c r="AV261" s="11" t="s">
        <v>80</v>
      </c>
      <c r="AW261" s="11" t="s">
        <v>31</v>
      </c>
      <c r="AX261" s="11" t="s">
        <v>71</v>
      </c>
      <c r="AY261" s="157" t="s">
        <v>194</v>
      </c>
    </row>
    <row r="262" spans="2:51" s="13" customFormat="1" ht="12">
      <c r="B262" s="171"/>
      <c r="D262" s="153" t="s">
        <v>206</v>
      </c>
      <c r="E262" s="172" t="s">
        <v>3</v>
      </c>
      <c r="F262" s="173" t="s">
        <v>215</v>
      </c>
      <c r="H262" s="174">
        <v>31.03</v>
      </c>
      <c r="I262" s="175"/>
      <c r="L262" s="171"/>
      <c r="M262" s="176"/>
      <c r="N262" s="177"/>
      <c r="O262" s="177"/>
      <c r="P262" s="177"/>
      <c r="Q262" s="177"/>
      <c r="R262" s="177"/>
      <c r="S262" s="177"/>
      <c r="T262" s="178"/>
      <c r="AT262" s="172" t="s">
        <v>206</v>
      </c>
      <c r="AU262" s="172" t="s">
        <v>80</v>
      </c>
      <c r="AV262" s="13" t="s">
        <v>202</v>
      </c>
      <c r="AW262" s="13" t="s">
        <v>31</v>
      </c>
      <c r="AX262" s="13" t="s">
        <v>78</v>
      </c>
      <c r="AY262" s="172" t="s">
        <v>194</v>
      </c>
    </row>
    <row r="263" spans="2:65" s="1" customFormat="1" ht="16.35" customHeight="1">
      <c r="B263" s="140"/>
      <c r="C263" s="141" t="s">
        <v>436</v>
      </c>
      <c r="D263" s="141" t="s">
        <v>197</v>
      </c>
      <c r="E263" s="142" t="s">
        <v>437</v>
      </c>
      <c r="F263" s="143" t="s">
        <v>438</v>
      </c>
      <c r="G263" s="144" t="s">
        <v>304</v>
      </c>
      <c r="H263" s="145">
        <v>410.113</v>
      </c>
      <c r="I263" s="146"/>
      <c r="J263" s="147">
        <f>ROUND(I263*H263,2)</f>
        <v>0</v>
      </c>
      <c r="K263" s="143" t="s">
        <v>201</v>
      </c>
      <c r="L263" s="30"/>
      <c r="M263" s="148" t="s">
        <v>3</v>
      </c>
      <c r="N263" s="149" t="s">
        <v>42</v>
      </c>
      <c r="O263" s="49"/>
      <c r="P263" s="150">
        <f>O263*H263</f>
        <v>0</v>
      </c>
      <c r="Q263" s="150">
        <v>0</v>
      </c>
      <c r="R263" s="150">
        <f>Q263*H263</f>
        <v>0</v>
      </c>
      <c r="S263" s="150">
        <v>0</v>
      </c>
      <c r="T263" s="151">
        <f>S263*H263</f>
        <v>0</v>
      </c>
      <c r="AR263" s="16" t="s">
        <v>202</v>
      </c>
      <c r="AT263" s="16" t="s">
        <v>197</v>
      </c>
      <c r="AU263" s="16" t="s">
        <v>80</v>
      </c>
      <c r="AY263" s="16" t="s">
        <v>194</v>
      </c>
      <c r="BE263" s="152">
        <f>IF(N263="základní",J263,0)</f>
        <v>0</v>
      </c>
      <c r="BF263" s="152">
        <f>IF(N263="snížená",J263,0)</f>
        <v>0</v>
      </c>
      <c r="BG263" s="152">
        <f>IF(N263="zákl. přenesená",J263,0)</f>
        <v>0</v>
      </c>
      <c r="BH263" s="152">
        <f>IF(N263="sníž. přenesená",J263,0)</f>
        <v>0</v>
      </c>
      <c r="BI263" s="152">
        <f>IF(N263="nulová",J263,0)</f>
        <v>0</v>
      </c>
      <c r="BJ263" s="16" t="s">
        <v>78</v>
      </c>
      <c r="BK263" s="152">
        <f>ROUND(I263*H263,2)</f>
        <v>0</v>
      </c>
      <c r="BL263" s="16" t="s">
        <v>202</v>
      </c>
      <c r="BM263" s="16" t="s">
        <v>439</v>
      </c>
    </row>
    <row r="264" spans="2:47" s="1" customFormat="1" ht="19.2">
      <c r="B264" s="30"/>
      <c r="D264" s="153" t="s">
        <v>204</v>
      </c>
      <c r="F264" s="154" t="s">
        <v>440</v>
      </c>
      <c r="I264" s="85"/>
      <c r="L264" s="30"/>
      <c r="M264" s="155"/>
      <c r="N264" s="49"/>
      <c r="O264" s="49"/>
      <c r="P264" s="49"/>
      <c r="Q264" s="49"/>
      <c r="R264" s="49"/>
      <c r="S264" s="49"/>
      <c r="T264" s="50"/>
      <c r="AT264" s="16" t="s">
        <v>204</v>
      </c>
      <c r="AU264" s="16" t="s">
        <v>80</v>
      </c>
    </row>
    <row r="265" spans="2:51" s="11" customFormat="1" ht="12">
      <c r="B265" s="156"/>
      <c r="D265" s="153" t="s">
        <v>206</v>
      </c>
      <c r="E265" s="157" t="s">
        <v>3</v>
      </c>
      <c r="F265" s="158" t="s">
        <v>441</v>
      </c>
      <c r="H265" s="159">
        <v>15.27</v>
      </c>
      <c r="I265" s="160"/>
      <c r="L265" s="156"/>
      <c r="M265" s="161"/>
      <c r="N265" s="162"/>
      <c r="O265" s="162"/>
      <c r="P265" s="162"/>
      <c r="Q265" s="162"/>
      <c r="R265" s="162"/>
      <c r="S265" s="162"/>
      <c r="T265" s="163"/>
      <c r="AT265" s="157" t="s">
        <v>206</v>
      </c>
      <c r="AU265" s="157" t="s">
        <v>80</v>
      </c>
      <c r="AV265" s="11" t="s">
        <v>80</v>
      </c>
      <c r="AW265" s="11" t="s">
        <v>31</v>
      </c>
      <c r="AX265" s="11" t="s">
        <v>71</v>
      </c>
      <c r="AY265" s="157" t="s">
        <v>194</v>
      </c>
    </row>
    <row r="266" spans="2:51" s="11" customFormat="1" ht="12">
      <c r="B266" s="156"/>
      <c r="D266" s="153" t="s">
        <v>206</v>
      </c>
      <c r="E266" s="157" t="s">
        <v>3</v>
      </c>
      <c r="F266" s="158" t="s">
        <v>442</v>
      </c>
      <c r="H266" s="159">
        <v>13.332</v>
      </c>
      <c r="I266" s="160"/>
      <c r="L266" s="156"/>
      <c r="M266" s="161"/>
      <c r="N266" s="162"/>
      <c r="O266" s="162"/>
      <c r="P266" s="162"/>
      <c r="Q266" s="162"/>
      <c r="R266" s="162"/>
      <c r="S266" s="162"/>
      <c r="T266" s="163"/>
      <c r="AT266" s="157" t="s">
        <v>206</v>
      </c>
      <c r="AU266" s="157" t="s">
        <v>80</v>
      </c>
      <c r="AV266" s="11" t="s">
        <v>80</v>
      </c>
      <c r="AW266" s="11" t="s">
        <v>31</v>
      </c>
      <c r="AX266" s="11" t="s">
        <v>71</v>
      </c>
      <c r="AY266" s="157" t="s">
        <v>194</v>
      </c>
    </row>
    <row r="267" spans="2:51" s="11" customFormat="1" ht="12">
      <c r="B267" s="156"/>
      <c r="D267" s="153" t="s">
        <v>206</v>
      </c>
      <c r="E267" s="157" t="s">
        <v>3</v>
      </c>
      <c r="F267" s="158" t="s">
        <v>433</v>
      </c>
      <c r="H267" s="159">
        <v>0.016</v>
      </c>
      <c r="I267" s="160"/>
      <c r="L267" s="156"/>
      <c r="M267" s="161"/>
      <c r="N267" s="162"/>
      <c r="O267" s="162"/>
      <c r="P267" s="162"/>
      <c r="Q267" s="162"/>
      <c r="R267" s="162"/>
      <c r="S267" s="162"/>
      <c r="T267" s="163"/>
      <c r="AT267" s="157" t="s">
        <v>206</v>
      </c>
      <c r="AU267" s="157" t="s">
        <v>80</v>
      </c>
      <c r="AV267" s="11" t="s">
        <v>80</v>
      </c>
      <c r="AW267" s="11" t="s">
        <v>31</v>
      </c>
      <c r="AX267" s="11" t="s">
        <v>71</v>
      </c>
      <c r="AY267" s="157" t="s">
        <v>194</v>
      </c>
    </row>
    <row r="268" spans="2:51" s="11" customFormat="1" ht="12">
      <c r="B268" s="156"/>
      <c r="D268" s="153" t="s">
        <v>206</v>
      </c>
      <c r="E268" s="157" t="s">
        <v>3</v>
      </c>
      <c r="F268" s="158" t="s">
        <v>443</v>
      </c>
      <c r="H268" s="159">
        <v>379.92</v>
      </c>
      <c r="I268" s="160"/>
      <c r="L268" s="156"/>
      <c r="M268" s="161"/>
      <c r="N268" s="162"/>
      <c r="O268" s="162"/>
      <c r="P268" s="162"/>
      <c r="Q268" s="162"/>
      <c r="R268" s="162"/>
      <c r="S268" s="162"/>
      <c r="T268" s="163"/>
      <c r="AT268" s="157" t="s">
        <v>206</v>
      </c>
      <c r="AU268" s="157" t="s">
        <v>80</v>
      </c>
      <c r="AV268" s="11" t="s">
        <v>80</v>
      </c>
      <c r="AW268" s="11" t="s">
        <v>31</v>
      </c>
      <c r="AX268" s="11" t="s">
        <v>71</v>
      </c>
      <c r="AY268" s="157" t="s">
        <v>194</v>
      </c>
    </row>
    <row r="269" spans="2:51" s="11" customFormat="1" ht="12">
      <c r="B269" s="156"/>
      <c r="D269" s="153" t="s">
        <v>206</v>
      </c>
      <c r="E269" s="157" t="s">
        <v>3</v>
      </c>
      <c r="F269" s="158" t="s">
        <v>444</v>
      </c>
      <c r="H269" s="159">
        <v>1.575</v>
      </c>
      <c r="I269" s="160"/>
      <c r="L269" s="156"/>
      <c r="M269" s="161"/>
      <c r="N269" s="162"/>
      <c r="O269" s="162"/>
      <c r="P269" s="162"/>
      <c r="Q269" s="162"/>
      <c r="R269" s="162"/>
      <c r="S269" s="162"/>
      <c r="T269" s="163"/>
      <c r="AT269" s="157" t="s">
        <v>206</v>
      </c>
      <c r="AU269" s="157" t="s">
        <v>80</v>
      </c>
      <c r="AV269" s="11" t="s">
        <v>80</v>
      </c>
      <c r="AW269" s="11" t="s">
        <v>31</v>
      </c>
      <c r="AX269" s="11" t="s">
        <v>71</v>
      </c>
      <c r="AY269" s="157" t="s">
        <v>194</v>
      </c>
    </row>
    <row r="270" spans="2:51" s="13" customFormat="1" ht="12">
      <c r="B270" s="171"/>
      <c r="D270" s="153" t="s">
        <v>206</v>
      </c>
      <c r="E270" s="172" t="s">
        <v>3</v>
      </c>
      <c r="F270" s="173" t="s">
        <v>215</v>
      </c>
      <c r="H270" s="174">
        <v>410.113</v>
      </c>
      <c r="I270" s="175"/>
      <c r="L270" s="171"/>
      <c r="M270" s="176"/>
      <c r="N270" s="177"/>
      <c r="O270" s="177"/>
      <c r="P270" s="177"/>
      <c r="Q270" s="177"/>
      <c r="R270" s="177"/>
      <c r="S270" s="177"/>
      <c r="T270" s="178"/>
      <c r="AT270" s="172" t="s">
        <v>206</v>
      </c>
      <c r="AU270" s="172" t="s">
        <v>80</v>
      </c>
      <c r="AV270" s="13" t="s">
        <v>202</v>
      </c>
      <c r="AW270" s="13" t="s">
        <v>31</v>
      </c>
      <c r="AX270" s="13" t="s">
        <v>78</v>
      </c>
      <c r="AY270" s="172" t="s">
        <v>194</v>
      </c>
    </row>
    <row r="271" spans="2:65" s="1" customFormat="1" ht="16.35" customHeight="1">
      <c r="B271" s="140"/>
      <c r="C271" s="141" t="s">
        <v>445</v>
      </c>
      <c r="D271" s="141" t="s">
        <v>197</v>
      </c>
      <c r="E271" s="142" t="s">
        <v>446</v>
      </c>
      <c r="F271" s="143" t="s">
        <v>447</v>
      </c>
      <c r="G271" s="144" t="s">
        <v>304</v>
      </c>
      <c r="H271" s="145">
        <v>0.016</v>
      </c>
      <c r="I271" s="146"/>
      <c r="J271" s="147">
        <f>ROUND(I271*H271,2)</f>
        <v>0</v>
      </c>
      <c r="K271" s="143" t="s">
        <v>201</v>
      </c>
      <c r="L271" s="30"/>
      <c r="M271" s="148" t="s">
        <v>3</v>
      </c>
      <c r="N271" s="149" t="s">
        <v>42</v>
      </c>
      <c r="O271" s="49"/>
      <c r="P271" s="150">
        <f>O271*H271</f>
        <v>0</v>
      </c>
      <c r="Q271" s="150">
        <v>0</v>
      </c>
      <c r="R271" s="150">
        <f>Q271*H271</f>
        <v>0</v>
      </c>
      <c r="S271" s="150">
        <v>0</v>
      </c>
      <c r="T271" s="151">
        <f>S271*H271</f>
        <v>0</v>
      </c>
      <c r="AR271" s="16" t="s">
        <v>202</v>
      </c>
      <c r="AT271" s="16" t="s">
        <v>197</v>
      </c>
      <c r="AU271" s="16" t="s">
        <v>80</v>
      </c>
      <c r="AY271" s="16" t="s">
        <v>194</v>
      </c>
      <c r="BE271" s="152">
        <f>IF(N271="základní",J271,0)</f>
        <v>0</v>
      </c>
      <c r="BF271" s="152">
        <f>IF(N271="snížená",J271,0)</f>
        <v>0</v>
      </c>
      <c r="BG271" s="152">
        <f>IF(N271="zákl. přenesená",J271,0)</f>
        <v>0</v>
      </c>
      <c r="BH271" s="152">
        <f>IF(N271="sníž. přenesená",J271,0)</f>
        <v>0</v>
      </c>
      <c r="BI271" s="152">
        <f>IF(N271="nulová",J271,0)</f>
        <v>0</v>
      </c>
      <c r="BJ271" s="16" t="s">
        <v>78</v>
      </c>
      <c r="BK271" s="152">
        <f>ROUND(I271*H271,2)</f>
        <v>0</v>
      </c>
      <c r="BL271" s="16" t="s">
        <v>202</v>
      </c>
      <c r="BM271" s="16" t="s">
        <v>448</v>
      </c>
    </row>
    <row r="272" spans="2:47" s="1" customFormat="1" ht="19.2">
      <c r="B272" s="30"/>
      <c r="D272" s="153" t="s">
        <v>204</v>
      </c>
      <c r="F272" s="154" t="s">
        <v>449</v>
      </c>
      <c r="I272" s="85"/>
      <c r="L272" s="30"/>
      <c r="M272" s="155"/>
      <c r="N272" s="49"/>
      <c r="O272" s="49"/>
      <c r="P272" s="49"/>
      <c r="Q272" s="49"/>
      <c r="R272" s="49"/>
      <c r="S272" s="49"/>
      <c r="T272" s="50"/>
      <c r="AT272" s="16" t="s">
        <v>204</v>
      </c>
      <c r="AU272" s="16" t="s">
        <v>80</v>
      </c>
    </row>
    <row r="273" spans="2:51" s="11" customFormat="1" ht="12">
      <c r="B273" s="156"/>
      <c r="D273" s="153" t="s">
        <v>206</v>
      </c>
      <c r="E273" s="157" t="s">
        <v>3</v>
      </c>
      <c r="F273" s="158" t="s">
        <v>433</v>
      </c>
      <c r="H273" s="159">
        <v>0.016</v>
      </c>
      <c r="I273" s="160"/>
      <c r="L273" s="156"/>
      <c r="M273" s="161"/>
      <c r="N273" s="162"/>
      <c r="O273" s="162"/>
      <c r="P273" s="162"/>
      <c r="Q273" s="162"/>
      <c r="R273" s="162"/>
      <c r="S273" s="162"/>
      <c r="T273" s="163"/>
      <c r="AT273" s="157" t="s">
        <v>206</v>
      </c>
      <c r="AU273" s="157" t="s">
        <v>80</v>
      </c>
      <c r="AV273" s="11" t="s">
        <v>80</v>
      </c>
      <c r="AW273" s="11" t="s">
        <v>31</v>
      </c>
      <c r="AX273" s="11" t="s">
        <v>78</v>
      </c>
      <c r="AY273" s="157" t="s">
        <v>194</v>
      </c>
    </row>
    <row r="274" spans="2:65" s="1" customFormat="1" ht="16.35" customHeight="1">
      <c r="B274" s="140"/>
      <c r="C274" s="141" t="s">
        <v>450</v>
      </c>
      <c r="D274" s="141" t="s">
        <v>197</v>
      </c>
      <c r="E274" s="142" t="s">
        <v>451</v>
      </c>
      <c r="F274" s="143" t="s">
        <v>452</v>
      </c>
      <c r="G274" s="144" t="s">
        <v>304</v>
      </c>
      <c r="H274" s="145">
        <v>2.545</v>
      </c>
      <c r="I274" s="146"/>
      <c r="J274" s="147">
        <f>ROUND(I274*H274,2)</f>
        <v>0</v>
      </c>
      <c r="K274" s="143" t="s">
        <v>201</v>
      </c>
      <c r="L274" s="30"/>
      <c r="M274" s="148" t="s">
        <v>3</v>
      </c>
      <c r="N274" s="149" t="s">
        <v>42</v>
      </c>
      <c r="O274" s="49"/>
      <c r="P274" s="150">
        <f>O274*H274</f>
        <v>0</v>
      </c>
      <c r="Q274" s="150">
        <v>0</v>
      </c>
      <c r="R274" s="150">
        <f>Q274*H274</f>
        <v>0</v>
      </c>
      <c r="S274" s="150">
        <v>0</v>
      </c>
      <c r="T274" s="151">
        <f>S274*H274</f>
        <v>0</v>
      </c>
      <c r="AR274" s="16" t="s">
        <v>202</v>
      </c>
      <c r="AT274" s="16" t="s">
        <v>197</v>
      </c>
      <c r="AU274" s="16" t="s">
        <v>80</v>
      </c>
      <c r="AY274" s="16" t="s">
        <v>194</v>
      </c>
      <c r="BE274" s="152">
        <f>IF(N274="základní",J274,0)</f>
        <v>0</v>
      </c>
      <c r="BF274" s="152">
        <f>IF(N274="snížená",J274,0)</f>
        <v>0</v>
      </c>
      <c r="BG274" s="152">
        <f>IF(N274="zákl. přenesená",J274,0)</f>
        <v>0</v>
      </c>
      <c r="BH274" s="152">
        <f>IF(N274="sníž. přenesená",J274,0)</f>
        <v>0</v>
      </c>
      <c r="BI274" s="152">
        <f>IF(N274="nulová",J274,0)</f>
        <v>0</v>
      </c>
      <c r="BJ274" s="16" t="s">
        <v>78</v>
      </c>
      <c r="BK274" s="152">
        <f>ROUND(I274*H274,2)</f>
        <v>0</v>
      </c>
      <c r="BL274" s="16" t="s">
        <v>202</v>
      </c>
      <c r="BM274" s="16" t="s">
        <v>453</v>
      </c>
    </row>
    <row r="275" spans="2:47" s="1" customFormat="1" ht="19.2">
      <c r="B275" s="30"/>
      <c r="D275" s="153" t="s">
        <v>204</v>
      </c>
      <c r="F275" s="154" t="s">
        <v>454</v>
      </c>
      <c r="I275" s="85"/>
      <c r="L275" s="30"/>
      <c r="M275" s="155"/>
      <c r="N275" s="49"/>
      <c r="O275" s="49"/>
      <c r="P275" s="49"/>
      <c r="Q275" s="49"/>
      <c r="R275" s="49"/>
      <c r="S275" s="49"/>
      <c r="T275" s="50"/>
      <c r="AT275" s="16" t="s">
        <v>204</v>
      </c>
      <c r="AU275" s="16" t="s">
        <v>80</v>
      </c>
    </row>
    <row r="276" spans="2:51" s="11" customFormat="1" ht="12">
      <c r="B276" s="156"/>
      <c r="D276" s="153" t="s">
        <v>206</v>
      </c>
      <c r="E276" s="157" t="s">
        <v>3</v>
      </c>
      <c r="F276" s="158" t="s">
        <v>430</v>
      </c>
      <c r="H276" s="159">
        <v>2.545</v>
      </c>
      <c r="I276" s="160"/>
      <c r="L276" s="156"/>
      <c r="M276" s="161"/>
      <c r="N276" s="162"/>
      <c r="O276" s="162"/>
      <c r="P276" s="162"/>
      <c r="Q276" s="162"/>
      <c r="R276" s="162"/>
      <c r="S276" s="162"/>
      <c r="T276" s="163"/>
      <c r="AT276" s="157" t="s">
        <v>206</v>
      </c>
      <c r="AU276" s="157" t="s">
        <v>80</v>
      </c>
      <c r="AV276" s="11" t="s">
        <v>80</v>
      </c>
      <c r="AW276" s="11" t="s">
        <v>31</v>
      </c>
      <c r="AX276" s="11" t="s">
        <v>78</v>
      </c>
      <c r="AY276" s="157" t="s">
        <v>194</v>
      </c>
    </row>
    <row r="277" spans="2:65" s="1" customFormat="1" ht="16.35" customHeight="1">
      <c r="B277" s="140"/>
      <c r="C277" s="141" t="s">
        <v>455</v>
      </c>
      <c r="D277" s="141" t="s">
        <v>197</v>
      </c>
      <c r="E277" s="142" t="s">
        <v>456</v>
      </c>
      <c r="F277" s="143" t="s">
        <v>457</v>
      </c>
      <c r="G277" s="144" t="s">
        <v>304</v>
      </c>
      <c r="H277" s="145">
        <v>0.105</v>
      </c>
      <c r="I277" s="146"/>
      <c r="J277" s="147">
        <f>ROUND(I277*H277,2)</f>
        <v>0</v>
      </c>
      <c r="K277" s="143" t="s">
        <v>201</v>
      </c>
      <c r="L277" s="30"/>
      <c r="M277" s="148" t="s">
        <v>3</v>
      </c>
      <c r="N277" s="149" t="s">
        <v>42</v>
      </c>
      <c r="O277" s="49"/>
      <c r="P277" s="150">
        <f>O277*H277</f>
        <v>0</v>
      </c>
      <c r="Q277" s="150">
        <v>0</v>
      </c>
      <c r="R277" s="150">
        <f>Q277*H277</f>
        <v>0</v>
      </c>
      <c r="S277" s="150">
        <v>0</v>
      </c>
      <c r="T277" s="151">
        <f>S277*H277</f>
        <v>0</v>
      </c>
      <c r="AR277" s="16" t="s">
        <v>202</v>
      </c>
      <c r="AT277" s="16" t="s">
        <v>197</v>
      </c>
      <c r="AU277" s="16" t="s">
        <v>80</v>
      </c>
      <c r="AY277" s="16" t="s">
        <v>194</v>
      </c>
      <c r="BE277" s="152">
        <f>IF(N277="základní",J277,0)</f>
        <v>0</v>
      </c>
      <c r="BF277" s="152">
        <f>IF(N277="snížená",J277,0)</f>
        <v>0</v>
      </c>
      <c r="BG277" s="152">
        <f>IF(N277="zákl. přenesená",J277,0)</f>
        <v>0</v>
      </c>
      <c r="BH277" s="152">
        <f>IF(N277="sníž. přenesená",J277,0)</f>
        <v>0</v>
      </c>
      <c r="BI277" s="152">
        <f>IF(N277="nulová",J277,0)</f>
        <v>0</v>
      </c>
      <c r="BJ277" s="16" t="s">
        <v>78</v>
      </c>
      <c r="BK277" s="152">
        <f>ROUND(I277*H277,2)</f>
        <v>0</v>
      </c>
      <c r="BL277" s="16" t="s">
        <v>202</v>
      </c>
      <c r="BM277" s="16" t="s">
        <v>458</v>
      </c>
    </row>
    <row r="278" spans="2:47" s="1" customFormat="1" ht="19.2">
      <c r="B278" s="30"/>
      <c r="D278" s="153" t="s">
        <v>204</v>
      </c>
      <c r="F278" s="154" t="s">
        <v>459</v>
      </c>
      <c r="I278" s="85"/>
      <c r="L278" s="30"/>
      <c r="M278" s="155"/>
      <c r="N278" s="49"/>
      <c r="O278" s="49"/>
      <c r="P278" s="49"/>
      <c r="Q278" s="49"/>
      <c r="R278" s="49"/>
      <c r="S278" s="49"/>
      <c r="T278" s="50"/>
      <c r="AT278" s="16" t="s">
        <v>204</v>
      </c>
      <c r="AU278" s="16" t="s">
        <v>80</v>
      </c>
    </row>
    <row r="279" spans="2:51" s="11" customFormat="1" ht="12">
      <c r="B279" s="156"/>
      <c r="D279" s="153" t="s">
        <v>206</v>
      </c>
      <c r="E279" s="157" t="s">
        <v>3</v>
      </c>
      <c r="F279" s="158" t="s">
        <v>460</v>
      </c>
      <c r="H279" s="159">
        <v>0.105</v>
      </c>
      <c r="I279" s="160"/>
      <c r="L279" s="156"/>
      <c r="M279" s="161"/>
      <c r="N279" s="162"/>
      <c r="O279" s="162"/>
      <c r="P279" s="162"/>
      <c r="Q279" s="162"/>
      <c r="R279" s="162"/>
      <c r="S279" s="162"/>
      <c r="T279" s="163"/>
      <c r="AT279" s="157" t="s">
        <v>206</v>
      </c>
      <c r="AU279" s="157" t="s">
        <v>80</v>
      </c>
      <c r="AV279" s="11" t="s">
        <v>80</v>
      </c>
      <c r="AW279" s="11" t="s">
        <v>31</v>
      </c>
      <c r="AX279" s="11" t="s">
        <v>78</v>
      </c>
      <c r="AY279" s="157" t="s">
        <v>194</v>
      </c>
    </row>
    <row r="280" spans="2:65" s="1" customFormat="1" ht="16.35" customHeight="1">
      <c r="B280" s="140"/>
      <c r="C280" s="141" t="s">
        <v>461</v>
      </c>
      <c r="D280" s="141" t="s">
        <v>197</v>
      </c>
      <c r="E280" s="142" t="s">
        <v>462</v>
      </c>
      <c r="F280" s="143" t="s">
        <v>463</v>
      </c>
      <c r="G280" s="144" t="s">
        <v>304</v>
      </c>
      <c r="H280" s="145">
        <v>2.222</v>
      </c>
      <c r="I280" s="146"/>
      <c r="J280" s="147">
        <f>ROUND(I280*H280,2)</f>
        <v>0</v>
      </c>
      <c r="K280" s="143" t="s">
        <v>201</v>
      </c>
      <c r="L280" s="30"/>
      <c r="M280" s="148" t="s">
        <v>3</v>
      </c>
      <c r="N280" s="149" t="s">
        <v>42</v>
      </c>
      <c r="O280" s="49"/>
      <c r="P280" s="150">
        <f>O280*H280</f>
        <v>0</v>
      </c>
      <c r="Q280" s="150">
        <v>0</v>
      </c>
      <c r="R280" s="150">
        <f>Q280*H280</f>
        <v>0</v>
      </c>
      <c r="S280" s="150">
        <v>0</v>
      </c>
      <c r="T280" s="151">
        <f>S280*H280</f>
        <v>0</v>
      </c>
      <c r="AR280" s="16" t="s">
        <v>202</v>
      </c>
      <c r="AT280" s="16" t="s">
        <v>197</v>
      </c>
      <c r="AU280" s="16" t="s">
        <v>80</v>
      </c>
      <c r="AY280" s="16" t="s">
        <v>194</v>
      </c>
      <c r="BE280" s="152">
        <f>IF(N280="základní",J280,0)</f>
        <v>0</v>
      </c>
      <c r="BF280" s="152">
        <f>IF(N280="snížená",J280,0)</f>
        <v>0</v>
      </c>
      <c r="BG280" s="152">
        <f>IF(N280="zákl. přenesená",J280,0)</f>
        <v>0</v>
      </c>
      <c r="BH280" s="152">
        <f>IF(N280="sníž. přenesená",J280,0)</f>
        <v>0</v>
      </c>
      <c r="BI280" s="152">
        <f>IF(N280="nulová",J280,0)</f>
        <v>0</v>
      </c>
      <c r="BJ280" s="16" t="s">
        <v>78</v>
      </c>
      <c r="BK280" s="152">
        <f>ROUND(I280*H280,2)</f>
        <v>0</v>
      </c>
      <c r="BL280" s="16" t="s">
        <v>202</v>
      </c>
      <c r="BM280" s="16" t="s">
        <v>464</v>
      </c>
    </row>
    <row r="281" spans="2:47" s="1" customFormat="1" ht="19.2">
      <c r="B281" s="30"/>
      <c r="D281" s="153" t="s">
        <v>204</v>
      </c>
      <c r="F281" s="154" t="s">
        <v>465</v>
      </c>
      <c r="I281" s="85"/>
      <c r="L281" s="30"/>
      <c r="M281" s="155"/>
      <c r="N281" s="49"/>
      <c r="O281" s="49"/>
      <c r="P281" s="49"/>
      <c r="Q281" s="49"/>
      <c r="R281" s="49"/>
      <c r="S281" s="49"/>
      <c r="T281" s="50"/>
      <c r="AT281" s="16" t="s">
        <v>204</v>
      </c>
      <c r="AU281" s="16" t="s">
        <v>80</v>
      </c>
    </row>
    <row r="282" spans="2:51" s="11" customFormat="1" ht="12">
      <c r="B282" s="156"/>
      <c r="D282" s="153" t="s">
        <v>206</v>
      </c>
      <c r="E282" s="157" t="s">
        <v>3</v>
      </c>
      <c r="F282" s="158" t="s">
        <v>431</v>
      </c>
      <c r="H282" s="159">
        <v>2.222</v>
      </c>
      <c r="I282" s="160"/>
      <c r="L282" s="156"/>
      <c r="M282" s="161"/>
      <c r="N282" s="162"/>
      <c r="O282" s="162"/>
      <c r="P282" s="162"/>
      <c r="Q282" s="162"/>
      <c r="R282" s="162"/>
      <c r="S282" s="162"/>
      <c r="T282" s="163"/>
      <c r="AT282" s="157" t="s">
        <v>206</v>
      </c>
      <c r="AU282" s="157" t="s">
        <v>80</v>
      </c>
      <c r="AV282" s="11" t="s">
        <v>80</v>
      </c>
      <c r="AW282" s="11" t="s">
        <v>31</v>
      </c>
      <c r="AX282" s="11" t="s">
        <v>78</v>
      </c>
      <c r="AY282" s="157" t="s">
        <v>194</v>
      </c>
    </row>
    <row r="283" spans="2:65" s="1" customFormat="1" ht="16.35" customHeight="1">
      <c r="B283" s="140"/>
      <c r="C283" s="141" t="s">
        <v>466</v>
      </c>
      <c r="D283" s="141" t="s">
        <v>197</v>
      </c>
      <c r="E283" s="142" t="s">
        <v>467</v>
      </c>
      <c r="F283" s="143" t="s">
        <v>468</v>
      </c>
      <c r="G283" s="144" t="s">
        <v>304</v>
      </c>
      <c r="H283" s="145">
        <v>25.328</v>
      </c>
      <c r="I283" s="146"/>
      <c r="J283" s="147">
        <f>ROUND(I283*H283,2)</f>
        <v>0</v>
      </c>
      <c r="K283" s="143" t="s">
        <v>201</v>
      </c>
      <c r="L283" s="30"/>
      <c r="M283" s="148" t="s">
        <v>3</v>
      </c>
      <c r="N283" s="149" t="s">
        <v>42</v>
      </c>
      <c r="O283" s="49"/>
      <c r="P283" s="150">
        <f>O283*H283</f>
        <v>0</v>
      </c>
      <c r="Q283" s="150">
        <v>0</v>
      </c>
      <c r="R283" s="150">
        <f>Q283*H283</f>
        <v>0</v>
      </c>
      <c r="S283" s="150">
        <v>0</v>
      </c>
      <c r="T283" s="151">
        <f>S283*H283</f>
        <v>0</v>
      </c>
      <c r="AR283" s="16" t="s">
        <v>202</v>
      </c>
      <c r="AT283" s="16" t="s">
        <v>197</v>
      </c>
      <c r="AU283" s="16" t="s">
        <v>80</v>
      </c>
      <c r="AY283" s="16" t="s">
        <v>194</v>
      </c>
      <c r="BE283" s="152">
        <f>IF(N283="základní",J283,0)</f>
        <v>0</v>
      </c>
      <c r="BF283" s="152">
        <f>IF(N283="snížená",J283,0)</f>
        <v>0</v>
      </c>
      <c r="BG283" s="152">
        <f>IF(N283="zákl. přenesená",J283,0)</f>
        <v>0</v>
      </c>
      <c r="BH283" s="152">
        <f>IF(N283="sníž. přenesená",J283,0)</f>
        <v>0</v>
      </c>
      <c r="BI283" s="152">
        <f>IF(N283="nulová",J283,0)</f>
        <v>0</v>
      </c>
      <c r="BJ283" s="16" t="s">
        <v>78</v>
      </c>
      <c r="BK283" s="152">
        <f>ROUND(I283*H283,2)</f>
        <v>0</v>
      </c>
      <c r="BL283" s="16" t="s">
        <v>202</v>
      </c>
      <c r="BM283" s="16" t="s">
        <v>469</v>
      </c>
    </row>
    <row r="284" spans="2:47" s="1" customFormat="1" ht="19.2">
      <c r="B284" s="30"/>
      <c r="D284" s="153" t="s">
        <v>204</v>
      </c>
      <c r="F284" s="154" t="s">
        <v>470</v>
      </c>
      <c r="I284" s="85"/>
      <c r="L284" s="30"/>
      <c r="M284" s="155"/>
      <c r="N284" s="49"/>
      <c r="O284" s="49"/>
      <c r="P284" s="49"/>
      <c r="Q284" s="49"/>
      <c r="R284" s="49"/>
      <c r="S284" s="49"/>
      <c r="T284" s="50"/>
      <c r="AT284" s="16" t="s">
        <v>204</v>
      </c>
      <c r="AU284" s="16" t="s">
        <v>80</v>
      </c>
    </row>
    <row r="285" spans="2:51" s="11" customFormat="1" ht="12">
      <c r="B285" s="156"/>
      <c r="D285" s="153" t="s">
        <v>206</v>
      </c>
      <c r="E285" s="157" t="s">
        <v>3</v>
      </c>
      <c r="F285" s="158" t="s">
        <v>434</v>
      </c>
      <c r="H285" s="159">
        <v>25.328</v>
      </c>
      <c r="I285" s="160"/>
      <c r="L285" s="156"/>
      <c r="M285" s="161"/>
      <c r="N285" s="162"/>
      <c r="O285" s="162"/>
      <c r="P285" s="162"/>
      <c r="Q285" s="162"/>
      <c r="R285" s="162"/>
      <c r="S285" s="162"/>
      <c r="T285" s="163"/>
      <c r="AT285" s="157" t="s">
        <v>206</v>
      </c>
      <c r="AU285" s="157" t="s">
        <v>80</v>
      </c>
      <c r="AV285" s="11" t="s">
        <v>80</v>
      </c>
      <c r="AW285" s="11" t="s">
        <v>31</v>
      </c>
      <c r="AX285" s="11" t="s">
        <v>78</v>
      </c>
      <c r="AY285" s="157" t="s">
        <v>194</v>
      </c>
    </row>
    <row r="286" spans="2:63" s="10" customFormat="1" ht="22.8" customHeight="1">
      <c r="B286" s="127"/>
      <c r="D286" s="128" t="s">
        <v>70</v>
      </c>
      <c r="E286" s="138" t="s">
        <v>471</v>
      </c>
      <c r="F286" s="138" t="s">
        <v>472</v>
      </c>
      <c r="I286" s="130"/>
      <c r="J286" s="139">
        <f>BK286</f>
        <v>0</v>
      </c>
      <c r="L286" s="127"/>
      <c r="M286" s="132"/>
      <c r="N286" s="133"/>
      <c r="O286" s="133"/>
      <c r="P286" s="134">
        <f>SUM(P287:P288)</f>
        <v>0</v>
      </c>
      <c r="Q286" s="133"/>
      <c r="R286" s="134">
        <f>SUM(R287:R288)</f>
        <v>0</v>
      </c>
      <c r="S286" s="133"/>
      <c r="T286" s="135">
        <f>SUM(T287:T288)</f>
        <v>0</v>
      </c>
      <c r="AR286" s="128" t="s">
        <v>78</v>
      </c>
      <c r="AT286" s="136" t="s">
        <v>70</v>
      </c>
      <c r="AU286" s="136" t="s">
        <v>78</v>
      </c>
      <c r="AY286" s="128" t="s">
        <v>194</v>
      </c>
      <c r="BK286" s="137">
        <f>SUM(BK287:BK288)</f>
        <v>0</v>
      </c>
    </row>
    <row r="287" spans="2:65" s="1" customFormat="1" ht="16.35" customHeight="1">
      <c r="B287" s="140"/>
      <c r="C287" s="141" t="s">
        <v>473</v>
      </c>
      <c r="D287" s="141" t="s">
        <v>197</v>
      </c>
      <c r="E287" s="142" t="s">
        <v>474</v>
      </c>
      <c r="F287" s="143" t="s">
        <v>475</v>
      </c>
      <c r="G287" s="144" t="s">
        <v>304</v>
      </c>
      <c r="H287" s="145">
        <v>17.087</v>
      </c>
      <c r="I287" s="146"/>
      <c r="J287" s="147">
        <f>ROUND(I287*H287,2)</f>
        <v>0</v>
      </c>
      <c r="K287" s="143" t="s">
        <v>201</v>
      </c>
      <c r="L287" s="30"/>
      <c r="M287" s="148" t="s">
        <v>3</v>
      </c>
      <c r="N287" s="149" t="s">
        <v>42</v>
      </c>
      <c r="O287" s="49"/>
      <c r="P287" s="150">
        <f>O287*H287</f>
        <v>0</v>
      </c>
      <c r="Q287" s="150">
        <v>0</v>
      </c>
      <c r="R287" s="150">
        <f>Q287*H287</f>
        <v>0</v>
      </c>
      <c r="S287" s="150">
        <v>0</v>
      </c>
      <c r="T287" s="151">
        <f>S287*H287</f>
        <v>0</v>
      </c>
      <c r="AR287" s="16" t="s">
        <v>202</v>
      </c>
      <c r="AT287" s="16" t="s">
        <v>197</v>
      </c>
      <c r="AU287" s="16" t="s">
        <v>80</v>
      </c>
      <c r="AY287" s="16" t="s">
        <v>194</v>
      </c>
      <c r="BE287" s="152">
        <f>IF(N287="základní",J287,0)</f>
        <v>0</v>
      </c>
      <c r="BF287" s="152">
        <f>IF(N287="snížená",J287,0)</f>
        <v>0</v>
      </c>
      <c r="BG287" s="152">
        <f>IF(N287="zákl. přenesená",J287,0)</f>
        <v>0</v>
      </c>
      <c r="BH287" s="152">
        <f>IF(N287="sníž. přenesená",J287,0)</f>
        <v>0</v>
      </c>
      <c r="BI287" s="152">
        <f>IF(N287="nulová",J287,0)</f>
        <v>0</v>
      </c>
      <c r="BJ287" s="16" t="s">
        <v>78</v>
      </c>
      <c r="BK287" s="152">
        <f>ROUND(I287*H287,2)</f>
        <v>0</v>
      </c>
      <c r="BL287" s="16" t="s">
        <v>202</v>
      </c>
      <c r="BM287" s="16" t="s">
        <v>476</v>
      </c>
    </row>
    <row r="288" spans="2:47" s="1" customFormat="1" ht="19.2">
      <c r="B288" s="30"/>
      <c r="D288" s="153" t="s">
        <v>204</v>
      </c>
      <c r="F288" s="154" t="s">
        <v>477</v>
      </c>
      <c r="I288" s="85"/>
      <c r="L288" s="30"/>
      <c r="M288" s="155"/>
      <c r="N288" s="49"/>
      <c r="O288" s="49"/>
      <c r="P288" s="49"/>
      <c r="Q288" s="49"/>
      <c r="R288" s="49"/>
      <c r="S288" s="49"/>
      <c r="T288" s="50"/>
      <c r="AT288" s="16" t="s">
        <v>204</v>
      </c>
      <c r="AU288" s="16" t="s">
        <v>80</v>
      </c>
    </row>
    <row r="289" spans="2:63" s="10" customFormat="1" ht="25.95" customHeight="1">
      <c r="B289" s="127"/>
      <c r="D289" s="128" t="s">
        <v>70</v>
      </c>
      <c r="E289" s="129" t="s">
        <v>478</v>
      </c>
      <c r="F289" s="129" t="s">
        <v>479</v>
      </c>
      <c r="I289" s="130"/>
      <c r="J289" s="131">
        <f>BK289</f>
        <v>0</v>
      </c>
      <c r="L289" s="127"/>
      <c r="M289" s="132"/>
      <c r="N289" s="133"/>
      <c r="O289" s="133"/>
      <c r="P289" s="134">
        <f>P290+P309+P320+P341+P350+P359+P367+P371+P448+P474+P494+P498+P511+P544+P610</f>
        <v>0</v>
      </c>
      <c r="Q289" s="133"/>
      <c r="R289" s="134">
        <f>R290+R309+R320+R341+R350+R359+R367+R371+R448+R474+R494+R498+R511+R544+R610</f>
        <v>2.6286010400000004</v>
      </c>
      <c r="S289" s="133"/>
      <c r="T289" s="135">
        <f>T290+T309+T320+T341+T350+T359+T367+T371+T448+T474+T494+T498+T511+T544+T610</f>
        <v>28.36271103</v>
      </c>
      <c r="AR289" s="128" t="s">
        <v>80</v>
      </c>
      <c r="AT289" s="136" t="s">
        <v>70</v>
      </c>
      <c r="AU289" s="136" t="s">
        <v>71</v>
      </c>
      <c r="AY289" s="128" t="s">
        <v>194</v>
      </c>
      <c r="BK289" s="137">
        <f>BK290+BK309+BK320+BK341+BK350+BK359+BK367+BK371+BK448+BK474+BK494+BK498+BK511+BK544+BK610</f>
        <v>0</v>
      </c>
    </row>
    <row r="290" spans="2:63" s="10" customFormat="1" ht="22.8" customHeight="1">
      <c r="B290" s="127"/>
      <c r="D290" s="128" t="s">
        <v>70</v>
      </c>
      <c r="E290" s="138" t="s">
        <v>480</v>
      </c>
      <c r="F290" s="138" t="s">
        <v>481</v>
      </c>
      <c r="I290" s="130"/>
      <c r="J290" s="139">
        <f>BK290</f>
        <v>0</v>
      </c>
      <c r="L290" s="127"/>
      <c r="M290" s="132"/>
      <c r="N290" s="133"/>
      <c r="O290" s="133"/>
      <c r="P290" s="134">
        <f>SUM(P291:P308)</f>
        <v>0</v>
      </c>
      <c r="Q290" s="133"/>
      <c r="R290" s="134">
        <f>SUM(R291:R308)</f>
        <v>0.10923859999999999</v>
      </c>
      <c r="S290" s="133"/>
      <c r="T290" s="135">
        <f>SUM(T291:T308)</f>
        <v>0</v>
      </c>
      <c r="AR290" s="128" t="s">
        <v>80</v>
      </c>
      <c r="AT290" s="136" t="s">
        <v>70</v>
      </c>
      <c r="AU290" s="136" t="s">
        <v>78</v>
      </c>
      <c r="AY290" s="128" t="s">
        <v>194</v>
      </c>
      <c r="BK290" s="137">
        <f>SUM(BK291:BK308)</f>
        <v>0</v>
      </c>
    </row>
    <row r="291" spans="2:65" s="1" customFormat="1" ht="16.35" customHeight="1">
      <c r="B291" s="140"/>
      <c r="C291" s="141" t="s">
        <v>482</v>
      </c>
      <c r="D291" s="141" t="s">
        <v>197</v>
      </c>
      <c r="E291" s="142" t="s">
        <v>483</v>
      </c>
      <c r="F291" s="143" t="s">
        <v>484</v>
      </c>
      <c r="G291" s="144" t="s">
        <v>228</v>
      </c>
      <c r="H291" s="145">
        <v>64.6</v>
      </c>
      <c r="I291" s="146"/>
      <c r="J291" s="147">
        <f>ROUND(I291*H291,2)</f>
        <v>0</v>
      </c>
      <c r="K291" s="143" t="s">
        <v>201</v>
      </c>
      <c r="L291" s="30"/>
      <c r="M291" s="148" t="s">
        <v>3</v>
      </c>
      <c r="N291" s="149" t="s">
        <v>42</v>
      </c>
      <c r="O291" s="49"/>
      <c r="P291" s="150">
        <f>O291*H291</f>
        <v>0</v>
      </c>
      <c r="Q291" s="150">
        <v>0</v>
      </c>
      <c r="R291" s="150">
        <f>Q291*H291</f>
        <v>0</v>
      </c>
      <c r="S291" s="150">
        <v>0</v>
      </c>
      <c r="T291" s="151">
        <f>S291*H291</f>
        <v>0</v>
      </c>
      <c r="AR291" s="16" t="s">
        <v>294</v>
      </c>
      <c r="AT291" s="16" t="s">
        <v>197</v>
      </c>
      <c r="AU291" s="16" t="s">
        <v>80</v>
      </c>
      <c r="AY291" s="16" t="s">
        <v>194</v>
      </c>
      <c r="BE291" s="152">
        <f>IF(N291="základní",J291,0)</f>
        <v>0</v>
      </c>
      <c r="BF291" s="152">
        <f>IF(N291="snížená",J291,0)</f>
        <v>0</v>
      </c>
      <c r="BG291" s="152">
        <f>IF(N291="zákl. přenesená",J291,0)</f>
        <v>0</v>
      </c>
      <c r="BH291" s="152">
        <f>IF(N291="sníž. přenesená",J291,0)</f>
        <v>0</v>
      </c>
      <c r="BI291" s="152">
        <f>IF(N291="nulová",J291,0)</f>
        <v>0</v>
      </c>
      <c r="BJ291" s="16" t="s">
        <v>78</v>
      </c>
      <c r="BK291" s="152">
        <f>ROUND(I291*H291,2)</f>
        <v>0</v>
      </c>
      <c r="BL291" s="16" t="s">
        <v>294</v>
      </c>
      <c r="BM291" s="16" t="s">
        <v>485</v>
      </c>
    </row>
    <row r="292" spans="2:47" s="1" customFormat="1" ht="19.2">
      <c r="B292" s="30"/>
      <c r="D292" s="153" t="s">
        <v>204</v>
      </c>
      <c r="F292" s="154" t="s">
        <v>486</v>
      </c>
      <c r="I292" s="85"/>
      <c r="L292" s="30"/>
      <c r="M292" s="155"/>
      <c r="N292" s="49"/>
      <c r="O292" s="49"/>
      <c r="P292" s="49"/>
      <c r="Q292" s="49"/>
      <c r="R292" s="49"/>
      <c r="S292" s="49"/>
      <c r="T292" s="50"/>
      <c r="AT292" s="16" t="s">
        <v>204</v>
      </c>
      <c r="AU292" s="16" t="s">
        <v>80</v>
      </c>
    </row>
    <row r="293" spans="2:51" s="11" customFormat="1" ht="12">
      <c r="B293" s="156"/>
      <c r="D293" s="153" t="s">
        <v>206</v>
      </c>
      <c r="E293" s="157" t="s">
        <v>3</v>
      </c>
      <c r="F293" s="158" t="s">
        <v>314</v>
      </c>
      <c r="H293" s="159">
        <v>64.6</v>
      </c>
      <c r="I293" s="160"/>
      <c r="L293" s="156"/>
      <c r="M293" s="161"/>
      <c r="N293" s="162"/>
      <c r="O293" s="162"/>
      <c r="P293" s="162"/>
      <c r="Q293" s="162"/>
      <c r="R293" s="162"/>
      <c r="S293" s="162"/>
      <c r="T293" s="163"/>
      <c r="AT293" s="157" t="s">
        <v>206</v>
      </c>
      <c r="AU293" s="157" t="s">
        <v>80</v>
      </c>
      <c r="AV293" s="11" t="s">
        <v>80</v>
      </c>
      <c r="AW293" s="11" t="s">
        <v>31</v>
      </c>
      <c r="AX293" s="11" t="s">
        <v>78</v>
      </c>
      <c r="AY293" s="157" t="s">
        <v>194</v>
      </c>
    </row>
    <row r="294" spans="2:65" s="1" customFormat="1" ht="16.35" customHeight="1">
      <c r="B294" s="140"/>
      <c r="C294" s="179" t="s">
        <v>487</v>
      </c>
      <c r="D294" s="179" t="s">
        <v>220</v>
      </c>
      <c r="E294" s="180" t="s">
        <v>488</v>
      </c>
      <c r="F294" s="181" t="s">
        <v>489</v>
      </c>
      <c r="G294" s="182" t="s">
        <v>228</v>
      </c>
      <c r="H294" s="183">
        <v>65.892</v>
      </c>
      <c r="I294" s="184"/>
      <c r="J294" s="185">
        <f>ROUND(I294*H294,2)</f>
        <v>0</v>
      </c>
      <c r="K294" s="181" t="s">
        <v>201</v>
      </c>
      <c r="L294" s="186"/>
      <c r="M294" s="187" t="s">
        <v>3</v>
      </c>
      <c r="N294" s="188" t="s">
        <v>42</v>
      </c>
      <c r="O294" s="49"/>
      <c r="P294" s="150">
        <f>O294*H294</f>
        <v>0</v>
      </c>
      <c r="Q294" s="150">
        <v>0.001</v>
      </c>
      <c r="R294" s="150">
        <f>Q294*H294</f>
        <v>0.06589199999999999</v>
      </c>
      <c r="S294" s="150">
        <v>0</v>
      </c>
      <c r="T294" s="151">
        <f>S294*H294</f>
        <v>0</v>
      </c>
      <c r="AR294" s="16" t="s">
        <v>350</v>
      </c>
      <c r="AT294" s="16" t="s">
        <v>220</v>
      </c>
      <c r="AU294" s="16" t="s">
        <v>80</v>
      </c>
      <c r="AY294" s="16" t="s">
        <v>194</v>
      </c>
      <c r="BE294" s="152">
        <f>IF(N294="základní",J294,0)</f>
        <v>0</v>
      </c>
      <c r="BF294" s="152">
        <f>IF(N294="snížená",J294,0)</f>
        <v>0</v>
      </c>
      <c r="BG294" s="152">
        <f>IF(N294="zákl. přenesená",J294,0)</f>
        <v>0</v>
      </c>
      <c r="BH294" s="152">
        <f>IF(N294="sníž. přenesená",J294,0)</f>
        <v>0</v>
      </c>
      <c r="BI294" s="152">
        <f>IF(N294="nulová",J294,0)</f>
        <v>0</v>
      </c>
      <c r="BJ294" s="16" t="s">
        <v>78</v>
      </c>
      <c r="BK294" s="152">
        <f>ROUND(I294*H294,2)</f>
        <v>0</v>
      </c>
      <c r="BL294" s="16" t="s">
        <v>294</v>
      </c>
      <c r="BM294" s="16" t="s">
        <v>490</v>
      </c>
    </row>
    <row r="295" spans="2:47" s="1" customFormat="1" ht="12">
      <c r="B295" s="30"/>
      <c r="D295" s="153" t="s">
        <v>204</v>
      </c>
      <c r="F295" s="154" t="s">
        <v>489</v>
      </c>
      <c r="I295" s="85"/>
      <c r="L295" s="30"/>
      <c r="M295" s="155"/>
      <c r="N295" s="49"/>
      <c r="O295" s="49"/>
      <c r="P295" s="49"/>
      <c r="Q295" s="49"/>
      <c r="R295" s="49"/>
      <c r="S295" s="49"/>
      <c r="T295" s="50"/>
      <c r="AT295" s="16" t="s">
        <v>204</v>
      </c>
      <c r="AU295" s="16" t="s">
        <v>80</v>
      </c>
    </row>
    <row r="296" spans="2:51" s="11" customFormat="1" ht="12">
      <c r="B296" s="156"/>
      <c r="D296" s="153" t="s">
        <v>206</v>
      </c>
      <c r="F296" s="158" t="s">
        <v>491</v>
      </c>
      <c r="H296" s="159">
        <v>65.892</v>
      </c>
      <c r="I296" s="160"/>
      <c r="L296" s="156"/>
      <c r="M296" s="161"/>
      <c r="N296" s="162"/>
      <c r="O296" s="162"/>
      <c r="P296" s="162"/>
      <c r="Q296" s="162"/>
      <c r="R296" s="162"/>
      <c r="S296" s="162"/>
      <c r="T296" s="163"/>
      <c r="AT296" s="157" t="s">
        <v>206</v>
      </c>
      <c r="AU296" s="157" t="s">
        <v>80</v>
      </c>
      <c r="AV296" s="11" t="s">
        <v>80</v>
      </c>
      <c r="AW296" s="11" t="s">
        <v>4</v>
      </c>
      <c r="AX296" s="11" t="s">
        <v>78</v>
      </c>
      <c r="AY296" s="157" t="s">
        <v>194</v>
      </c>
    </row>
    <row r="297" spans="2:65" s="1" customFormat="1" ht="16.35" customHeight="1">
      <c r="B297" s="140"/>
      <c r="C297" s="141" t="s">
        <v>492</v>
      </c>
      <c r="D297" s="141" t="s">
        <v>197</v>
      </c>
      <c r="E297" s="142" t="s">
        <v>493</v>
      </c>
      <c r="F297" s="143" t="s">
        <v>494</v>
      </c>
      <c r="G297" s="144" t="s">
        <v>228</v>
      </c>
      <c r="H297" s="145">
        <v>64.6</v>
      </c>
      <c r="I297" s="146"/>
      <c r="J297" s="147">
        <f>ROUND(I297*H297,2)</f>
        <v>0</v>
      </c>
      <c r="K297" s="143" t="s">
        <v>201</v>
      </c>
      <c r="L297" s="30"/>
      <c r="M297" s="148" t="s">
        <v>3</v>
      </c>
      <c r="N297" s="149" t="s">
        <v>42</v>
      </c>
      <c r="O297" s="49"/>
      <c r="P297" s="150">
        <f>O297*H297</f>
        <v>0</v>
      </c>
      <c r="Q297" s="150">
        <v>0</v>
      </c>
      <c r="R297" s="150">
        <f>Q297*H297</f>
        <v>0</v>
      </c>
      <c r="S297" s="150">
        <v>0</v>
      </c>
      <c r="T297" s="151">
        <f>S297*H297</f>
        <v>0</v>
      </c>
      <c r="AR297" s="16" t="s">
        <v>294</v>
      </c>
      <c r="AT297" s="16" t="s">
        <v>197</v>
      </c>
      <c r="AU297" s="16" t="s">
        <v>80</v>
      </c>
      <c r="AY297" s="16" t="s">
        <v>194</v>
      </c>
      <c r="BE297" s="152">
        <f>IF(N297="základní",J297,0)</f>
        <v>0</v>
      </c>
      <c r="BF297" s="152">
        <f>IF(N297="snížená",J297,0)</f>
        <v>0</v>
      </c>
      <c r="BG297" s="152">
        <f>IF(N297="zákl. přenesená",J297,0)</f>
        <v>0</v>
      </c>
      <c r="BH297" s="152">
        <f>IF(N297="sníž. přenesená",J297,0)</f>
        <v>0</v>
      </c>
      <c r="BI297" s="152">
        <f>IF(N297="nulová",J297,0)</f>
        <v>0</v>
      </c>
      <c r="BJ297" s="16" t="s">
        <v>78</v>
      </c>
      <c r="BK297" s="152">
        <f>ROUND(I297*H297,2)</f>
        <v>0</v>
      </c>
      <c r="BL297" s="16" t="s">
        <v>294</v>
      </c>
      <c r="BM297" s="16" t="s">
        <v>495</v>
      </c>
    </row>
    <row r="298" spans="2:47" s="1" customFormat="1" ht="19.2">
      <c r="B298" s="30"/>
      <c r="D298" s="153" t="s">
        <v>204</v>
      </c>
      <c r="F298" s="154" t="s">
        <v>496</v>
      </c>
      <c r="I298" s="85"/>
      <c r="L298" s="30"/>
      <c r="M298" s="155"/>
      <c r="N298" s="49"/>
      <c r="O298" s="49"/>
      <c r="P298" s="49"/>
      <c r="Q298" s="49"/>
      <c r="R298" s="49"/>
      <c r="S298" s="49"/>
      <c r="T298" s="50"/>
      <c r="AT298" s="16" t="s">
        <v>204</v>
      </c>
      <c r="AU298" s="16" t="s">
        <v>80</v>
      </c>
    </row>
    <row r="299" spans="2:51" s="11" customFormat="1" ht="12">
      <c r="B299" s="156"/>
      <c r="D299" s="153" t="s">
        <v>206</v>
      </c>
      <c r="E299" s="157" t="s">
        <v>3</v>
      </c>
      <c r="F299" s="158" t="s">
        <v>314</v>
      </c>
      <c r="H299" s="159">
        <v>64.6</v>
      </c>
      <c r="I299" s="160"/>
      <c r="L299" s="156"/>
      <c r="M299" s="161"/>
      <c r="N299" s="162"/>
      <c r="O299" s="162"/>
      <c r="P299" s="162"/>
      <c r="Q299" s="162"/>
      <c r="R299" s="162"/>
      <c r="S299" s="162"/>
      <c r="T299" s="163"/>
      <c r="AT299" s="157" t="s">
        <v>206</v>
      </c>
      <c r="AU299" s="157" t="s">
        <v>80</v>
      </c>
      <c r="AV299" s="11" t="s">
        <v>80</v>
      </c>
      <c r="AW299" s="11" t="s">
        <v>31</v>
      </c>
      <c r="AX299" s="11" t="s">
        <v>78</v>
      </c>
      <c r="AY299" s="157" t="s">
        <v>194</v>
      </c>
    </row>
    <row r="300" spans="2:65" s="1" customFormat="1" ht="16.35" customHeight="1">
      <c r="B300" s="140"/>
      <c r="C300" s="179" t="s">
        <v>497</v>
      </c>
      <c r="D300" s="179" t="s">
        <v>220</v>
      </c>
      <c r="E300" s="180" t="s">
        <v>498</v>
      </c>
      <c r="F300" s="181" t="s">
        <v>499</v>
      </c>
      <c r="G300" s="182" t="s">
        <v>228</v>
      </c>
      <c r="H300" s="183">
        <v>71.06</v>
      </c>
      <c r="I300" s="184"/>
      <c r="J300" s="185">
        <f>ROUND(I300*H300,2)</f>
        <v>0</v>
      </c>
      <c r="K300" s="181" t="s">
        <v>201</v>
      </c>
      <c r="L300" s="186"/>
      <c r="M300" s="187" t="s">
        <v>3</v>
      </c>
      <c r="N300" s="188" t="s">
        <v>42</v>
      </c>
      <c r="O300" s="49"/>
      <c r="P300" s="150">
        <f>O300*H300</f>
        <v>0</v>
      </c>
      <c r="Q300" s="150">
        <v>0.00061</v>
      </c>
      <c r="R300" s="150">
        <f>Q300*H300</f>
        <v>0.0433466</v>
      </c>
      <c r="S300" s="150">
        <v>0</v>
      </c>
      <c r="T300" s="151">
        <f>S300*H300</f>
        <v>0</v>
      </c>
      <c r="AR300" s="16" t="s">
        <v>350</v>
      </c>
      <c r="AT300" s="16" t="s">
        <v>220</v>
      </c>
      <c r="AU300" s="16" t="s">
        <v>80</v>
      </c>
      <c r="AY300" s="16" t="s">
        <v>194</v>
      </c>
      <c r="BE300" s="152">
        <f>IF(N300="základní",J300,0)</f>
        <v>0</v>
      </c>
      <c r="BF300" s="152">
        <f>IF(N300="snížená",J300,0)</f>
        <v>0</v>
      </c>
      <c r="BG300" s="152">
        <f>IF(N300="zákl. přenesená",J300,0)</f>
        <v>0</v>
      </c>
      <c r="BH300" s="152">
        <f>IF(N300="sníž. přenesená",J300,0)</f>
        <v>0</v>
      </c>
      <c r="BI300" s="152">
        <f>IF(N300="nulová",J300,0)</f>
        <v>0</v>
      </c>
      <c r="BJ300" s="16" t="s">
        <v>78</v>
      </c>
      <c r="BK300" s="152">
        <f>ROUND(I300*H300,2)</f>
        <v>0</v>
      </c>
      <c r="BL300" s="16" t="s">
        <v>294</v>
      </c>
      <c r="BM300" s="16" t="s">
        <v>500</v>
      </c>
    </row>
    <row r="301" spans="2:47" s="1" customFormat="1" ht="12">
      <c r="B301" s="30"/>
      <c r="D301" s="153" t="s">
        <v>204</v>
      </c>
      <c r="F301" s="154" t="s">
        <v>499</v>
      </c>
      <c r="I301" s="85"/>
      <c r="L301" s="30"/>
      <c r="M301" s="155"/>
      <c r="N301" s="49"/>
      <c r="O301" s="49"/>
      <c r="P301" s="49"/>
      <c r="Q301" s="49"/>
      <c r="R301" s="49"/>
      <c r="S301" s="49"/>
      <c r="T301" s="50"/>
      <c r="AT301" s="16" t="s">
        <v>204</v>
      </c>
      <c r="AU301" s="16" t="s">
        <v>80</v>
      </c>
    </row>
    <row r="302" spans="2:51" s="11" customFormat="1" ht="12">
      <c r="B302" s="156"/>
      <c r="D302" s="153" t="s">
        <v>206</v>
      </c>
      <c r="F302" s="158" t="s">
        <v>501</v>
      </c>
      <c r="H302" s="159">
        <v>71.06</v>
      </c>
      <c r="I302" s="160"/>
      <c r="L302" s="156"/>
      <c r="M302" s="161"/>
      <c r="N302" s="162"/>
      <c r="O302" s="162"/>
      <c r="P302" s="162"/>
      <c r="Q302" s="162"/>
      <c r="R302" s="162"/>
      <c r="S302" s="162"/>
      <c r="T302" s="163"/>
      <c r="AT302" s="157" t="s">
        <v>206</v>
      </c>
      <c r="AU302" s="157" t="s">
        <v>80</v>
      </c>
      <c r="AV302" s="11" t="s">
        <v>80</v>
      </c>
      <c r="AW302" s="11" t="s">
        <v>4</v>
      </c>
      <c r="AX302" s="11" t="s">
        <v>78</v>
      </c>
      <c r="AY302" s="157" t="s">
        <v>194</v>
      </c>
    </row>
    <row r="303" spans="2:65" s="1" customFormat="1" ht="16.35" customHeight="1">
      <c r="B303" s="140"/>
      <c r="C303" s="141" t="s">
        <v>502</v>
      </c>
      <c r="D303" s="141" t="s">
        <v>197</v>
      </c>
      <c r="E303" s="142" t="s">
        <v>503</v>
      </c>
      <c r="F303" s="143" t="s">
        <v>504</v>
      </c>
      <c r="G303" s="144" t="s">
        <v>304</v>
      </c>
      <c r="H303" s="145">
        <v>0.109</v>
      </c>
      <c r="I303" s="146"/>
      <c r="J303" s="147">
        <f>ROUND(I303*H303,2)</f>
        <v>0</v>
      </c>
      <c r="K303" s="143" t="s">
        <v>201</v>
      </c>
      <c r="L303" s="30"/>
      <c r="M303" s="148" t="s">
        <v>3</v>
      </c>
      <c r="N303" s="149" t="s">
        <v>42</v>
      </c>
      <c r="O303" s="49"/>
      <c r="P303" s="150">
        <f>O303*H303</f>
        <v>0</v>
      </c>
      <c r="Q303" s="150">
        <v>0</v>
      </c>
      <c r="R303" s="150">
        <f>Q303*H303</f>
        <v>0</v>
      </c>
      <c r="S303" s="150">
        <v>0</v>
      </c>
      <c r="T303" s="151">
        <f>S303*H303</f>
        <v>0</v>
      </c>
      <c r="AR303" s="16" t="s">
        <v>294</v>
      </c>
      <c r="AT303" s="16" t="s">
        <v>197</v>
      </c>
      <c r="AU303" s="16" t="s">
        <v>80</v>
      </c>
      <c r="AY303" s="16" t="s">
        <v>194</v>
      </c>
      <c r="BE303" s="152">
        <f>IF(N303="základní",J303,0)</f>
        <v>0</v>
      </c>
      <c r="BF303" s="152">
        <f>IF(N303="snížená",J303,0)</f>
        <v>0</v>
      </c>
      <c r="BG303" s="152">
        <f>IF(N303="zákl. přenesená",J303,0)</f>
        <v>0</v>
      </c>
      <c r="BH303" s="152">
        <f>IF(N303="sníž. přenesená",J303,0)</f>
        <v>0</v>
      </c>
      <c r="BI303" s="152">
        <f>IF(N303="nulová",J303,0)</f>
        <v>0</v>
      </c>
      <c r="BJ303" s="16" t="s">
        <v>78</v>
      </c>
      <c r="BK303" s="152">
        <f>ROUND(I303*H303,2)</f>
        <v>0</v>
      </c>
      <c r="BL303" s="16" t="s">
        <v>294</v>
      </c>
      <c r="BM303" s="16" t="s">
        <v>505</v>
      </c>
    </row>
    <row r="304" spans="2:47" s="1" customFormat="1" ht="19.2">
      <c r="B304" s="30"/>
      <c r="D304" s="153" t="s">
        <v>204</v>
      </c>
      <c r="F304" s="154" t="s">
        <v>506</v>
      </c>
      <c r="I304" s="85"/>
      <c r="L304" s="30"/>
      <c r="M304" s="155"/>
      <c r="N304" s="49"/>
      <c r="O304" s="49"/>
      <c r="P304" s="49"/>
      <c r="Q304" s="49"/>
      <c r="R304" s="49"/>
      <c r="S304" s="49"/>
      <c r="T304" s="50"/>
      <c r="AT304" s="16" t="s">
        <v>204</v>
      </c>
      <c r="AU304" s="16" t="s">
        <v>80</v>
      </c>
    </row>
    <row r="305" spans="2:65" s="1" customFormat="1" ht="16.35" customHeight="1">
      <c r="B305" s="140"/>
      <c r="C305" s="141" t="s">
        <v>507</v>
      </c>
      <c r="D305" s="141" t="s">
        <v>197</v>
      </c>
      <c r="E305" s="142" t="s">
        <v>508</v>
      </c>
      <c r="F305" s="143" t="s">
        <v>509</v>
      </c>
      <c r="G305" s="144" t="s">
        <v>304</v>
      </c>
      <c r="H305" s="145">
        <v>0.109</v>
      </c>
      <c r="I305" s="146"/>
      <c r="J305" s="147">
        <f>ROUND(I305*H305,2)</f>
        <v>0</v>
      </c>
      <c r="K305" s="143" t="s">
        <v>201</v>
      </c>
      <c r="L305" s="30"/>
      <c r="M305" s="148" t="s">
        <v>3</v>
      </c>
      <c r="N305" s="149" t="s">
        <v>42</v>
      </c>
      <c r="O305" s="49"/>
      <c r="P305" s="150">
        <f>O305*H305</f>
        <v>0</v>
      </c>
      <c r="Q305" s="150">
        <v>0</v>
      </c>
      <c r="R305" s="150">
        <f>Q305*H305</f>
        <v>0</v>
      </c>
      <c r="S305" s="150">
        <v>0</v>
      </c>
      <c r="T305" s="151">
        <f>S305*H305</f>
        <v>0</v>
      </c>
      <c r="AR305" s="16" t="s">
        <v>294</v>
      </c>
      <c r="AT305" s="16" t="s">
        <v>197</v>
      </c>
      <c r="AU305" s="16" t="s">
        <v>80</v>
      </c>
      <c r="AY305" s="16" t="s">
        <v>194</v>
      </c>
      <c r="BE305" s="152">
        <f>IF(N305="základní",J305,0)</f>
        <v>0</v>
      </c>
      <c r="BF305" s="152">
        <f>IF(N305="snížená",J305,0)</f>
        <v>0</v>
      </c>
      <c r="BG305" s="152">
        <f>IF(N305="zákl. přenesená",J305,0)</f>
        <v>0</v>
      </c>
      <c r="BH305" s="152">
        <f>IF(N305="sníž. přenesená",J305,0)</f>
        <v>0</v>
      </c>
      <c r="BI305" s="152">
        <f>IF(N305="nulová",J305,0)</f>
        <v>0</v>
      </c>
      <c r="BJ305" s="16" t="s">
        <v>78</v>
      </c>
      <c r="BK305" s="152">
        <f>ROUND(I305*H305,2)</f>
        <v>0</v>
      </c>
      <c r="BL305" s="16" t="s">
        <v>294</v>
      </c>
      <c r="BM305" s="16" t="s">
        <v>510</v>
      </c>
    </row>
    <row r="306" spans="2:47" s="1" customFormat="1" ht="19.2">
      <c r="B306" s="30"/>
      <c r="D306" s="153" t="s">
        <v>204</v>
      </c>
      <c r="F306" s="154" t="s">
        <v>511</v>
      </c>
      <c r="I306" s="85"/>
      <c r="L306" s="30"/>
      <c r="M306" s="155"/>
      <c r="N306" s="49"/>
      <c r="O306" s="49"/>
      <c r="P306" s="49"/>
      <c r="Q306" s="49"/>
      <c r="R306" s="49"/>
      <c r="S306" s="49"/>
      <c r="T306" s="50"/>
      <c r="AT306" s="16" t="s">
        <v>204</v>
      </c>
      <c r="AU306" s="16" t="s">
        <v>80</v>
      </c>
    </row>
    <row r="307" spans="2:65" s="1" customFormat="1" ht="16.35" customHeight="1">
      <c r="B307" s="140"/>
      <c r="C307" s="141" t="s">
        <v>512</v>
      </c>
      <c r="D307" s="141" t="s">
        <v>197</v>
      </c>
      <c r="E307" s="142" t="s">
        <v>513</v>
      </c>
      <c r="F307" s="143" t="s">
        <v>514</v>
      </c>
      <c r="G307" s="144" t="s">
        <v>515</v>
      </c>
      <c r="H307" s="198"/>
      <c r="I307" s="146"/>
      <c r="J307" s="147">
        <f>ROUND(I307*H307,2)</f>
        <v>0</v>
      </c>
      <c r="K307" s="143" t="s">
        <v>201</v>
      </c>
      <c r="L307" s="30"/>
      <c r="M307" s="148" t="s">
        <v>3</v>
      </c>
      <c r="N307" s="149" t="s">
        <v>42</v>
      </c>
      <c r="O307" s="49"/>
      <c r="P307" s="150">
        <f>O307*H307</f>
        <v>0</v>
      </c>
      <c r="Q307" s="150">
        <v>0</v>
      </c>
      <c r="R307" s="150">
        <f>Q307*H307</f>
        <v>0</v>
      </c>
      <c r="S307" s="150">
        <v>0</v>
      </c>
      <c r="T307" s="151">
        <f>S307*H307</f>
        <v>0</v>
      </c>
      <c r="AR307" s="16" t="s">
        <v>294</v>
      </c>
      <c r="AT307" s="16" t="s">
        <v>197</v>
      </c>
      <c r="AU307" s="16" t="s">
        <v>80</v>
      </c>
      <c r="AY307" s="16" t="s">
        <v>194</v>
      </c>
      <c r="BE307" s="152">
        <f>IF(N307="základní",J307,0)</f>
        <v>0</v>
      </c>
      <c r="BF307" s="152">
        <f>IF(N307="snížená",J307,0)</f>
        <v>0</v>
      </c>
      <c r="BG307" s="152">
        <f>IF(N307="zákl. přenesená",J307,0)</f>
        <v>0</v>
      </c>
      <c r="BH307" s="152">
        <f>IF(N307="sníž. přenesená",J307,0)</f>
        <v>0</v>
      </c>
      <c r="BI307" s="152">
        <f>IF(N307="nulová",J307,0)</f>
        <v>0</v>
      </c>
      <c r="BJ307" s="16" t="s">
        <v>78</v>
      </c>
      <c r="BK307" s="152">
        <f>ROUND(I307*H307,2)</f>
        <v>0</v>
      </c>
      <c r="BL307" s="16" t="s">
        <v>294</v>
      </c>
      <c r="BM307" s="16" t="s">
        <v>516</v>
      </c>
    </row>
    <row r="308" spans="2:47" s="1" customFormat="1" ht="19.2">
      <c r="B308" s="30"/>
      <c r="D308" s="153" t="s">
        <v>204</v>
      </c>
      <c r="F308" s="154" t="s">
        <v>517</v>
      </c>
      <c r="I308" s="85"/>
      <c r="L308" s="30"/>
      <c r="M308" s="155"/>
      <c r="N308" s="49"/>
      <c r="O308" s="49"/>
      <c r="P308" s="49"/>
      <c r="Q308" s="49"/>
      <c r="R308" s="49"/>
      <c r="S308" s="49"/>
      <c r="T308" s="50"/>
      <c r="AT308" s="16" t="s">
        <v>204</v>
      </c>
      <c r="AU308" s="16" t="s">
        <v>80</v>
      </c>
    </row>
    <row r="309" spans="2:63" s="10" customFormat="1" ht="22.8" customHeight="1">
      <c r="B309" s="127"/>
      <c r="D309" s="128" t="s">
        <v>70</v>
      </c>
      <c r="E309" s="138" t="s">
        <v>518</v>
      </c>
      <c r="F309" s="138" t="s">
        <v>519</v>
      </c>
      <c r="I309" s="130"/>
      <c r="J309" s="139">
        <f>BK309</f>
        <v>0</v>
      </c>
      <c r="L309" s="127"/>
      <c r="M309" s="132"/>
      <c r="N309" s="133"/>
      <c r="O309" s="133"/>
      <c r="P309" s="134">
        <f>SUM(P310:P319)</f>
        <v>0</v>
      </c>
      <c r="Q309" s="133"/>
      <c r="R309" s="134">
        <f>SUM(R310:R319)</f>
        <v>0.012972</v>
      </c>
      <c r="S309" s="133"/>
      <c r="T309" s="135">
        <f>SUM(T310:T319)</f>
        <v>0</v>
      </c>
      <c r="AR309" s="128" t="s">
        <v>80</v>
      </c>
      <c r="AT309" s="136" t="s">
        <v>70</v>
      </c>
      <c r="AU309" s="136" t="s">
        <v>78</v>
      </c>
      <c r="AY309" s="128" t="s">
        <v>194</v>
      </c>
      <c r="BK309" s="137">
        <f>SUM(BK310:BK319)</f>
        <v>0</v>
      </c>
    </row>
    <row r="310" spans="2:65" s="1" customFormat="1" ht="16.35" customHeight="1">
      <c r="B310" s="140"/>
      <c r="C310" s="141" t="s">
        <v>520</v>
      </c>
      <c r="D310" s="141" t="s">
        <v>197</v>
      </c>
      <c r="E310" s="142" t="s">
        <v>521</v>
      </c>
      <c r="F310" s="143" t="s">
        <v>522</v>
      </c>
      <c r="G310" s="144" t="s">
        <v>200</v>
      </c>
      <c r="H310" s="145">
        <v>1</v>
      </c>
      <c r="I310" s="146"/>
      <c r="J310" s="147">
        <f>ROUND(I310*H310,2)</f>
        <v>0</v>
      </c>
      <c r="K310" s="143" t="s">
        <v>3</v>
      </c>
      <c r="L310" s="30"/>
      <c r="M310" s="148" t="s">
        <v>3</v>
      </c>
      <c r="N310" s="149" t="s">
        <v>42</v>
      </c>
      <c r="O310" s="49"/>
      <c r="P310" s="150">
        <f>O310*H310</f>
        <v>0</v>
      </c>
      <c r="Q310" s="150">
        <v>0</v>
      </c>
      <c r="R310" s="150">
        <f>Q310*H310</f>
        <v>0</v>
      </c>
      <c r="S310" s="150">
        <v>0</v>
      </c>
      <c r="T310" s="151">
        <f>S310*H310</f>
        <v>0</v>
      </c>
      <c r="AR310" s="16" t="s">
        <v>294</v>
      </c>
      <c r="AT310" s="16" t="s">
        <v>197</v>
      </c>
      <c r="AU310" s="16" t="s">
        <v>80</v>
      </c>
      <c r="AY310" s="16" t="s">
        <v>194</v>
      </c>
      <c r="BE310" s="152">
        <f>IF(N310="základní",J310,0)</f>
        <v>0</v>
      </c>
      <c r="BF310" s="152">
        <f>IF(N310="snížená",J310,0)</f>
        <v>0</v>
      </c>
      <c r="BG310" s="152">
        <f>IF(N310="zákl. přenesená",J310,0)</f>
        <v>0</v>
      </c>
      <c r="BH310" s="152">
        <f>IF(N310="sníž. přenesená",J310,0)</f>
        <v>0</v>
      </c>
      <c r="BI310" s="152">
        <f>IF(N310="nulová",J310,0)</f>
        <v>0</v>
      </c>
      <c r="BJ310" s="16" t="s">
        <v>78</v>
      </c>
      <c r="BK310" s="152">
        <f>ROUND(I310*H310,2)</f>
        <v>0</v>
      </c>
      <c r="BL310" s="16" t="s">
        <v>294</v>
      </c>
      <c r="BM310" s="16" t="s">
        <v>523</v>
      </c>
    </row>
    <row r="311" spans="2:47" s="1" customFormat="1" ht="12">
      <c r="B311" s="30"/>
      <c r="D311" s="153" t="s">
        <v>204</v>
      </c>
      <c r="F311" s="154" t="s">
        <v>522</v>
      </c>
      <c r="I311" s="85"/>
      <c r="L311" s="30"/>
      <c r="M311" s="155"/>
      <c r="N311" s="49"/>
      <c r="O311" s="49"/>
      <c r="P311" s="49"/>
      <c r="Q311" s="49"/>
      <c r="R311" s="49"/>
      <c r="S311" s="49"/>
      <c r="T311" s="50"/>
      <c r="AT311" s="16" t="s">
        <v>204</v>
      </c>
      <c r="AU311" s="16" t="s">
        <v>80</v>
      </c>
    </row>
    <row r="312" spans="2:65" s="1" customFormat="1" ht="16.35" customHeight="1">
      <c r="B312" s="140"/>
      <c r="C312" s="141" t="s">
        <v>524</v>
      </c>
      <c r="D312" s="141" t="s">
        <v>197</v>
      </c>
      <c r="E312" s="142" t="s">
        <v>525</v>
      </c>
      <c r="F312" s="143" t="s">
        <v>526</v>
      </c>
      <c r="G312" s="144" t="s">
        <v>200</v>
      </c>
      <c r="H312" s="145">
        <v>1</v>
      </c>
      <c r="I312" s="146"/>
      <c r="J312" s="147">
        <f>ROUND(I312*H312,2)</f>
        <v>0</v>
      </c>
      <c r="K312" s="143" t="s">
        <v>201</v>
      </c>
      <c r="L312" s="30"/>
      <c r="M312" s="148" t="s">
        <v>3</v>
      </c>
      <c r="N312" s="149" t="s">
        <v>42</v>
      </c>
      <c r="O312" s="49"/>
      <c r="P312" s="150">
        <f>O312*H312</f>
        <v>0</v>
      </c>
      <c r="Q312" s="150">
        <v>0.0018</v>
      </c>
      <c r="R312" s="150">
        <f>Q312*H312</f>
        <v>0.0018</v>
      </c>
      <c r="S312" s="150">
        <v>0</v>
      </c>
      <c r="T312" s="151">
        <f>S312*H312</f>
        <v>0</v>
      </c>
      <c r="AR312" s="16" t="s">
        <v>294</v>
      </c>
      <c r="AT312" s="16" t="s">
        <v>197</v>
      </c>
      <c r="AU312" s="16" t="s">
        <v>80</v>
      </c>
      <c r="AY312" s="16" t="s">
        <v>194</v>
      </c>
      <c r="BE312" s="152">
        <f>IF(N312="základní",J312,0)</f>
        <v>0</v>
      </c>
      <c r="BF312" s="152">
        <f>IF(N312="snížená",J312,0)</f>
        <v>0</v>
      </c>
      <c r="BG312" s="152">
        <f>IF(N312="zákl. přenesená",J312,0)</f>
        <v>0</v>
      </c>
      <c r="BH312" s="152">
        <f>IF(N312="sníž. přenesená",J312,0)</f>
        <v>0</v>
      </c>
      <c r="BI312" s="152">
        <f>IF(N312="nulová",J312,0)</f>
        <v>0</v>
      </c>
      <c r="BJ312" s="16" t="s">
        <v>78</v>
      </c>
      <c r="BK312" s="152">
        <f>ROUND(I312*H312,2)</f>
        <v>0</v>
      </c>
      <c r="BL312" s="16" t="s">
        <v>294</v>
      </c>
      <c r="BM312" s="16" t="s">
        <v>527</v>
      </c>
    </row>
    <row r="313" spans="2:47" s="1" customFormat="1" ht="12">
      <c r="B313" s="30"/>
      <c r="D313" s="153" t="s">
        <v>204</v>
      </c>
      <c r="F313" s="154" t="s">
        <v>528</v>
      </c>
      <c r="I313" s="85"/>
      <c r="L313" s="30"/>
      <c r="M313" s="155"/>
      <c r="N313" s="49"/>
      <c r="O313" s="49"/>
      <c r="P313" s="49"/>
      <c r="Q313" s="49"/>
      <c r="R313" s="49"/>
      <c r="S313" s="49"/>
      <c r="T313" s="50"/>
      <c r="AT313" s="16" t="s">
        <v>204</v>
      </c>
      <c r="AU313" s="16" t="s">
        <v>80</v>
      </c>
    </row>
    <row r="314" spans="2:65" s="1" customFormat="1" ht="16.35" customHeight="1">
      <c r="B314" s="140"/>
      <c r="C314" s="141" t="s">
        <v>529</v>
      </c>
      <c r="D314" s="141" t="s">
        <v>197</v>
      </c>
      <c r="E314" s="142" t="s">
        <v>530</v>
      </c>
      <c r="F314" s="143" t="s">
        <v>531</v>
      </c>
      <c r="G314" s="144" t="s">
        <v>532</v>
      </c>
      <c r="H314" s="145">
        <v>9.8</v>
      </c>
      <c r="I314" s="146"/>
      <c r="J314" s="147">
        <f>ROUND(I314*H314,2)</f>
        <v>0</v>
      </c>
      <c r="K314" s="143" t="s">
        <v>201</v>
      </c>
      <c r="L314" s="30"/>
      <c r="M314" s="148" t="s">
        <v>3</v>
      </c>
      <c r="N314" s="149" t="s">
        <v>42</v>
      </c>
      <c r="O314" s="49"/>
      <c r="P314" s="150">
        <f>O314*H314</f>
        <v>0</v>
      </c>
      <c r="Q314" s="150">
        <v>0.00114</v>
      </c>
      <c r="R314" s="150">
        <f>Q314*H314</f>
        <v>0.011172</v>
      </c>
      <c r="S314" s="150">
        <v>0</v>
      </c>
      <c r="T314" s="151">
        <f>S314*H314</f>
        <v>0</v>
      </c>
      <c r="AR314" s="16" t="s">
        <v>294</v>
      </c>
      <c r="AT314" s="16" t="s">
        <v>197</v>
      </c>
      <c r="AU314" s="16" t="s">
        <v>80</v>
      </c>
      <c r="AY314" s="16" t="s">
        <v>194</v>
      </c>
      <c r="BE314" s="152">
        <f>IF(N314="základní",J314,0)</f>
        <v>0</v>
      </c>
      <c r="BF314" s="152">
        <f>IF(N314="snížená",J314,0)</f>
        <v>0</v>
      </c>
      <c r="BG314" s="152">
        <f>IF(N314="zákl. přenesená",J314,0)</f>
        <v>0</v>
      </c>
      <c r="BH314" s="152">
        <f>IF(N314="sníž. přenesená",J314,0)</f>
        <v>0</v>
      </c>
      <c r="BI314" s="152">
        <f>IF(N314="nulová",J314,0)</f>
        <v>0</v>
      </c>
      <c r="BJ314" s="16" t="s">
        <v>78</v>
      </c>
      <c r="BK314" s="152">
        <f>ROUND(I314*H314,2)</f>
        <v>0</v>
      </c>
      <c r="BL314" s="16" t="s">
        <v>294</v>
      </c>
      <c r="BM314" s="16" t="s">
        <v>533</v>
      </c>
    </row>
    <row r="315" spans="2:47" s="1" customFormat="1" ht="12">
      <c r="B315" s="30"/>
      <c r="D315" s="153" t="s">
        <v>204</v>
      </c>
      <c r="F315" s="154" t="s">
        <v>534</v>
      </c>
      <c r="I315" s="85"/>
      <c r="L315" s="30"/>
      <c r="M315" s="155"/>
      <c r="N315" s="49"/>
      <c r="O315" s="49"/>
      <c r="P315" s="49"/>
      <c r="Q315" s="49"/>
      <c r="R315" s="49"/>
      <c r="S315" s="49"/>
      <c r="T315" s="50"/>
      <c r="AT315" s="16" t="s">
        <v>204</v>
      </c>
      <c r="AU315" s="16" t="s">
        <v>80</v>
      </c>
    </row>
    <row r="316" spans="2:65" s="1" customFormat="1" ht="16.35" customHeight="1">
      <c r="B316" s="140"/>
      <c r="C316" s="141" t="s">
        <v>535</v>
      </c>
      <c r="D316" s="141" t="s">
        <v>197</v>
      </c>
      <c r="E316" s="142" t="s">
        <v>536</v>
      </c>
      <c r="F316" s="143" t="s">
        <v>537</v>
      </c>
      <c r="G316" s="144" t="s">
        <v>532</v>
      </c>
      <c r="H316" s="145">
        <v>10</v>
      </c>
      <c r="I316" s="146"/>
      <c r="J316" s="147">
        <f>ROUND(I316*H316,2)</f>
        <v>0</v>
      </c>
      <c r="K316" s="143" t="s">
        <v>201</v>
      </c>
      <c r="L316" s="30"/>
      <c r="M316" s="148" t="s">
        <v>3</v>
      </c>
      <c r="N316" s="149" t="s">
        <v>42</v>
      </c>
      <c r="O316" s="49"/>
      <c r="P316" s="150">
        <f>O316*H316</f>
        <v>0</v>
      </c>
      <c r="Q316" s="150">
        <v>0</v>
      </c>
      <c r="R316" s="150">
        <f>Q316*H316</f>
        <v>0</v>
      </c>
      <c r="S316" s="150">
        <v>0</v>
      </c>
      <c r="T316" s="151">
        <f>S316*H316</f>
        <v>0</v>
      </c>
      <c r="AR316" s="16" t="s">
        <v>294</v>
      </c>
      <c r="AT316" s="16" t="s">
        <v>197</v>
      </c>
      <c r="AU316" s="16" t="s">
        <v>80</v>
      </c>
      <c r="AY316" s="16" t="s">
        <v>194</v>
      </c>
      <c r="BE316" s="152">
        <f>IF(N316="základní",J316,0)</f>
        <v>0</v>
      </c>
      <c r="BF316" s="152">
        <f>IF(N316="snížená",J316,0)</f>
        <v>0</v>
      </c>
      <c r="BG316" s="152">
        <f>IF(N316="zákl. přenesená",J316,0)</f>
        <v>0</v>
      </c>
      <c r="BH316" s="152">
        <f>IF(N316="sníž. přenesená",J316,0)</f>
        <v>0</v>
      </c>
      <c r="BI316" s="152">
        <f>IF(N316="nulová",J316,0)</f>
        <v>0</v>
      </c>
      <c r="BJ316" s="16" t="s">
        <v>78</v>
      </c>
      <c r="BK316" s="152">
        <f>ROUND(I316*H316,2)</f>
        <v>0</v>
      </c>
      <c r="BL316" s="16" t="s">
        <v>294</v>
      </c>
      <c r="BM316" s="16" t="s">
        <v>538</v>
      </c>
    </row>
    <row r="317" spans="2:47" s="1" customFormat="1" ht="12">
      <c r="B317" s="30"/>
      <c r="D317" s="153" t="s">
        <v>204</v>
      </c>
      <c r="F317" s="154" t="s">
        <v>539</v>
      </c>
      <c r="I317" s="85"/>
      <c r="L317" s="30"/>
      <c r="M317" s="155"/>
      <c r="N317" s="49"/>
      <c r="O317" s="49"/>
      <c r="P317" s="49"/>
      <c r="Q317" s="49"/>
      <c r="R317" s="49"/>
      <c r="S317" s="49"/>
      <c r="T317" s="50"/>
      <c r="AT317" s="16" t="s">
        <v>204</v>
      </c>
      <c r="AU317" s="16" t="s">
        <v>80</v>
      </c>
    </row>
    <row r="318" spans="2:65" s="1" customFormat="1" ht="16.35" customHeight="1">
      <c r="B318" s="140"/>
      <c r="C318" s="141" t="s">
        <v>540</v>
      </c>
      <c r="D318" s="141" t="s">
        <v>197</v>
      </c>
      <c r="E318" s="142" t="s">
        <v>541</v>
      </c>
      <c r="F318" s="143" t="s">
        <v>542</v>
      </c>
      <c r="G318" s="144" t="s">
        <v>515</v>
      </c>
      <c r="H318" s="198"/>
      <c r="I318" s="146"/>
      <c r="J318" s="147">
        <f>ROUND(I318*H318,2)</f>
        <v>0</v>
      </c>
      <c r="K318" s="143" t="s">
        <v>201</v>
      </c>
      <c r="L318" s="30"/>
      <c r="M318" s="148" t="s">
        <v>3</v>
      </c>
      <c r="N318" s="149" t="s">
        <v>42</v>
      </c>
      <c r="O318" s="49"/>
      <c r="P318" s="150">
        <f>O318*H318</f>
        <v>0</v>
      </c>
      <c r="Q318" s="150">
        <v>0</v>
      </c>
      <c r="R318" s="150">
        <f>Q318*H318</f>
        <v>0</v>
      </c>
      <c r="S318" s="150">
        <v>0</v>
      </c>
      <c r="T318" s="151">
        <f>S318*H318</f>
        <v>0</v>
      </c>
      <c r="AR318" s="16" t="s">
        <v>294</v>
      </c>
      <c r="AT318" s="16" t="s">
        <v>197</v>
      </c>
      <c r="AU318" s="16" t="s">
        <v>80</v>
      </c>
      <c r="AY318" s="16" t="s">
        <v>194</v>
      </c>
      <c r="BE318" s="152">
        <f>IF(N318="základní",J318,0)</f>
        <v>0</v>
      </c>
      <c r="BF318" s="152">
        <f>IF(N318="snížená",J318,0)</f>
        <v>0</v>
      </c>
      <c r="BG318" s="152">
        <f>IF(N318="zákl. přenesená",J318,0)</f>
        <v>0</v>
      </c>
      <c r="BH318" s="152">
        <f>IF(N318="sníž. přenesená",J318,0)</f>
        <v>0</v>
      </c>
      <c r="BI318" s="152">
        <f>IF(N318="nulová",J318,0)</f>
        <v>0</v>
      </c>
      <c r="BJ318" s="16" t="s">
        <v>78</v>
      </c>
      <c r="BK318" s="152">
        <f>ROUND(I318*H318,2)</f>
        <v>0</v>
      </c>
      <c r="BL318" s="16" t="s">
        <v>294</v>
      </c>
      <c r="BM318" s="16" t="s">
        <v>543</v>
      </c>
    </row>
    <row r="319" spans="2:47" s="1" customFormat="1" ht="19.2">
      <c r="B319" s="30"/>
      <c r="D319" s="153" t="s">
        <v>204</v>
      </c>
      <c r="F319" s="154" t="s">
        <v>544</v>
      </c>
      <c r="I319" s="85"/>
      <c r="L319" s="30"/>
      <c r="M319" s="155"/>
      <c r="N319" s="49"/>
      <c r="O319" s="49"/>
      <c r="P319" s="49"/>
      <c r="Q319" s="49"/>
      <c r="R319" s="49"/>
      <c r="S319" s="49"/>
      <c r="T319" s="50"/>
      <c r="AT319" s="16" t="s">
        <v>204</v>
      </c>
      <c r="AU319" s="16" t="s">
        <v>80</v>
      </c>
    </row>
    <row r="320" spans="2:63" s="10" customFormat="1" ht="22.8" customHeight="1">
      <c r="B320" s="127"/>
      <c r="D320" s="128" t="s">
        <v>70</v>
      </c>
      <c r="E320" s="138" t="s">
        <v>545</v>
      </c>
      <c r="F320" s="138" t="s">
        <v>546</v>
      </c>
      <c r="I320" s="130"/>
      <c r="J320" s="139">
        <f>BK320</f>
        <v>0</v>
      </c>
      <c r="L320" s="127"/>
      <c r="M320" s="132"/>
      <c r="N320" s="133"/>
      <c r="O320" s="133"/>
      <c r="P320" s="134">
        <f>SUM(P321:P340)</f>
        <v>0</v>
      </c>
      <c r="Q320" s="133"/>
      <c r="R320" s="134">
        <f>SUM(R321:R340)</f>
        <v>0.010234</v>
      </c>
      <c r="S320" s="133"/>
      <c r="T320" s="135">
        <f>SUM(T321:T340)</f>
        <v>0</v>
      </c>
      <c r="AR320" s="128" t="s">
        <v>80</v>
      </c>
      <c r="AT320" s="136" t="s">
        <v>70</v>
      </c>
      <c r="AU320" s="136" t="s">
        <v>78</v>
      </c>
      <c r="AY320" s="128" t="s">
        <v>194</v>
      </c>
      <c r="BK320" s="137">
        <f>SUM(BK321:BK340)</f>
        <v>0</v>
      </c>
    </row>
    <row r="321" spans="2:65" s="1" customFormat="1" ht="16.35" customHeight="1">
      <c r="B321" s="140"/>
      <c r="C321" s="141" t="s">
        <v>547</v>
      </c>
      <c r="D321" s="141" t="s">
        <v>197</v>
      </c>
      <c r="E321" s="142" t="s">
        <v>548</v>
      </c>
      <c r="F321" s="143" t="s">
        <v>549</v>
      </c>
      <c r="G321" s="144" t="s">
        <v>200</v>
      </c>
      <c r="H321" s="145">
        <v>2</v>
      </c>
      <c r="I321" s="146"/>
      <c r="J321" s="147">
        <f>ROUND(I321*H321,2)</f>
        <v>0</v>
      </c>
      <c r="K321" s="143" t="s">
        <v>201</v>
      </c>
      <c r="L321" s="30"/>
      <c r="M321" s="148" t="s">
        <v>3</v>
      </c>
      <c r="N321" s="149" t="s">
        <v>42</v>
      </c>
      <c r="O321" s="49"/>
      <c r="P321" s="150">
        <f>O321*H321</f>
        <v>0</v>
      </c>
      <c r="Q321" s="150">
        <v>3E-05</v>
      </c>
      <c r="R321" s="150">
        <f>Q321*H321</f>
        <v>6E-05</v>
      </c>
      <c r="S321" s="150">
        <v>0</v>
      </c>
      <c r="T321" s="151">
        <f>S321*H321</f>
        <v>0</v>
      </c>
      <c r="AR321" s="16" t="s">
        <v>294</v>
      </c>
      <c r="AT321" s="16" t="s">
        <v>197</v>
      </c>
      <c r="AU321" s="16" t="s">
        <v>80</v>
      </c>
      <c r="AY321" s="16" t="s">
        <v>194</v>
      </c>
      <c r="BE321" s="152">
        <f>IF(N321="základní",J321,0)</f>
        <v>0</v>
      </c>
      <c r="BF321" s="152">
        <f>IF(N321="snížená",J321,0)</f>
        <v>0</v>
      </c>
      <c r="BG321" s="152">
        <f>IF(N321="zákl. přenesená",J321,0)</f>
        <v>0</v>
      </c>
      <c r="BH321" s="152">
        <f>IF(N321="sníž. přenesená",J321,0)</f>
        <v>0</v>
      </c>
      <c r="BI321" s="152">
        <f>IF(N321="nulová",J321,0)</f>
        <v>0</v>
      </c>
      <c r="BJ321" s="16" t="s">
        <v>78</v>
      </c>
      <c r="BK321" s="152">
        <f>ROUND(I321*H321,2)</f>
        <v>0</v>
      </c>
      <c r="BL321" s="16" t="s">
        <v>294</v>
      </c>
      <c r="BM321" s="16" t="s">
        <v>550</v>
      </c>
    </row>
    <row r="322" spans="2:47" s="1" customFormat="1" ht="12">
      <c r="B322" s="30"/>
      <c r="D322" s="153" t="s">
        <v>204</v>
      </c>
      <c r="F322" s="154" t="s">
        <v>551</v>
      </c>
      <c r="I322" s="85"/>
      <c r="L322" s="30"/>
      <c r="M322" s="155"/>
      <c r="N322" s="49"/>
      <c r="O322" s="49"/>
      <c r="P322" s="49"/>
      <c r="Q322" s="49"/>
      <c r="R322" s="49"/>
      <c r="S322" s="49"/>
      <c r="T322" s="50"/>
      <c r="AT322" s="16" t="s">
        <v>204</v>
      </c>
      <c r="AU322" s="16" t="s">
        <v>80</v>
      </c>
    </row>
    <row r="323" spans="2:65" s="1" customFormat="1" ht="16.35" customHeight="1">
      <c r="B323" s="140"/>
      <c r="C323" s="179" t="s">
        <v>552</v>
      </c>
      <c r="D323" s="179" t="s">
        <v>220</v>
      </c>
      <c r="E323" s="180" t="s">
        <v>553</v>
      </c>
      <c r="F323" s="181" t="s">
        <v>554</v>
      </c>
      <c r="G323" s="182" t="s">
        <v>200</v>
      </c>
      <c r="H323" s="183">
        <v>1</v>
      </c>
      <c r="I323" s="184"/>
      <c r="J323" s="185">
        <f>ROUND(I323*H323,2)</f>
        <v>0</v>
      </c>
      <c r="K323" s="181" t="s">
        <v>201</v>
      </c>
      <c r="L323" s="186"/>
      <c r="M323" s="187" t="s">
        <v>3</v>
      </c>
      <c r="N323" s="188" t="s">
        <v>42</v>
      </c>
      <c r="O323" s="49"/>
      <c r="P323" s="150">
        <f>O323*H323</f>
        <v>0</v>
      </c>
      <c r="Q323" s="150">
        <v>0.0007</v>
      </c>
      <c r="R323" s="150">
        <f>Q323*H323</f>
        <v>0.0007</v>
      </c>
      <c r="S323" s="150">
        <v>0</v>
      </c>
      <c r="T323" s="151">
        <f>S323*H323</f>
        <v>0</v>
      </c>
      <c r="AR323" s="16" t="s">
        <v>350</v>
      </c>
      <c r="AT323" s="16" t="s">
        <v>220</v>
      </c>
      <c r="AU323" s="16" t="s">
        <v>80</v>
      </c>
      <c r="AY323" s="16" t="s">
        <v>194</v>
      </c>
      <c r="BE323" s="152">
        <f>IF(N323="základní",J323,0)</f>
        <v>0</v>
      </c>
      <c r="BF323" s="152">
        <f>IF(N323="snížená",J323,0)</f>
        <v>0</v>
      </c>
      <c r="BG323" s="152">
        <f>IF(N323="zákl. přenesená",J323,0)</f>
        <v>0</v>
      </c>
      <c r="BH323" s="152">
        <f>IF(N323="sníž. přenesená",J323,0)</f>
        <v>0</v>
      </c>
      <c r="BI323" s="152">
        <f>IF(N323="nulová",J323,0)</f>
        <v>0</v>
      </c>
      <c r="BJ323" s="16" t="s">
        <v>78</v>
      </c>
      <c r="BK323" s="152">
        <f>ROUND(I323*H323,2)</f>
        <v>0</v>
      </c>
      <c r="BL323" s="16" t="s">
        <v>294</v>
      </c>
      <c r="BM323" s="16" t="s">
        <v>555</v>
      </c>
    </row>
    <row r="324" spans="2:47" s="1" customFormat="1" ht="12">
      <c r="B324" s="30"/>
      <c r="D324" s="153" t="s">
        <v>204</v>
      </c>
      <c r="F324" s="154" t="s">
        <v>556</v>
      </c>
      <c r="I324" s="85"/>
      <c r="L324" s="30"/>
      <c r="M324" s="155"/>
      <c r="N324" s="49"/>
      <c r="O324" s="49"/>
      <c r="P324" s="49"/>
      <c r="Q324" s="49"/>
      <c r="R324" s="49"/>
      <c r="S324" s="49"/>
      <c r="T324" s="50"/>
      <c r="AT324" s="16" t="s">
        <v>204</v>
      </c>
      <c r="AU324" s="16" t="s">
        <v>80</v>
      </c>
    </row>
    <row r="325" spans="2:65" s="1" customFormat="1" ht="16.35" customHeight="1">
      <c r="B325" s="140"/>
      <c r="C325" s="179" t="s">
        <v>557</v>
      </c>
      <c r="D325" s="179" t="s">
        <v>220</v>
      </c>
      <c r="E325" s="180" t="s">
        <v>558</v>
      </c>
      <c r="F325" s="181" t="s">
        <v>559</v>
      </c>
      <c r="G325" s="182" t="s">
        <v>200</v>
      </c>
      <c r="H325" s="183">
        <v>1</v>
      </c>
      <c r="I325" s="184"/>
      <c r="J325" s="185">
        <f>ROUND(I325*H325,2)</f>
        <v>0</v>
      </c>
      <c r="K325" s="181" t="s">
        <v>3</v>
      </c>
      <c r="L325" s="186"/>
      <c r="M325" s="187" t="s">
        <v>3</v>
      </c>
      <c r="N325" s="188" t="s">
        <v>42</v>
      </c>
      <c r="O325" s="49"/>
      <c r="P325" s="150">
        <f>O325*H325</f>
        <v>0</v>
      </c>
      <c r="Q325" s="150">
        <v>0.0007</v>
      </c>
      <c r="R325" s="150">
        <f>Q325*H325</f>
        <v>0.0007</v>
      </c>
      <c r="S325" s="150">
        <v>0</v>
      </c>
      <c r="T325" s="151">
        <f>S325*H325</f>
        <v>0</v>
      </c>
      <c r="AR325" s="16" t="s">
        <v>350</v>
      </c>
      <c r="AT325" s="16" t="s">
        <v>220</v>
      </c>
      <c r="AU325" s="16" t="s">
        <v>80</v>
      </c>
      <c r="AY325" s="16" t="s">
        <v>194</v>
      </c>
      <c r="BE325" s="152">
        <f>IF(N325="základní",J325,0)</f>
        <v>0</v>
      </c>
      <c r="BF325" s="152">
        <f>IF(N325="snížená",J325,0)</f>
        <v>0</v>
      </c>
      <c r="BG325" s="152">
        <f>IF(N325="zákl. přenesená",J325,0)</f>
        <v>0</v>
      </c>
      <c r="BH325" s="152">
        <f>IF(N325="sníž. přenesená",J325,0)</f>
        <v>0</v>
      </c>
      <c r="BI325" s="152">
        <f>IF(N325="nulová",J325,0)</f>
        <v>0</v>
      </c>
      <c r="BJ325" s="16" t="s">
        <v>78</v>
      </c>
      <c r="BK325" s="152">
        <f>ROUND(I325*H325,2)</f>
        <v>0</v>
      </c>
      <c r="BL325" s="16" t="s">
        <v>294</v>
      </c>
      <c r="BM325" s="16" t="s">
        <v>560</v>
      </c>
    </row>
    <row r="326" spans="2:47" s="1" customFormat="1" ht="12">
      <c r="B326" s="30"/>
      <c r="D326" s="153" t="s">
        <v>204</v>
      </c>
      <c r="F326" s="154" t="s">
        <v>556</v>
      </c>
      <c r="I326" s="85"/>
      <c r="L326" s="30"/>
      <c r="M326" s="155"/>
      <c r="N326" s="49"/>
      <c r="O326" s="49"/>
      <c r="P326" s="49"/>
      <c r="Q326" s="49"/>
      <c r="R326" s="49"/>
      <c r="S326" s="49"/>
      <c r="T326" s="50"/>
      <c r="AT326" s="16" t="s">
        <v>204</v>
      </c>
      <c r="AU326" s="16" t="s">
        <v>80</v>
      </c>
    </row>
    <row r="327" spans="2:65" s="1" customFormat="1" ht="16.35" customHeight="1">
      <c r="B327" s="140"/>
      <c r="C327" s="141" t="s">
        <v>561</v>
      </c>
      <c r="D327" s="141" t="s">
        <v>197</v>
      </c>
      <c r="E327" s="142" t="s">
        <v>562</v>
      </c>
      <c r="F327" s="143" t="s">
        <v>563</v>
      </c>
      <c r="G327" s="144" t="s">
        <v>532</v>
      </c>
      <c r="H327" s="145">
        <v>32.4</v>
      </c>
      <c r="I327" s="146"/>
      <c r="J327" s="147">
        <f>ROUND(I327*H327,2)</f>
        <v>0</v>
      </c>
      <c r="K327" s="143" t="s">
        <v>201</v>
      </c>
      <c r="L327" s="30"/>
      <c r="M327" s="148" t="s">
        <v>3</v>
      </c>
      <c r="N327" s="149" t="s">
        <v>42</v>
      </c>
      <c r="O327" s="49"/>
      <c r="P327" s="150">
        <f>O327*H327</f>
        <v>0</v>
      </c>
      <c r="Q327" s="150">
        <v>0.00022</v>
      </c>
      <c r="R327" s="150">
        <f>Q327*H327</f>
        <v>0.007128</v>
      </c>
      <c r="S327" s="150">
        <v>0</v>
      </c>
      <c r="T327" s="151">
        <f>S327*H327</f>
        <v>0</v>
      </c>
      <c r="AR327" s="16" t="s">
        <v>294</v>
      </c>
      <c r="AT327" s="16" t="s">
        <v>197</v>
      </c>
      <c r="AU327" s="16" t="s">
        <v>80</v>
      </c>
      <c r="AY327" s="16" t="s">
        <v>194</v>
      </c>
      <c r="BE327" s="152">
        <f>IF(N327="základní",J327,0)</f>
        <v>0</v>
      </c>
      <c r="BF327" s="152">
        <f>IF(N327="snížená",J327,0)</f>
        <v>0</v>
      </c>
      <c r="BG327" s="152">
        <f>IF(N327="zákl. přenesená",J327,0)</f>
        <v>0</v>
      </c>
      <c r="BH327" s="152">
        <f>IF(N327="sníž. přenesená",J327,0)</f>
        <v>0</v>
      </c>
      <c r="BI327" s="152">
        <f>IF(N327="nulová",J327,0)</f>
        <v>0</v>
      </c>
      <c r="BJ327" s="16" t="s">
        <v>78</v>
      </c>
      <c r="BK327" s="152">
        <f>ROUND(I327*H327,2)</f>
        <v>0</v>
      </c>
      <c r="BL327" s="16" t="s">
        <v>294</v>
      </c>
      <c r="BM327" s="16" t="s">
        <v>564</v>
      </c>
    </row>
    <row r="328" spans="2:47" s="1" customFormat="1" ht="19.2">
      <c r="B328" s="30"/>
      <c r="D328" s="153" t="s">
        <v>204</v>
      </c>
      <c r="F328" s="154" t="s">
        <v>565</v>
      </c>
      <c r="I328" s="85"/>
      <c r="L328" s="30"/>
      <c r="M328" s="155"/>
      <c r="N328" s="49"/>
      <c r="O328" s="49"/>
      <c r="P328" s="49"/>
      <c r="Q328" s="49"/>
      <c r="R328" s="49"/>
      <c r="S328" s="49"/>
      <c r="T328" s="50"/>
      <c r="AT328" s="16" t="s">
        <v>204</v>
      </c>
      <c r="AU328" s="16" t="s">
        <v>80</v>
      </c>
    </row>
    <row r="329" spans="2:51" s="11" customFormat="1" ht="12">
      <c r="B329" s="156"/>
      <c r="D329" s="153" t="s">
        <v>206</v>
      </c>
      <c r="E329" s="157" t="s">
        <v>3</v>
      </c>
      <c r="F329" s="158" t="s">
        <v>566</v>
      </c>
      <c r="H329" s="159">
        <v>32.4</v>
      </c>
      <c r="I329" s="160"/>
      <c r="L329" s="156"/>
      <c r="M329" s="161"/>
      <c r="N329" s="162"/>
      <c r="O329" s="162"/>
      <c r="P329" s="162"/>
      <c r="Q329" s="162"/>
      <c r="R329" s="162"/>
      <c r="S329" s="162"/>
      <c r="T329" s="163"/>
      <c r="AT329" s="157" t="s">
        <v>206</v>
      </c>
      <c r="AU329" s="157" t="s">
        <v>80</v>
      </c>
      <c r="AV329" s="11" t="s">
        <v>80</v>
      </c>
      <c r="AW329" s="11" t="s">
        <v>31</v>
      </c>
      <c r="AX329" s="11" t="s">
        <v>78</v>
      </c>
      <c r="AY329" s="157" t="s">
        <v>194</v>
      </c>
    </row>
    <row r="330" spans="2:65" s="1" customFormat="1" ht="16.35" customHeight="1">
      <c r="B330" s="140"/>
      <c r="C330" s="141" t="s">
        <v>567</v>
      </c>
      <c r="D330" s="141" t="s">
        <v>197</v>
      </c>
      <c r="E330" s="142" t="s">
        <v>568</v>
      </c>
      <c r="F330" s="143" t="s">
        <v>569</v>
      </c>
      <c r="G330" s="144" t="s">
        <v>532</v>
      </c>
      <c r="H330" s="145">
        <v>32.4</v>
      </c>
      <c r="I330" s="146"/>
      <c r="J330" s="147">
        <f>ROUND(I330*H330,2)</f>
        <v>0</v>
      </c>
      <c r="K330" s="143" t="s">
        <v>201</v>
      </c>
      <c r="L330" s="30"/>
      <c r="M330" s="148" t="s">
        <v>3</v>
      </c>
      <c r="N330" s="149" t="s">
        <v>42</v>
      </c>
      <c r="O330" s="49"/>
      <c r="P330" s="150">
        <f>O330*H330</f>
        <v>0</v>
      </c>
      <c r="Q330" s="150">
        <v>4E-05</v>
      </c>
      <c r="R330" s="150">
        <f>Q330*H330</f>
        <v>0.001296</v>
      </c>
      <c r="S330" s="150">
        <v>0</v>
      </c>
      <c r="T330" s="151">
        <f>S330*H330</f>
        <v>0</v>
      </c>
      <c r="AR330" s="16" t="s">
        <v>294</v>
      </c>
      <c r="AT330" s="16" t="s">
        <v>197</v>
      </c>
      <c r="AU330" s="16" t="s">
        <v>80</v>
      </c>
      <c r="AY330" s="16" t="s">
        <v>194</v>
      </c>
      <c r="BE330" s="152">
        <f>IF(N330="základní",J330,0)</f>
        <v>0</v>
      </c>
      <c r="BF330" s="152">
        <f>IF(N330="snížená",J330,0)</f>
        <v>0</v>
      </c>
      <c r="BG330" s="152">
        <f>IF(N330="zákl. přenesená",J330,0)</f>
        <v>0</v>
      </c>
      <c r="BH330" s="152">
        <f>IF(N330="sníž. přenesená",J330,0)</f>
        <v>0</v>
      </c>
      <c r="BI330" s="152">
        <f>IF(N330="nulová",J330,0)</f>
        <v>0</v>
      </c>
      <c r="BJ330" s="16" t="s">
        <v>78</v>
      </c>
      <c r="BK330" s="152">
        <f>ROUND(I330*H330,2)</f>
        <v>0</v>
      </c>
      <c r="BL330" s="16" t="s">
        <v>294</v>
      </c>
      <c r="BM330" s="16" t="s">
        <v>570</v>
      </c>
    </row>
    <row r="331" spans="2:47" s="1" customFormat="1" ht="19.2">
      <c r="B331" s="30"/>
      <c r="D331" s="153" t="s">
        <v>204</v>
      </c>
      <c r="F331" s="154" t="s">
        <v>571</v>
      </c>
      <c r="I331" s="85"/>
      <c r="L331" s="30"/>
      <c r="M331" s="155"/>
      <c r="N331" s="49"/>
      <c r="O331" s="49"/>
      <c r="P331" s="49"/>
      <c r="Q331" s="49"/>
      <c r="R331" s="49"/>
      <c r="S331" s="49"/>
      <c r="T331" s="50"/>
      <c r="AT331" s="16" t="s">
        <v>204</v>
      </c>
      <c r="AU331" s="16" t="s">
        <v>80</v>
      </c>
    </row>
    <row r="332" spans="2:51" s="11" customFormat="1" ht="12">
      <c r="B332" s="156"/>
      <c r="D332" s="153" t="s">
        <v>206</v>
      </c>
      <c r="E332" s="157" t="s">
        <v>3</v>
      </c>
      <c r="F332" s="158" t="s">
        <v>566</v>
      </c>
      <c r="H332" s="159">
        <v>32.4</v>
      </c>
      <c r="I332" s="160"/>
      <c r="L332" s="156"/>
      <c r="M332" s="161"/>
      <c r="N332" s="162"/>
      <c r="O332" s="162"/>
      <c r="P332" s="162"/>
      <c r="Q332" s="162"/>
      <c r="R332" s="162"/>
      <c r="S332" s="162"/>
      <c r="T332" s="163"/>
      <c r="AT332" s="157" t="s">
        <v>206</v>
      </c>
      <c r="AU332" s="157" t="s">
        <v>80</v>
      </c>
      <c r="AV332" s="11" t="s">
        <v>80</v>
      </c>
      <c r="AW332" s="11" t="s">
        <v>31</v>
      </c>
      <c r="AX332" s="11" t="s">
        <v>78</v>
      </c>
      <c r="AY332" s="157" t="s">
        <v>194</v>
      </c>
    </row>
    <row r="333" spans="2:65" s="1" customFormat="1" ht="16.35" customHeight="1">
      <c r="B333" s="140"/>
      <c r="C333" s="141" t="s">
        <v>572</v>
      </c>
      <c r="D333" s="141" t="s">
        <v>197</v>
      </c>
      <c r="E333" s="142" t="s">
        <v>573</v>
      </c>
      <c r="F333" s="143" t="s">
        <v>574</v>
      </c>
      <c r="G333" s="144" t="s">
        <v>200</v>
      </c>
      <c r="H333" s="145">
        <v>2</v>
      </c>
      <c r="I333" s="146"/>
      <c r="J333" s="147">
        <f>ROUND(I333*H333,2)</f>
        <v>0</v>
      </c>
      <c r="K333" s="143" t="s">
        <v>201</v>
      </c>
      <c r="L333" s="30"/>
      <c r="M333" s="148" t="s">
        <v>3</v>
      </c>
      <c r="N333" s="149" t="s">
        <v>42</v>
      </c>
      <c r="O333" s="49"/>
      <c r="P333" s="150">
        <f>O333*H333</f>
        <v>0</v>
      </c>
      <c r="Q333" s="150">
        <v>0</v>
      </c>
      <c r="R333" s="150">
        <f>Q333*H333</f>
        <v>0</v>
      </c>
      <c r="S333" s="150">
        <v>0</v>
      </c>
      <c r="T333" s="151">
        <f>S333*H333</f>
        <v>0</v>
      </c>
      <c r="AR333" s="16" t="s">
        <v>294</v>
      </c>
      <c r="AT333" s="16" t="s">
        <v>197</v>
      </c>
      <c r="AU333" s="16" t="s">
        <v>80</v>
      </c>
      <c r="AY333" s="16" t="s">
        <v>194</v>
      </c>
      <c r="BE333" s="152">
        <f>IF(N333="základní",J333,0)</f>
        <v>0</v>
      </c>
      <c r="BF333" s="152">
        <f>IF(N333="snížená",J333,0)</f>
        <v>0</v>
      </c>
      <c r="BG333" s="152">
        <f>IF(N333="zákl. přenesená",J333,0)</f>
        <v>0</v>
      </c>
      <c r="BH333" s="152">
        <f>IF(N333="sníž. přenesená",J333,0)</f>
        <v>0</v>
      </c>
      <c r="BI333" s="152">
        <f>IF(N333="nulová",J333,0)</f>
        <v>0</v>
      </c>
      <c r="BJ333" s="16" t="s">
        <v>78</v>
      </c>
      <c r="BK333" s="152">
        <f>ROUND(I333*H333,2)</f>
        <v>0</v>
      </c>
      <c r="BL333" s="16" t="s">
        <v>294</v>
      </c>
      <c r="BM333" s="16" t="s">
        <v>575</v>
      </c>
    </row>
    <row r="334" spans="2:47" s="1" customFormat="1" ht="12">
      <c r="B334" s="30"/>
      <c r="D334" s="153" t="s">
        <v>204</v>
      </c>
      <c r="F334" s="154" t="s">
        <v>576</v>
      </c>
      <c r="I334" s="85"/>
      <c r="L334" s="30"/>
      <c r="M334" s="155"/>
      <c r="N334" s="49"/>
      <c r="O334" s="49"/>
      <c r="P334" s="49"/>
      <c r="Q334" s="49"/>
      <c r="R334" s="49"/>
      <c r="S334" s="49"/>
      <c r="T334" s="50"/>
      <c r="AT334" s="16" t="s">
        <v>204</v>
      </c>
      <c r="AU334" s="16" t="s">
        <v>80</v>
      </c>
    </row>
    <row r="335" spans="2:65" s="1" customFormat="1" ht="16.35" customHeight="1">
      <c r="B335" s="140"/>
      <c r="C335" s="141" t="s">
        <v>577</v>
      </c>
      <c r="D335" s="141" t="s">
        <v>197</v>
      </c>
      <c r="E335" s="142" t="s">
        <v>578</v>
      </c>
      <c r="F335" s="143" t="s">
        <v>579</v>
      </c>
      <c r="G335" s="144" t="s">
        <v>532</v>
      </c>
      <c r="H335" s="145">
        <v>35</v>
      </c>
      <c r="I335" s="146"/>
      <c r="J335" s="147">
        <f>ROUND(I335*H335,2)</f>
        <v>0</v>
      </c>
      <c r="K335" s="143" t="s">
        <v>201</v>
      </c>
      <c r="L335" s="30"/>
      <c r="M335" s="148" t="s">
        <v>3</v>
      </c>
      <c r="N335" s="149" t="s">
        <v>42</v>
      </c>
      <c r="O335" s="49"/>
      <c r="P335" s="150">
        <f>O335*H335</f>
        <v>0</v>
      </c>
      <c r="Q335" s="150">
        <v>1E-05</v>
      </c>
      <c r="R335" s="150">
        <f>Q335*H335</f>
        <v>0.00035000000000000005</v>
      </c>
      <c r="S335" s="150">
        <v>0</v>
      </c>
      <c r="T335" s="151">
        <f>S335*H335</f>
        <v>0</v>
      </c>
      <c r="AR335" s="16" t="s">
        <v>294</v>
      </c>
      <c r="AT335" s="16" t="s">
        <v>197</v>
      </c>
      <c r="AU335" s="16" t="s">
        <v>80</v>
      </c>
      <c r="AY335" s="16" t="s">
        <v>194</v>
      </c>
      <c r="BE335" s="152">
        <f>IF(N335="základní",J335,0)</f>
        <v>0</v>
      </c>
      <c r="BF335" s="152">
        <f>IF(N335="snížená",J335,0)</f>
        <v>0</v>
      </c>
      <c r="BG335" s="152">
        <f>IF(N335="zákl. přenesená",J335,0)</f>
        <v>0</v>
      </c>
      <c r="BH335" s="152">
        <f>IF(N335="sníž. přenesená",J335,0)</f>
        <v>0</v>
      </c>
      <c r="BI335" s="152">
        <f>IF(N335="nulová",J335,0)</f>
        <v>0</v>
      </c>
      <c r="BJ335" s="16" t="s">
        <v>78</v>
      </c>
      <c r="BK335" s="152">
        <f>ROUND(I335*H335,2)</f>
        <v>0</v>
      </c>
      <c r="BL335" s="16" t="s">
        <v>294</v>
      </c>
      <c r="BM335" s="16" t="s">
        <v>580</v>
      </c>
    </row>
    <row r="336" spans="2:47" s="1" customFormat="1" ht="12">
      <c r="B336" s="30"/>
      <c r="D336" s="153" t="s">
        <v>204</v>
      </c>
      <c r="F336" s="154" t="s">
        <v>581</v>
      </c>
      <c r="I336" s="85"/>
      <c r="L336" s="30"/>
      <c r="M336" s="155"/>
      <c r="N336" s="49"/>
      <c r="O336" s="49"/>
      <c r="P336" s="49"/>
      <c r="Q336" s="49"/>
      <c r="R336" s="49"/>
      <c r="S336" s="49"/>
      <c r="T336" s="50"/>
      <c r="AT336" s="16" t="s">
        <v>204</v>
      </c>
      <c r="AU336" s="16" t="s">
        <v>80</v>
      </c>
    </row>
    <row r="337" spans="2:65" s="1" customFormat="1" ht="16.35" customHeight="1">
      <c r="B337" s="140"/>
      <c r="C337" s="141" t="s">
        <v>582</v>
      </c>
      <c r="D337" s="141" t="s">
        <v>197</v>
      </c>
      <c r="E337" s="142" t="s">
        <v>583</v>
      </c>
      <c r="F337" s="143" t="s">
        <v>584</v>
      </c>
      <c r="G337" s="144" t="s">
        <v>200</v>
      </c>
      <c r="H337" s="145">
        <v>2</v>
      </c>
      <c r="I337" s="146"/>
      <c r="J337" s="147">
        <f>ROUND(I337*H337,2)</f>
        <v>0</v>
      </c>
      <c r="K337" s="143" t="s">
        <v>3</v>
      </c>
      <c r="L337" s="30"/>
      <c r="M337" s="148" t="s">
        <v>3</v>
      </c>
      <c r="N337" s="149" t="s">
        <v>42</v>
      </c>
      <c r="O337" s="49"/>
      <c r="P337" s="150">
        <f>O337*H337</f>
        <v>0</v>
      </c>
      <c r="Q337" s="150">
        <v>0</v>
      </c>
      <c r="R337" s="150">
        <f>Q337*H337</f>
        <v>0</v>
      </c>
      <c r="S337" s="150">
        <v>0</v>
      </c>
      <c r="T337" s="151">
        <f>S337*H337</f>
        <v>0</v>
      </c>
      <c r="AR337" s="16" t="s">
        <v>294</v>
      </c>
      <c r="AT337" s="16" t="s">
        <v>197</v>
      </c>
      <c r="AU337" s="16" t="s">
        <v>80</v>
      </c>
      <c r="AY337" s="16" t="s">
        <v>194</v>
      </c>
      <c r="BE337" s="152">
        <f>IF(N337="základní",J337,0)</f>
        <v>0</v>
      </c>
      <c r="BF337" s="152">
        <f>IF(N337="snížená",J337,0)</f>
        <v>0</v>
      </c>
      <c r="BG337" s="152">
        <f>IF(N337="zákl. přenesená",J337,0)</f>
        <v>0</v>
      </c>
      <c r="BH337" s="152">
        <f>IF(N337="sníž. přenesená",J337,0)</f>
        <v>0</v>
      </c>
      <c r="BI337" s="152">
        <f>IF(N337="nulová",J337,0)</f>
        <v>0</v>
      </c>
      <c r="BJ337" s="16" t="s">
        <v>78</v>
      </c>
      <c r="BK337" s="152">
        <f>ROUND(I337*H337,2)</f>
        <v>0</v>
      </c>
      <c r="BL337" s="16" t="s">
        <v>294</v>
      </c>
      <c r="BM337" s="16" t="s">
        <v>585</v>
      </c>
    </row>
    <row r="338" spans="2:47" s="1" customFormat="1" ht="12">
      <c r="B338" s="30"/>
      <c r="D338" s="153" t="s">
        <v>204</v>
      </c>
      <c r="F338" s="154" t="s">
        <v>584</v>
      </c>
      <c r="I338" s="85"/>
      <c r="L338" s="30"/>
      <c r="M338" s="155"/>
      <c r="N338" s="49"/>
      <c r="O338" s="49"/>
      <c r="P338" s="49"/>
      <c r="Q338" s="49"/>
      <c r="R338" s="49"/>
      <c r="S338" s="49"/>
      <c r="T338" s="50"/>
      <c r="AT338" s="16" t="s">
        <v>204</v>
      </c>
      <c r="AU338" s="16" t="s">
        <v>80</v>
      </c>
    </row>
    <row r="339" spans="2:65" s="1" customFormat="1" ht="16.35" customHeight="1">
      <c r="B339" s="140"/>
      <c r="C339" s="141" t="s">
        <v>586</v>
      </c>
      <c r="D339" s="141" t="s">
        <v>197</v>
      </c>
      <c r="E339" s="142" t="s">
        <v>587</v>
      </c>
      <c r="F339" s="143" t="s">
        <v>588</v>
      </c>
      <c r="G339" s="144" t="s">
        <v>515</v>
      </c>
      <c r="H339" s="198"/>
      <c r="I339" s="146"/>
      <c r="J339" s="147">
        <f>ROUND(I339*H339,2)</f>
        <v>0</v>
      </c>
      <c r="K339" s="143" t="s">
        <v>201</v>
      </c>
      <c r="L339" s="30"/>
      <c r="M339" s="148" t="s">
        <v>3</v>
      </c>
      <c r="N339" s="149" t="s">
        <v>42</v>
      </c>
      <c r="O339" s="49"/>
      <c r="P339" s="150">
        <f>O339*H339</f>
        <v>0</v>
      </c>
      <c r="Q339" s="150">
        <v>0</v>
      </c>
      <c r="R339" s="150">
        <f>Q339*H339</f>
        <v>0</v>
      </c>
      <c r="S339" s="150">
        <v>0</v>
      </c>
      <c r="T339" s="151">
        <f>S339*H339</f>
        <v>0</v>
      </c>
      <c r="AR339" s="16" t="s">
        <v>294</v>
      </c>
      <c r="AT339" s="16" t="s">
        <v>197</v>
      </c>
      <c r="AU339" s="16" t="s">
        <v>80</v>
      </c>
      <c r="AY339" s="16" t="s">
        <v>194</v>
      </c>
      <c r="BE339" s="152">
        <f>IF(N339="základní",J339,0)</f>
        <v>0</v>
      </c>
      <c r="BF339" s="152">
        <f>IF(N339="snížená",J339,0)</f>
        <v>0</v>
      </c>
      <c r="BG339" s="152">
        <f>IF(N339="zákl. přenesená",J339,0)</f>
        <v>0</v>
      </c>
      <c r="BH339" s="152">
        <f>IF(N339="sníž. přenesená",J339,0)</f>
        <v>0</v>
      </c>
      <c r="BI339" s="152">
        <f>IF(N339="nulová",J339,0)</f>
        <v>0</v>
      </c>
      <c r="BJ339" s="16" t="s">
        <v>78</v>
      </c>
      <c r="BK339" s="152">
        <f>ROUND(I339*H339,2)</f>
        <v>0</v>
      </c>
      <c r="BL339" s="16" t="s">
        <v>294</v>
      </c>
      <c r="BM339" s="16" t="s">
        <v>589</v>
      </c>
    </row>
    <row r="340" spans="2:47" s="1" customFormat="1" ht="19.2">
      <c r="B340" s="30"/>
      <c r="D340" s="153" t="s">
        <v>204</v>
      </c>
      <c r="F340" s="154" t="s">
        <v>590</v>
      </c>
      <c r="I340" s="85"/>
      <c r="L340" s="30"/>
      <c r="M340" s="155"/>
      <c r="N340" s="49"/>
      <c r="O340" s="49"/>
      <c r="P340" s="49"/>
      <c r="Q340" s="49"/>
      <c r="R340" s="49"/>
      <c r="S340" s="49"/>
      <c r="T340" s="50"/>
      <c r="AT340" s="16" t="s">
        <v>204</v>
      </c>
      <c r="AU340" s="16" t="s">
        <v>80</v>
      </c>
    </row>
    <row r="341" spans="2:63" s="10" customFormat="1" ht="22.8" customHeight="1">
      <c r="B341" s="127"/>
      <c r="D341" s="128" t="s">
        <v>70</v>
      </c>
      <c r="E341" s="138" t="s">
        <v>591</v>
      </c>
      <c r="F341" s="138" t="s">
        <v>592</v>
      </c>
      <c r="I341" s="130"/>
      <c r="J341" s="139">
        <f>BK341</f>
        <v>0</v>
      </c>
      <c r="L341" s="127"/>
      <c r="M341" s="132"/>
      <c r="N341" s="133"/>
      <c r="O341" s="133"/>
      <c r="P341" s="134">
        <f>SUM(P342:P349)</f>
        <v>0</v>
      </c>
      <c r="Q341" s="133"/>
      <c r="R341" s="134">
        <f>SUM(R342:R349)</f>
        <v>0.01968</v>
      </c>
      <c r="S341" s="133"/>
      <c r="T341" s="135">
        <f>SUM(T342:T349)</f>
        <v>0</v>
      </c>
      <c r="AR341" s="128" t="s">
        <v>80</v>
      </c>
      <c r="AT341" s="136" t="s">
        <v>70</v>
      </c>
      <c r="AU341" s="136" t="s">
        <v>78</v>
      </c>
      <c r="AY341" s="128" t="s">
        <v>194</v>
      </c>
      <c r="BK341" s="137">
        <f>SUM(BK342:BK349)</f>
        <v>0</v>
      </c>
    </row>
    <row r="342" spans="2:65" s="1" customFormat="1" ht="16.35" customHeight="1">
      <c r="B342" s="140"/>
      <c r="C342" s="141" t="s">
        <v>593</v>
      </c>
      <c r="D342" s="141" t="s">
        <v>197</v>
      </c>
      <c r="E342" s="142" t="s">
        <v>594</v>
      </c>
      <c r="F342" s="143" t="s">
        <v>595</v>
      </c>
      <c r="G342" s="144" t="s">
        <v>596</v>
      </c>
      <c r="H342" s="145">
        <v>1</v>
      </c>
      <c r="I342" s="146"/>
      <c r="J342" s="147">
        <f>ROUND(I342*H342,2)</f>
        <v>0</v>
      </c>
      <c r="K342" s="143" t="s">
        <v>201</v>
      </c>
      <c r="L342" s="30"/>
      <c r="M342" s="148" t="s">
        <v>3</v>
      </c>
      <c r="N342" s="149" t="s">
        <v>42</v>
      </c>
      <c r="O342" s="49"/>
      <c r="P342" s="150">
        <f>O342*H342</f>
        <v>0</v>
      </c>
      <c r="Q342" s="150">
        <v>0.00382</v>
      </c>
      <c r="R342" s="150">
        <f>Q342*H342</f>
        <v>0.00382</v>
      </c>
      <c r="S342" s="150">
        <v>0</v>
      </c>
      <c r="T342" s="151">
        <f>S342*H342</f>
        <v>0</v>
      </c>
      <c r="AR342" s="16" t="s">
        <v>294</v>
      </c>
      <c r="AT342" s="16" t="s">
        <v>197</v>
      </c>
      <c r="AU342" s="16" t="s">
        <v>80</v>
      </c>
      <c r="AY342" s="16" t="s">
        <v>194</v>
      </c>
      <c r="BE342" s="152">
        <f>IF(N342="základní",J342,0)</f>
        <v>0</v>
      </c>
      <c r="BF342" s="152">
        <f>IF(N342="snížená",J342,0)</f>
        <v>0</v>
      </c>
      <c r="BG342" s="152">
        <f>IF(N342="zákl. přenesená",J342,0)</f>
        <v>0</v>
      </c>
      <c r="BH342" s="152">
        <f>IF(N342="sníž. přenesená",J342,0)</f>
        <v>0</v>
      </c>
      <c r="BI342" s="152">
        <f>IF(N342="nulová",J342,0)</f>
        <v>0</v>
      </c>
      <c r="BJ342" s="16" t="s">
        <v>78</v>
      </c>
      <c r="BK342" s="152">
        <f>ROUND(I342*H342,2)</f>
        <v>0</v>
      </c>
      <c r="BL342" s="16" t="s">
        <v>294</v>
      </c>
      <c r="BM342" s="16" t="s">
        <v>597</v>
      </c>
    </row>
    <row r="343" spans="2:47" s="1" customFormat="1" ht="12">
      <c r="B343" s="30"/>
      <c r="D343" s="153" t="s">
        <v>204</v>
      </c>
      <c r="F343" s="154" t="s">
        <v>598</v>
      </c>
      <c r="I343" s="85"/>
      <c r="L343" s="30"/>
      <c r="M343" s="155"/>
      <c r="N343" s="49"/>
      <c r="O343" s="49"/>
      <c r="P343" s="49"/>
      <c r="Q343" s="49"/>
      <c r="R343" s="49"/>
      <c r="S343" s="49"/>
      <c r="T343" s="50"/>
      <c r="AT343" s="16" t="s">
        <v>204</v>
      </c>
      <c r="AU343" s="16" t="s">
        <v>80</v>
      </c>
    </row>
    <row r="344" spans="2:65" s="1" customFormat="1" ht="16.35" customHeight="1">
      <c r="B344" s="140"/>
      <c r="C344" s="141" t="s">
        <v>599</v>
      </c>
      <c r="D344" s="141" t="s">
        <v>197</v>
      </c>
      <c r="E344" s="142" t="s">
        <v>600</v>
      </c>
      <c r="F344" s="143" t="s">
        <v>601</v>
      </c>
      <c r="G344" s="144" t="s">
        <v>596</v>
      </c>
      <c r="H344" s="145">
        <v>1</v>
      </c>
      <c r="I344" s="146"/>
      <c r="J344" s="147">
        <f>ROUND(I344*H344,2)</f>
        <v>0</v>
      </c>
      <c r="K344" s="143" t="s">
        <v>201</v>
      </c>
      <c r="L344" s="30"/>
      <c r="M344" s="148" t="s">
        <v>3</v>
      </c>
      <c r="N344" s="149" t="s">
        <v>42</v>
      </c>
      <c r="O344" s="49"/>
      <c r="P344" s="150">
        <f>O344*H344</f>
        <v>0</v>
      </c>
      <c r="Q344" s="150">
        <v>0.0147</v>
      </c>
      <c r="R344" s="150">
        <f>Q344*H344</f>
        <v>0.0147</v>
      </c>
      <c r="S344" s="150">
        <v>0</v>
      </c>
      <c r="T344" s="151">
        <f>S344*H344</f>
        <v>0</v>
      </c>
      <c r="AR344" s="16" t="s">
        <v>294</v>
      </c>
      <c r="AT344" s="16" t="s">
        <v>197</v>
      </c>
      <c r="AU344" s="16" t="s">
        <v>80</v>
      </c>
      <c r="AY344" s="16" t="s">
        <v>194</v>
      </c>
      <c r="BE344" s="152">
        <f>IF(N344="základní",J344,0)</f>
        <v>0</v>
      </c>
      <c r="BF344" s="152">
        <f>IF(N344="snížená",J344,0)</f>
        <v>0</v>
      </c>
      <c r="BG344" s="152">
        <f>IF(N344="zákl. přenesená",J344,0)</f>
        <v>0</v>
      </c>
      <c r="BH344" s="152">
        <f>IF(N344="sníž. přenesená",J344,0)</f>
        <v>0</v>
      </c>
      <c r="BI344" s="152">
        <f>IF(N344="nulová",J344,0)</f>
        <v>0</v>
      </c>
      <c r="BJ344" s="16" t="s">
        <v>78</v>
      </c>
      <c r="BK344" s="152">
        <f>ROUND(I344*H344,2)</f>
        <v>0</v>
      </c>
      <c r="BL344" s="16" t="s">
        <v>294</v>
      </c>
      <c r="BM344" s="16" t="s">
        <v>602</v>
      </c>
    </row>
    <row r="345" spans="2:47" s="1" customFormat="1" ht="12">
      <c r="B345" s="30"/>
      <c r="D345" s="153" t="s">
        <v>204</v>
      </c>
      <c r="F345" s="154" t="s">
        <v>603</v>
      </c>
      <c r="I345" s="85"/>
      <c r="L345" s="30"/>
      <c r="M345" s="155"/>
      <c r="N345" s="49"/>
      <c r="O345" s="49"/>
      <c r="P345" s="49"/>
      <c r="Q345" s="49"/>
      <c r="R345" s="49"/>
      <c r="S345" s="49"/>
      <c r="T345" s="50"/>
      <c r="AT345" s="16" t="s">
        <v>204</v>
      </c>
      <c r="AU345" s="16" t="s">
        <v>80</v>
      </c>
    </row>
    <row r="346" spans="2:65" s="1" customFormat="1" ht="16.35" customHeight="1">
      <c r="B346" s="140"/>
      <c r="C346" s="141" t="s">
        <v>604</v>
      </c>
      <c r="D346" s="141" t="s">
        <v>197</v>
      </c>
      <c r="E346" s="142" t="s">
        <v>605</v>
      </c>
      <c r="F346" s="143" t="s">
        <v>606</v>
      </c>
      <c r="G346" s="144" t="s">
        <v>596</v>
      </c>
      <c r="H346" s="145">
        <v>1</v>
      </c>
      <c r="I346" s="146"/>
      <c r="J346" s="147">
        <f>ROUND(I346*H346,2)</f>
        <v>0</v>
      </c>
      <c r="K346" s="143" t="s">
        <v>201</v>
      </c>
      <c r="L346" s="30"/>
      <c r="M346" s="148" t="s">
        <v>3</v>
      </c>
      <c r="N346" s="149" t="s">
        <v>42</v>
      </c>
      <c r="O346" s="49"/>
      <c r="P346" s="150">
        <f>O346*H346</f>
        <v>0</v>
      </c>
      <c r="Q346" s="150">
        <v>0.00116</v>
      </c>
      <c r="R346" s="150">
        <f>Q346*H346</f>
        <v>0.00116</v>
      </c>
      <c r="S346" s="150">
        <v>0</v>
      </c>
      <c r="T346" s="151">
        <f>S346*H346</f>
        <v>0</v>
      </c>
      <c r="AR346" s="16" t="s">
        <v>294</v>
      </c>
      <c r="AT346" s="16" t="s">
        <v>197</v>
      </c>
      <c r="AU346" s="16" t="s">
        <v>80</v>
      </c>
      <c r="AY346" s="16" t="s">
        <v>194</v>
      </c>
      <c r="BE346" s="152">
        <f>IF(N346="základní",J346,0)</f>
        <v>0</v>
      </c>
      <c r="BF346" s="152">
        <f>IF(N346="snížená",J346,0)</f>
        <v>0</v>
      </c>
      <c r="BG346" s="152">
        <f>IF(N346="zákl. přenesená",J346,0)</f>
        <v>0</v>
      </c>
      <c r="BH346" s="152">
        <f>IF(N346="sníž. přenesená",J346,0)</f>
        <v>0</v>
      </c>
      <c r="BI346" s="152">
        <f>IF(N346="nulová",J346,0)</f>
        <v>0</v>
      </c>
      <c r="BJ346" s="16" t="s">
        <v>78</v>
      </c>
      <c r="BK346" s="152">
        <f>ROUND(I346*H346,2)</f>
        <v>0</v>
      </c>
      <c r="BL346" s="16" t="s">
        <v>294</v>
      </c>
      <c r="BM346" s="16" t="s">
        <v>607</v>
      </c>
    </row>
    <row r="347" spans="2:47" s="1" customFormat="1" ht="12">
      <c r="B347" s="30"/>
      <c r="D347" s="153" t="s">
        <v>204</v>
      </c>
      <c r="F347" s="154" t="s">
        <v>608</v>
      </c>
      <c r="I347" s="85"/>
      <c r="L347" s="30"/>
      <c r="M347" s="155"/>
      <c r="N347" s="49"/>
      <c r="O347" s="49"/>
      <c r="P347" s="49"/>
      <c r="Q347" s="49"/>
      <c r="R347" s="49"/>
      <c r="S347" s="49"/>
      <c r="T347" s="50"/>
      <c r="AT347" s="16" t="s">
        <v>204</v>
      </c>
      <c r="AU347" s="16" t="s">
        <v>80</v>
      </c>
    </row>
    <row r="348" spans="2:65" s="1" customFormat="1" ht="16.35" customHeight="1">
      <c r="B348" s="140"/>
      <c r="C348" s="141" t="s">
        <v>609</v>
      </c>
      <c r="D348" s="141" t="s">
        <v>197</v>
      </c>
      <c r="E348" s="142" t="s">
        <v>610</v>
      </c>
      <c r="F348" s="143" t="s">
        <v>611</v>
      </c>
      <c r="G348" s="144" t="s">
        <v>515</v>
      </c>
      <c r="H348" s="198"/>
      <c r="I348" s="146"/>
      <c r="J348" s="147">
        <f>ROUND(I348*H348,2)</f>
        <v>0</v>
      </c>
      <c r="K348" s="143" t="s">
        <v>201</v>
      </c>
      <c r="L348" s="30"/>
      <c r="M348" s="148" t="s">
        <v>3</v>
      </c>
      <c r="N348" s="149" t="s">
        <v>42</v>
      </c>
      <c r="O348" s="49"/>
      <c r="P348" s="150">
        <f>O348*H348</f>
        <v>0</v>
      </c>
      <c r="Q348" s="150">
        <v>0</v>
      </c>
      <c r="R348" s="150">
        <f>Q348*H348</f>
        <v>0</v>
      </c>
      <c r="S348" s="150">
        <v>0</v>
      </c>
      <c r="T348" s="151">
        <f>S348*H348</f>
        <v>0</v>
      </c>
      <c r="AR348" s="16" t="s">
        <v>294</v>
      </c>
      <c r="AT348" s="16" t="s">
        <v>197</v>
      </c>
      <c r="AU348" s="16" t="s">
        <v>80</v>
      </c>
      <c r="AY348" s="16" t="s">
        <v>194</v>
      </c>
      <c r="BE348" s="152">
        <f>IF(N348="základní",J348,0)</f>
        <v>0</v>
      </c>
      <c r="BF348" s="152">
        <f>IF(N348="snížená",J348,0)</f>
        <v>0</v>
      </c>
      <c r="BG348" s="152">
        <f>IF(N348="zákl. přenesená",J348,0)</f>
        <v>0</v>
      </c>
      <c r="BH348" s="152">
        <f>IF(N348="sníž. přenesená",J348,0)</f>
        <v>0</v>
      </c>
      <c r="BI348" s="152">
        <f>IF(N348="nulová",J348,0)</f>
        <v>0</v>
      </c>
      <c r="BJ348" s="16" t="s">
        <v>78</v>
      </c>
      <c r="BK348" s="152">
        <f>ROUND(I348*H348,2)</f>
        <v>0</v>
      </c>
      <c r="BL348" s="16" t="s">
        <v>294</v>
      </c>
      <c r="BM348" s="16" t="s">
        <v>612</v>
      </c>
    </row>
    <row r="349" spans="2:47" s="1" customFormat="1" ht="19.2">
      <c r="B349" s="30"/>
      <c r="D349" s="153" t="s">
        <v>204</v>
      </c>
      <c r="F349" s="154" t="s">
        <v>613</v>
      </c>
      <c r="I349" s="85"/>
      <c r="L349" s="30"/>
      <c r="M349" s="155"/>
      <c r="N349" s="49"/>
      <c r="O349" s="49"/>
      <c r="P349" s="49"/>
      <c r="Q349" s="49"/>
      <c r="R349" s="49"/>
      <c r="S349" s="49"/>
      <c r="T349" s="50"/>
      <c r="AT349" s="16" t="s">
        <v>204</v>
      </c>
      <c r="AU349" s="16" t="s">
        <v>80</v>
      </c>
    </row>
    <row r="350" spans="2:63" s="10" customFormat="1" ht="22.8" customHeight="1">
      <c r="B350" s="127"/>
      <c r="D350" s="128" t="s">
        <v>70</v>
      </c>
      <c r="E350" s="138" t="s">
        <v>614</v>
      </c>
      <c r="F350" s="138" t="s">
        <v>615</v>
      </c>
      <c r="I350" s="130"/>
      <c r="J350" s="139">
        <f>BK350</f>
        <v>0</v>
      </c>
      <c r="L350" s="127"/>
      <c r="M350" s="132"/>
      <c r="N350" s="133"/>
      <c r="O350" s="133"/>
      <c r="P350" s="134">
        <f>SUM(P351:P358)</f>
        <v>0</v>
      </c>
      <c r="Q350" s="133"/>
      <c r="R350" s="134">
        <f>SUM(R351:R358)</f>
        <v>0</v>
      </c>
      <c r="S350" s="133"/>
      <c r="T350" s="135">
        <f>SUM(T351:T358)</f>
        <v>0.121856</v>
      </c>
      <c r="AR350" s="128" t="s">
        <v>80</v>
      </c>
      <c r="AT350" s="136" t="s">
        <v>70</v>
      </c>
      <c r="AU350" s="136" t="s">
        <v>78</v>
      </c>
      <c r="AY350" s="128" t="s">
        <v>194</v>
      </c>
      <c r="BK350" s="137">
        <f>SUM(BK351:BK358)</f>
        <v>0</v>
      </c>
    </row>
    <row r="351" spans="2:65" s="1" customFormat="1" ht="16.35" customHeight="1">
      <c r="B351" s="140"/>
      <c r="C351" s="141" t="s">
        <v>616</v>
      </c>
      <c r="D351" s="141" t="s">
        <v>197</v>
      </c>
      <c r="E351" s="142" t="s">
        <v>617</v>
      </c>
      <c r="F351" s="143" t="s">
        <v>618</v>
      </c>
      <c r="G351" s="144" t="s">
        <v>228</v>
      </c>
      <c r="H351" s="145">
        <v>5.12</v>
      </c>
      <c r="I351" s="146"/>
      <c r="J351" s="147">
        <f>ROUND(I351*H351,2)</f>
        <v>0</v>
      </c>
      <c r="K351" s="143" t="s">
        <v>201</v>
      </c>
      <c r="L351" s="30"/>
      <c r="M351" s="148" t="s">
        <v>3</v>
      </c>
      <c r="N351" s="149" t="s">
        <v>42</v>
      </c>
      <c r="O351" s="49"/>
      <c r="P351" s="150">
        <f>O351*H351</f>
        <v>0</v>
      </c>
      <c r="Q351" s="150">
        <v>0</v>
      </c>
      <c r="R351" s="150">
        <f>Q351*H351</f>
        <v>0</v>
      </c>
      <c r="S351" s="150">
        <v>0.0238</v>
      </c>
      <c r="T351" s="151">
        <f>S351*H351</f>
        <v>0.121856</v>
      </c>
      <c r="AR351" s="16" t="s">
        <v>294</v>
      </c>
      <c r="AT351" s="16" t="s">
        <v>197</v>
      </c>
      <c r="AU351" s="16" t="s">
        <v>80</v>
      </c>
      <c r="AY351" s="16" t="s">
        <v>194</v>
      </c>
      <c r="BE351" s="152">
        <f>IF(N351="základní",J351,0)</f>
        <v>0</v>
      </c>
      <c r="BF351" s="152">
        <f>IF(N351="snížená",J351,0)</f>
        <v>0</v>
      </c>
      <c r="BG351" s="152">
        <f>IF(N351="zákl. přenesená",J351,0)</f>
        <v>0</v>
      </c>
      <c r="BH351" s="152">
        <f>IF(N351="sníž. přenesená",J351,0)</f>
        <v>0</v>
      </c>
      <c r="BI351" s="152">
        <f>IF(N351="nulová",J351,0)</f>
        <v>0</v>
      </c>
      <c r="BJ351" s="16" t="s">
        <v>78</v>
      </c>
      <c r="BK351" s="152">
        <f>ROUND(I351*H351,2)</f>
        <v>0</v>
      </c>
      <c r="BL351" s="16" t="s">
        <v>294</v>
      </c>
      <c r="BM351" s="16" t="s">
        <v>619</v>
      </c>
    </row>
    <row r="352" spans="2:47" s="1" customFormat="1" ht="12">
      <c r="B352" s="30"/>
      <c r="D352" s="153" t="s">
        <v>204</v>
      </c>
      <c r="F352" s="154" t="s">
        <v>620</v>
      </c>
      <c r="I352" s="85"/>
      <c r="L352" s="30"/>
      <c r="M352" s="155"/>
      <c r="N352" s="49"/>
      <c r="O352" s="49"/>
      <c r="P352" s="49"/>
      <c r="Q352" s="49"/>
      <c r="R352" s="49"/>
      <c r="S352" s="49"/>
      <c r="T352" s="50"/>
      <c r="AT352" s="16" t="s">
        <v>204</v>
      </c>
      <c r="AU352" s="16" t="s">
        <v>80</v>
      </c>
    </row>
    <row r="353" spans="2:51" s="11" customFormat="1" ht="12">
      <c r="B353" s="156"/>
      <c r="D353" s="153" t="s">
        <v>206</v>
      </c>
      <c r="E353" s="157" t="s">
        <v>3</v>
      </c>
      <c r="F353" s="158" t="s">
        <v>621</v>
      </c>
      <c r="H353" s="159">
        <v>5.12</v>
      </c>
      <c r="I353" s="160"/>
      <c r="L353" s="156"/>
      <c r="M353" s="161"/>
      <c r="N353" s="162"/>
      <c r="O353" s="162"/>
      <c r="P353" s="162"/>
      <c r="Q353" s="162"/>
      <c r="R353" s="162"/>
      <c r="S353" s="162"/>
      <c r="T353" s="163"/>
      <c r="AT353" s="157" t="s">
        <v>206</v>
      </c>
      <c r="AU353" s="157" t="s">
        <v>80</v>
      </c>
      <c r="AV353" s="11" t="s">
        <v>80</v>
      </c>
      <c r="AW353" s="11" t="s">
        <v>31</v>
      </c>
      <c r="AX353" s="11" t="s">
        <v>78</v>
      </c>
      <c r="AY353" s="157" t="s">
        <v>194</v>
      </c>
    </row>
    <row r="354" spans="2:65" s="1" customFormat="1" ht="16.35" customHeight="1">
      <c r="B354" s="140"/>
      <c r="C354" s="141" t="s">
        <v>622</v>
      </c>
      <c r="D354" s="141" t="s">
        <v>197</v>
      </c>
      <c r="E354" s="142" t="s">
        <v>623</v>
      </c>
      <c r="F354" s="143" t="s">
        <v>624</v>
      </c>
      <c r="G354" s="144" t="s">
        <v>228</v>
      </c>
      <c r="H354" s="145">
        <v>40</v>
      </c>
      <c r="I354" s="146"/>
      <c r="J354" s="147">
        <f>ROUND(I354*H354,2)</f>
        <v>0</v>
      </c>
      <c r="K354" s="143" t="s">
        <v>201</v>
      </c>
      <c r="L354" s="30"/>
      <c r="M354" s="148" t="s">
        <v>3</v>
      </c>
      <c r="N354" s="149" t="s">
        <v>42</v>
      </c>
      <c r="O354" s="49"/>
      <c r="P354" s="150">
        <f>O354*H354</f>
        <v>0</v>
      </c>
      <c r="Q354" s="150">
        <v>0</v>
      </c>
      <c r="R354" s="150">
        <f>Q354*H354</f>
        <v>0</v>
      </c>
      <c r="S354" s="150">
        <v>0</v>
      </c>
      <c r="T354" s="151">
        <f>S354*H354</f>
        <v>0</v>
      </c>
      <c r="AR354" s="16" t="s">
        <v>294</v>
      </c>
      <c r="AT354" s="16" t="s">
        <v>197</v>
      </c>
      <c r="AU354" s="16" t="s">
        <v>80</v>
      </c>
      <c r="AY354" s="16" t="s">
        <v>194</v>
      </c>
      <c r="BE354" s="152">
        <f>IF(N354="základní",J354,0)</f>
        <v>0</v>
      </c>
      <c r="BF354" s="152">
        <f>IF(N354="snížená",J354,0)</f>
        <v>0</v>
      </c>
      <c r="BG354" s="152">
        <f>IF(N354="zákl. přenesená",J354,0)</f>
        <v>0</v>
      </c>
      <c r="BH354" s="152">
        <f>IF(N354="sníž. přenesená",J354,0)</f>
        <v>0</v>
      </c>
      <c r="BI354" s="152">
        <f>IF(N354="nulová",J354,0)</f>
        <v>0</v>
      </c>
      <c r="BJ354" s="16" t="s">
        <v>78</v>
      </c>
      <c r="BK354" s="152">
        <f>ROUND(I354*H354,2)</f>
        <v>0</v>
      </c>
      <c r="BL354" s="16" t="s">
        <v>294</v>
      </c>
      <c r="BM354" s="16" t="s">
        <v>625</v>
      </c>
    </row>
    <row r="355" spans="2:47" s="1" customFormat="1" ht="19.2">
      <c r="B355" s="30"/>
      <c r="D355" s="153" t="s">
        <v>204</v>
      </c>
      <c r="F355" s="154" t="s">
        <v>626</v>
      </c>
      <c r="I355" s="85"/>
      <c r="L355" s="30"/>
      <c r="M355" s="155"/>
      <c r="N355" s="49"/>
      <c r="O355" s="49"/>
      <c r="P355" s="49"/>
      <c r="Q355" s="49"/>
      <c r="R355" s="49"/>
      <c r="S355" s="49"/>
      <c r="T355" s="50"/>
      <c r="AT355" s="16" t="s">
        <v>204</v>
      </c>
      <c r="AU355" s="16" t="s">
        <v>80</v>
      </c>
    </row>
    <row r="356" spans="2:65" s="1" customFormat="1" ht="16.35" customHeight="1">
      <c r="B356" s="140"/>
      <c r="C356" s="141" t="s">
        <v>627</v>
      </c>
      <c r="D356" s="141" t="s">
        <v>197</v>
      </c>
      <c r="E356" s="142" t="s">
        <v>628</v>
      </c>
      <c r="F356" s="143" t="s">
        <v>629</v>
      </c>
      <c r="G356" s="144" t="s">
        <v>228</v>
      </c>
      <c r="H356" s="145">
        <v>40</v>
      </c>
      <c r="I356" s="146"/>
      <c r="J356" s="147">
        <f>ROUND(I356*H356,2)</f>
        <v>0</v>
      </c>
      <c r="K356" s="143" t="s">
        <v>201</v>
      </c>
      <c r="L356" s="30"/>
      <c r="M356" s="148" t="s">
        <v>3</v>
      </c>
      <c r="N356" s="149" t="s">
        <v>42</v>
      </c>
      <c r="O356" s="49"/>
      <c r="P356" s="150">
        <f>O356*H356</f>
        <v>0</v>
      </c>
      <c r="Q356" s="150">
        <v>0</v>
      </c>
      <c r="R356" s="150">
        <f>Q356*H356</f>
        <v>0</v>
      </c>
      <c r="S356" s="150">
        <v>0</v>
      </c>
      <c r="T356" s="151">
        <f>S356*H356</f>
        <v>0</v>
      </c>
      <c r="AR356" s="16" t="s">
        <v>294</v>
      </c>
      <c r="AT356" s="16" t="s">
        <v>197</v>
      </c>
      <c r="AU356" s="16" t="s">
        <v>80</v>
      </c>
      <c r="AY356" s="16" t="s">
        <v>194</v>
      </c>
      <c r="BE356" s="152">
        <f>IF(N356="základní",J356,0)</f>
        <v>0</v>
      </c>
      <c r="BF356" s="152">
        <f>IF(N356="snížená",J356,0)</f>
        <v>0</v>
      </c>
      <c r="BG356" s="152">
        <f>IF(N356="zákl. přenesená",J356,0)</f>
        <v>0</v>
      </c>
      <c r="BH356" s="152">
        <f>IF(N356="sníž. přenesená",J356,0)</f>
        <v>0</v>
      </c>
      <c r="BI356" s="152">
        <f>IF(N356="nulová",J356,0)</f>
        <v>0</v>
      </c>
      <c r="BJ356" s="16" t="s">
        <v>78</v>
      </c>
      <c r="BK356" s="152">
        <f>ROUND(I356*H356,2)</f>
        <v>0</v>
      </c>
      <c r="BL356" s="16" t="s">
        <v>294</v>
      </c>
      <c r="BM356" s="16" t="s">
        <v>630</v>
      </c>
    </row>
    <row r="357" spans="2:47" s="1" customFormat="1" ht="12">
      <c r="B357" s="30"/>
      <c r="D357" s="153" t="s">
        <v>204</v>
      </c>
      <c r="F357" s="154" t="s">
        <v>631</v>
      </c>
      <c r="I357" s="85"/>
      <c r="L357" s="30"/>
      <c r="M357" s="155"/>
      <c r="N357" s="49"/>
      <c r="O357" s="49"/>
      <c r="P357" s="49"/>
      <c r="Q357" s="49"/>
      <c r="R357" s="49"/>
      <c r="S357" s="49"/>
      <c r="T357" s="50"/>
      <c r="AT357" s="16" t="s">
        <v>204</v>
      </c>
      <c r="AU357" s="16" t="s">
        <v>80</v>
      </c>
    </row>
    <row r="358" spans="2:51" s="11" customFormat="1" ht="12">
      <c r="B358" s="156"/>
      <c r="D358" s="153" t="s">
        <v>206</v>
      </c>
      <c r="E358" s="157" t="s">
        <v>3</v>
      </c>
      <c r="F358" s="158" t="s">
        <v>380</v>
      </c>
      <c r="H358" s="159">
        <v>40</v>
      </c>
      <c r="I358" s="160"/>
      <c r="L358" s="156"/>
      <c r="M358" s="161"/>
      <c r="N358" s="162"/>
      <c r="O358" s="162"/>
      <c r="P358" s="162"/>
      <c r="Q358" s="162"/>
      <c r="R358" s="162"/>
      <c r="S358" s="162"/>
      <c r="T358" s="163"/>
      <c r="AT358" s="157" t="s">
        <v>206</v>
      </c>
      <c r="AU358" s="157" t="s">
        <v>80</v>
      </c>
      <c r="AV358" s="11" t="s">
        <v>80</v>
      </c>
      <c r="AW358" s="11" t="s">
        <v>31</v>
      </c>
      <c r="AX358" s="11" t="s">
        <v>78</v>
      </c>
      <c r="AY358" s="157" t="s">
        <v>194</v>
      </c>
    </row>
    <row r="359" spans="2:63" s="10" customFormat="1" ht="22.8" customHeight="1">
      <c r="B359" s="127"/>
      <c r="D359" s="128" t="s">
        <v>70</v>
      </c>
      <c r="E359" s="138" t="s">
        <v>632</v>
      </c>
      <c r="F359" s="138" t="s">
        <v>633</v>
      </c>
      <c r="I359" s="130"/>
      <c r="J359" s="139">
        <f>BK359</f>
        <v>0</v>
      </c>
      <c r="L359" s="127"/>
      <c r="M359" s="132"/>
      <c r="N359" s="133"/>
      <c r="O359" s="133"/>
      <c r="P359" s="134">
        <f>SUM(P360:P366)</f>
        <v>0</v>
      </c>
      <c r="Q359" s="133"/>
      <c r="R359" s="134">
        <f>SUM(R360:R366)</f>
        <v>0</v>
      </c>
      <c r="S359" s="133"/>
      <c r="T359" s="135">
        <f>SUM(T360:T366)</f>
        <v>7.972528</v>
      </c>
      <c r="AR359" s="128" t="s">
        <v>80</v>
      </c>
      <c r="AT359" s="136" t="s">
        <v>70</v>
      </c>
      <c r="AU359" s="136" t="s">
        <v>78</v>
      </c>
      <c r="AY359" s="128" t="s">
        <v>194</v>
      </c>
      <c r="BK359" s="137">
        <f>SUM(BK360:BK366)</f>
        <v>0</v>
      </c>
    </row>
    <row r="360" spans="2:65" s="1" customFormat="1" ht="16.35" customHeight="1">
      <c r="B360" s="140"/>
      <c r="C360" s="141" t="s">
        <v>634</v>
      </c>
      <c r="D360" s="141" t="s">
        <v>197</v>
      </c>
      <c r="E360" s="142" t="s">
        <v>635</v>
      </c>
      <c r="F360" s="143" t="s">
        <v>636</v>
      </c>
      <c r="G360" s="144" t="s">
        <v>228</v>
      </c>
      <c r="H360" s="145">
        <v>520.4</v>
      </c>
      <c r="I360" s="146"/>
      <c r="J360" s="147">
        <f>ROUND(I360*H360,2)</f>
        <v>0</v>
      </c>
      <c r="K360" s="143" t="s">
        <v>201</v>
      </c>
      <c r="L360" s="30"/>
      <c r="M360" s="148" t="s">
        <v>3</v>
      </c>
      <c r="N360" s="149" t="s">
        <v>42</v>
      </c>
      <c r="O360" s="49"/>
      <c r="P360" s="150">
        <f>O360*H360</f>
        <v>0</v>
      </c>
      <c r="Q360" s="150">
        <v>0</v>
      </c>
      <c r="R360" s="150">
        <f>Q360*H360</f>
        <v>0</v>
      </c>
      <c r="S360" s="150">
        <v>0.00132</v>
      </c>
      <c r="T360" s="151">
        <f>S360*H360</f>
        <v>0.686928</v>
      </c>
      <c r="AR360" s="16" t="s">
        <v>294</v>
      </c>
      <c r="AT360" s="16" t="s">
        <v>197</v>
      </c>
      <c r="AU360" s="16" t="s">
        <v>80</v>
      </c>
      <c r="AY360" s="16" t="s">
        <v>194</v>
      </c>
      <c r="BE360" s="152">
        <f>IF(N360="základní",J360,0)</f>
        <v>0</v>
      </c>
      <c r="BF360" s="152">
        <f>IF(N360="snížená",J360,0)</f>
        <v>0</v>
      </c>
      <c r="BG360" s="152">
        <f>IF(N360="zákl. přenesená",J360,0)</f>
        <v>0</v>
      </c>
      <c r="BH360" s="152">
        <f>IF(N360="sníž. přenesená",J360,0)</f>
        <v>0</v>
      </c>
      <c r="BI360" s="152">
        <f>IF(N360="nulová",J360,0)</f>
        <v>0</v>
      </c>
      <c r="BJ360" s="16" t="s">
        <v>78</v>
      </c>
      <c r="BK360" s="152">
        <f>ROUND(I360*H360,2)</f>
        <v>0</v>
      </c>
      <c r="BL360" s="16" t="s">
        <v>294</v>
      </c>
      <c r="BM360" s="16" t="s">
        <v>637</v>
      </c>
    </row>
    <row r="361" spans="2:47" s="1" customFormat="1" ht="12">
      <c r="B361" s="30"/>
      <c r="D361" s="153" t="s">
        <v>204</v>
      </c>
      <c r="F361" s="154" t="s">
        <v>638</v>
      </c>
      <c r="I361" s="85"/>
      <c r="L361" s="30"/>
      <c r="M361" s="155"/>
      <c r="N361" s="49"/>
      <c r="O361" s="49"/>
      <c r="P361" s="49"/>
      <c r="Q361" s="49"/>
      <c r="R361" s="49"/>
      <c r="S361" s="49"/>
      <c r="T361" s="50"/>
      <c r="AT361" s="16" t="s">
        <v>204</v>
      </c>
      <c r="AU361" s="16" t="s">
        <v>80</v>
      </c>
    </row>
    <row r="362" spans="2:65" s="1" customFormat="1" ht="16.35" customHeight="1">
      <c r="B362" s="140"/>
      <c r="C362" s="141" t="s">
        <v>639</v>
      </c>
      <c r="D362" s="141" t="s">
        <v>197</v>
      </c>
      <c r="E362" s="142" t="s">
        <v>640</v>
      </c>
      <c r="F362" s="143" t="s">
        <v>641</v>
      </c>
      <c r="G362" s="144" t="s">
        <v>228</v>
      </c>
      <c r="H362" s="145">
        <v>520.4</v>
      </c>
      <c r="I362" s="146"/>
      <c r="J362" s="147">
        <f>ROUND(I362*H362,2)</f>
        <v>0</v>
      </c>
      <c r="K362" s="143" t="s">
        <v>201</v>
      </c>
      <c r="L362" s="30"/>
      <c r="M362" s="148" t="s">
        <v>3</v>
      </c>
      <c r="N362" s="149" t="s">
        <v>42</v>
      </c>
      <c r="O362" s="49"/>
      <c r="P362" s="150">
        <f>O362*H362</f>
        <v>0</v>
      </c>
      <c r="Q362" s="150">
        <v>0</v>
      </c>
      <c r="R362" s="150">
        <f>Q362*H362</f>
        <v>0</v>
      </c>
      <c r="S362" s="150">
        <v>0.014</v>
      </c>
      <c r="T362" s="151">
        <f>S362*H362</f>
        <v>7.2856</v>
      </c>
      <c r="AR362" s="16" t="s">
        <v>294</v>
      </c>
      <c r="AT362" s="16" t="s">
        <v>197</v>
      </c>
      <c r="AU362" s="16" t="s">
        <v>80</v>
      </c>
      <c r="AY362" s="16" t="s">
        <v>194</v>
      </c>
      <c r="BE362" s="152">
        <f>IF(N362="základní",J362,0)</f>
        <v>0</v>
      </c>
      <c r="BF362" s="152">
        <f>IF(N362="snížená",J362,0)</f>
        <v>0</v>
      </c>
      <c r="BG362" s="152">
        <f>IF(N362="zákl. přenesená",J362,0)</f>
        <v>0</v>
      </c>
      <c r="BH362" s="152">
        <f>IF(N362="sníž. přenesená",J362,0)</f>
        <v>0</v>
      </c>
      <c r="BI362" s="152">
        <f>IF(N362="nulová",J362,0)</f>
        <v>0</v>
      </c>
      <c r="BJ362" s="16" t="s">
        <v>78</v>
      </c>
      <c r="BK362" s="152">
        <f>ROUND(I362*H362,2)</f>
        <v>0</v>
      </c>
      <c r="BL362" s="16" t="s">
        <v>294</v>
      </c>
      <c r="BM362" s="16" t="s">
        <v>642</v>
      </c>
    </row>
    <row r="363" spans="2:47" s="1" customFormat="1" ht="12">
      <c r="B363" s="30"/>
      <c r="D363" s="153" t="s">
        <v>204</v>
      </c>
      <c r="F363" s="154" t="s">
        <v>643</v>
      </c>
      <c r="I363" s="85"/>
      <c r="L363" s="30"/>
      <c r="M363" s="155"/>
      <c r="N363" s="49"/>
      <c r="O363" s="49"/>
      <c r="P363" s="49"/>
      <c r="Q363" s="49"/>
      <c r="R363" s="49"/>
      <c r="S363" s="49"/>
      <c r="T363" s="50"/>
      <c r="AT363" s="16" t="s">
        <v>204</v>
      </c>
      <c r="AU363" s="16" t="s">
        <v>80</v>
      </c>
    </row>
    <row r="364" spans="2:51" s="11" customFormat="1" ht="12">
      <c r="B364" s="156"/>
      <c r="D364" s="153" t="s">
        <v>206</v>
      </c>
      <c r="E364" s="157" t="s">
        <v>3</v>
      </c>
      <c r="F364" s="158" t="s">
        <v>644</v>
      </c>
      <c r="H364" s="159">
        <v>520.4</v>
      </c>
      <c r="I364" s="160"/>
      <c r="L364" s="156"/>
      <c r="M364" s="161"/>
      <c r="N364" s="162"/>
      <c r="O364" s="162"/>
      <c r="P364" s="162"/>
      <c r="Q364" s="162"/>
      <c r="R364" s="162"/>
      <c r="S364" s="162"/>
      <c r="T364" s="163"/>
      <c r="AT364" s="157" t="s">
        <v>206</v>
      </c>
      <c r="AU364" s="157" t="s">
        <v>80</v>
      </c>
      <c r="AV364" s="11" t="s">
        <v>80</v>
      </c>
      <c r="AW364" s="11" t="s">
        <v>31</v>
      </c>
      <c r="AX364" s="11" t="s">
        <v>78</v>
      </c>
      <c r="AY364" s="157" t="s">
        <v>194</v>
      </c>
    </row>
    <row r="365" spans="2:65" s="1" customFormat="1" ht="16.35" customHeight="1">
      <c r="B365" s="140"/>
      <c r="C365" s="141" t="s">
        <v>645</v>
      </c>
      <c r="D365" s="141" t="s">
        <v>197</v>
      </c>
      <c r="E365" s="142" t="s">
        <v>646</v>
      </c>
      <c r="F365" s="143" t="s">
        <v>647</v>
      </c>
      <c r="G365" s="144" t="s">
        <v>515</v>
      </c>
      <c r="H365" s="198"/>
      <c r="I365" s="146"/>
      <c r="J365" s="147">
        <f>ROUND(I365*H365,2)</f>
        <v>0</v>
      </c>
      <c r="K365" s="143" t="s">
        <v>201</v>
      </c>
      <c r="L365" s="30"/>
      <c r="M365" s="148" t="s">
        <v>3</v>
      </c>
      <c r="N365" s="149" t="s">
        <v>42</v>
      </c>
      <c r="O365" s="49"/>
      <c r="P365" s="150">
        <f>O365*H365</f>
        <v>0</v>
      </c>
      <c r="Q365" s="150">
        <v>0</v>
      </c>
      <c r="R365" s="150">
        <f>Q365*H365</f>
        <v>0</v>
      </c>
      <c r="S365" s="150">
        <v>0</v>
      </c>
      <c r="T365" s="151">
        <f>S365*H365</f>
        <v>0</v>
      </c>
      <c r="AR365" s="16" t="s">
        <v>294</v>
      </c>
      <c r="AT365" s="16" t="s">
        <v>197</v>
      </c>
      <c r="AU365" s="16" t="s">
        <v>80</v>
      </c>
      <c r="AY365" s="16" t="s">
        <v>194</v>
      </c>
      <c r="BE365" s="152">
        <f>IF(N365="základní",J365,0)</f>
        <v>0</v>
      </c>
      <c r="BF365" s="152">
        <f>IF(N365="snížená",J365,0)</f>
        <v>0</v>
      </c>
      <c r="BG365" s="152">
        <f>IF(N365="zákl. přenesená",J365,0)</f>
        <v>0</v>
      </c>
      <c r="BH365" s="152">
        <f>IF(N365="sníž. přenesená",J365,0)</f>
        <v>0</v>
      </c>
      <c r="BI365" s="152">
        <f>IF(N365="nulová",J365,0)</f>
        <v>0</v>
      </c>
      <c r="BJ365" s="16" t="s">
        <v>78</v>
      </c>
      <c r="BK365" s="152">
        <f>ROUND(I365*H365,2)</f>
        <v>0</v>
      </c>
      <c r="BL365" s="16" t="s">
        <v>294</v>
      </c>
      <c r="BM365" s="16" t="s">
        <v>648</v>
      </c>
    </row>
    <row r="366" spans="2:47" s="1" customFormat="1" ht="19.2">
      <c r="B366" s="30"/>
      <c r="D366" s="153" t="s">
        <v>204</v>
      </c>
      <c r="F366" s="154" t="s">
        <v>649</v>
      </c>
      <c r="I366" s="85"/>
      <c r="L366" s="30"/>
      <c r="M366" s="155"/>
      <c r="N366" s="49"/>
      <c r="O366" s="49"/>
      <c r="P366" s="49"/>
      <c r="Q366" s="49"/>
      <c r="R366" s="49"/>
      <c r="S366" s="49"/>
      <c r="T366" s="50"/>
      <c r="AT366" s="16" t="s">
        <v>204</v>
      </c>
      <c r="AU366" s="16" t="s">
        <v>80</v>
      </c>
    </row>
    <row r="367" spans="2:63" s="10" customFormat="1" ht="22.8" customHeight="1">
      <c r="B367" s="127"/>
      <c r="D367" s="128" t="s">
        <v>70</v>
      </c>
      <c r="E367" s="138" t="s">
        <v>650</v>
      </c>
      <c r="F367" s="138" t="s">
        <v>651</v>
      </c>
      <c r="I367" s="130"/>
      <c r="J367" s="139">
        <f>BK367</f>
        <v>0</v>
      </c>
      <c r="L367" s="127"/>
      <c r="M367" s="132"/>
      <c r="N367" s="133"/>
      <c r="O367" s="133"/>
      <c r="P367" s="134">
        <f>SUM(P368:P370)</f>
        <v>0</v>
      </c>
      <c r="Q367" s="133"/>
      <c r="R367" s="134">
        <f>SUM(R368:R370)</f>
        <v>0.0503</v>
      </c>
      <c r="S367" s="133"/>
      <c r="T367" s="135">
        <f>SUM(T368:T370)</f>
        <v>0</v>
      </c>
      <c r="AR367" s="128" t="s">
        <v>80</v>
      </c>
      <c r="AT367" s="136" t="s">
        <v>70</v>
      </c>
      <c r="AU367" s="136" t="s">
        <v>78</v>
      </c>
      <c r="AY367" s="128" t="s">
        <v>194</v>
      </c>
      <c r="BK367" s="137">
        <f>SUM(BK368:BK370)</f>
        <v>0</v>
      </c>
    </row>
    <row r="368" spans="2:65" s="1" customFormat="1" ht="16.35" customHeight="1">
      <c r="B368" s="140"/>
      <c r="C368" s="141" t="s">
        <v>652</v>
      </c>
      <c r="D368" s="141" t="s">
        <v>197</v>
      </c>
      <c r="E368" s="142" t="s">
        <v>653</v>
      </c>
      <c r="F368" s="143" t="s">
        <v>654</v>
      </c>
      <c r="G368" s="144" t="s">
        <v>532</v>
      </c>
      <c r="H368" s="145">
        <v>5</v>
      </c>
      <c r="I368" s="146"/>
      <c r="J368" s="147">
        <f>ROUND(I368*H368,2)</f>
        <v>0</v>
      </c>
      <c r="K368" s="143" t="s">
        <v>201</v>
      </c>
      <c r="L368" s="30"/>
      <c r="M368" s="148" t="s">
        <v>3</v>
      </c>
      <c r="N368" s="149" t="s">
        <v>42</v>
      </c>
      <c r="O368" s="49"/>
      <c r="P368" s="150">
        <f>O368*H368</f>
        <v>0</v>
      </c>
      <c r="Q368" s="150">
        <v>0.01006</v>
      </c>
      <c r="R368" s="150">
        <f>Q368*H368</f>
        <v>0.0503</v>
      </c>
      <c r="S368" s="150">
        <v>0</v>
      </c>
      <c r="T368" s="151">
        <f>S368*H368</f>
        <v>0</v>
      </c>
      <c r="AR368" s="16" t="s">
        <v>294</v>
      </c>
      <c r="AT368" s="16" t="s">
        <v>197</v>
      </c>
      <c r="AU368" s="16" t="s">
        <v>80</v>
      </c>
      <c r="AY368" s="16" t="s">
        <v>194</v>
      </c>
      <c r="BE368" s="152">
        <f>IF(N368="základní",J368,0)</f>
        <v>0</v>
      </c>
      <c r="BF368" s="152">
        <f>IF(N368="snížená",J368,0)</f>
        <v>0</v>
      </c>
      <c r="BG368" s="152">
        <f>IF(N368="zákl. přenesená",J368,0)</f>
        <v>0</v>
      </c>
      <c r="BH368" s="152">
        <f>IF(N368="sníž. přenesená",J368,0)</f>
        <v>0</v>
      </c>
      <c r="BI368" s="152">
        <f>IF(N368="nulová",J368,0)</f>
        <v>0</v>
      </c>
      <c r="BJ368" s="16" t="s">
        <v>78</v>
      </c>
      <c r="BK368" s="152">
        <f>ROUND(I368*H368,2)</f>
        <v>0</v>
      </c>
      <c r="BL368" s="16" t="s">
        <v>294</v>
      </c>
      <c r="BM368" s="16" t="s">
        <v>655</v>
      </c>
    </row>
    <row r="369" spans="2:47" s="1" customFormat="1" ht="19.2">
      <c r="B369" s="30"/>
      <c r="D369" s="153" t="s">
        <v>204</v>
      </c>
      <c r="F369" s="154" t="s">
        <v>656</v>
      </c>
      <c r="I369" s="85"/>
      <c r="L369" s="30"/>
      <c r="M369" s="155"/>
      <c r="N369" s="49"/>
      <c r="O369" s="49"/>
      <c r="P369" s="49"/>
      <c r="Q369" s="49"/>
      <c r="R369" s="49"/>
      <c r="S369" s="49"/>
      <c r="T369" s="50"/>
      <c r="AT369" s="16" t="s">
        <v>204</v>
      </c>
      <c r="AU369" s="16" t="s">
        <v>80</v>
      </c>
    </row>
    <row r="370" spans="2:51" s="11" customFormat="1" ht="12">
      <c r="B370" s="156"/>
      <c r="D370" s="153" t="s">
        <v>206</v>
      </c>
      <c r="E370" s="157" t="s">
        <v>3</v>
      </c>
      <c r="F370" s="158" t="s">
        <v>225</v>
      </c>
      <c r="H370" s="159">
        <v>5</v>
      </c>
      <c r="I370" s="160"/>
      <c r="L370" s="156"/>
      <c r="M370" s="161"/>
      <c r="N370" s="162"/>
      <c r="O370" s="162"/>
      <c r="P370" s="162"/>
      <c r="Q370" s="162"/>
      <c r="R370" s="162"/>
      <c r="S370" s="162"/>
      <c r="T370" s="163"/>
      <c r="AT370" s="157" t="s">
        <v>206</v>
      </c>
      <c r="AU370" s="157" t="s">
        <v>80</v>
      </c>
      <c r="AV370" s="11" t="s">
        <v>80</v>
      </c>
      <c r="AW370" s="11" t="s">
        <v>31</v>
      </c>
      <c r="AX370" s="11" t="s">
        <v>78</v>
      </c>
      <c r="AY370" s="157" t="s">
        <v>194</v>
      </c>
    </row>
    <row r="371" spans="2:63" s="10" customFormat="1" ht="22.8" customHeight="1">
      <c r="B371" s="127"/>
      <c r="D371" s="128" t="s">
        <v>70</v>
      </c>
      <c r="E371" s="138" t="s">
        <v>657</v>
      </c>
      <c r="F371" s="138" t="s">
        <v>658</v>
      </c>
      <c r="I371" s="130"/>
      <c r="J371" s="139">
        <f>BK371</f>
        <v>0</v>
      </c>
      <c r="L371" s="127"/>
      <c r="M371" s="132"/>
      <c r="N371" s="133"/>
      <c r="O371" s="133"/>
      <c r="P371" s="134">
        <f>SUM(P372:P447)</f>
        <v>0</v>
      </c>
      <c r="Q371" s="133"/>
      <c r="R371" s="134">
        <f>SUM(R372:R447)</f>
        <v>0.6035079999999999</v>
      </c>
      <c r="S371" s="133"/>
      <c r="T371" s="135">
        <f>SUM(T372:T447)</f>
        <v>4.344537849999999</v>
      </c>
      <c r="AR371" s="128" t="s">
        <v>80</v>
      </c>
      <c r="AT371" s="136" t="s">
        <v>70</v>
      </c>
      <c r="AU371" s="136" t="s">
        <v>78</v>
      </c>
      <c r="AY371" s="128" t="s">
        <v>194</v>
      </c>
      <c r="BK371" s="137">
        <f>SUM(BK372:BK447)</f>
        <v>0</v>
      </c>
    </row>
    <row r="372" spans="2:65" s="1" customFormat="1" ht="16.35" customHeight="1">
      <c r="B372" s="140"/>
      <c r="C372" s="141" t="s">
        <v>659</v>
      </c>
      <c r="D372" s="141" t="s">
        <v>197</v>
      </c>
      <c r="E372" s="142" t="s">
        <v>660</v>
      </c>
      <c r="F372" s="143" t="s">
        <v>661</v>
      </c>
      <c r="G372" s="144" t="s">
        <v>228</v>
      </c>
      <c r="H372" s="145">
        <v>176.249</v>
      </c>
      <c r="I372" s="146"/>
      <c r="J372" s="147">
        <f>ROUND(I372*H372,2)</f>
        <v>0</v>
      </c>
      <c r="K372" s="143" t="s">
        <v>201</v>
      </c>
      <c r="L372" s="30"/>
      <c r="M372" s="148" t="s">
        <v>3</v>
      </c>
      <c r="N372" s="149" t="s">
        <v>42</v>
      </c>
      <c r="O372" s="49"/>
      <c r="P372" s="150">
        <f>O372*H372</f>
        <v>0</v>
      </c>
      <c r="Q372" s="150">
        <v>0</v>
      </c>
      <c r="R372" s="150">
        <f>Q372*H372</f>
        <v>0</v>
      </c>
      <c r="S372" s="150">
        <v>0.02465</v>
      </c>
      <c r="T372" s="151">
        <f>S372*H372</f>
        <v>4.344537849999999</v>
      </c>
      <c r="AR372" s="16" t="s">
        <v>294</v>
      </c>
      <c r="AT372" s="16" t="s">
        <v>197</v>
      </c>
      <c r="AU372" s="16" t="s">
        <v>80</v>
      </c>
      <c r="AY372" s="16" t="s">
        <v>194</v>
      </c>
      <c r="BE372" s="152">
        <f>IF(N372="základní",J372,0)</f>
        <v>0</v>
      </c>
      <c r="BF372" s="152">
        <f>IF(N372="snížená",J372,0)</f>
        <v>0</v>
      </c>
      <c r="BG372" s="152">
        <f>IF(N372="zákl. přenesená",J372,0)</f>
        <v>0</v>
      </c>
      <c r="BH372" s="152">
        <f>IF(N372="sníž. přenesená",J372,0)</f>
        <v>0</v>
      </c>
      <c r="BI372" s="152">
        <f>IF(N372="nulová",J372,0)</f>
        <v>0</v>
      </c>
      <c r="BJ372" s="16" t="s">
        <v>78</v>
      </c>
      <c r="BK372" s="152">
        <f>ROUND(I372*H372,2)</f>
        <v>0</v>
      </c>
      <c r="BL372" s="16" t="s">
        <v>294</v>
      </c>
      <c r="BM372" s="16" t="s">
        <v>662</v>
      </c>
    </row>
    <row r="373" spans="2:47" s="1" customFormat="1" ht="12">
      <c r="B373" s="30"/>
      <c r="D373" s="153" t="s">
        <v>204</v>
      </c>
      <c r="F373" s="154" t="s">
        <v>663</v>
      </c>
      <c r="I373" s="85"/>
      <c r="L373" s="30"/>
      <c r="M373" s="155"/>
      <c r="N373" s="49"/>
      <c r="O373" s="49"/>
      <c r="P373" s="49"/>
      <c r="Q373" s="49"/>
      <c r="R373" s="49"/>
      <c r="S373" s="49"/>
      <c r="T373" s="50"/>
      <c r="AT373" s="16" t="s">
        <v>204</v>
      </c>
      <c r="AU373" s="16" t="s">
        <v>80</v>
      </c>
    </row>
    <row r="374" spans="2:51" s="12" customFormat="1" ht="12">
      <c r="B374" s="164"/>
      <c r="D374" s="153" t="s">
        <v>206</v>
      </c>
      <c r="E374" s="165" t="s">
        <v>3</v>
      </c>
      <c r="F374" s="166" t="s">
        <v>231</v>
      </c>
      <c r="H374" s="165" t="s">
        <v>3</v>
      </c>
      <c r="I374" s="167"/>
      <c r="L374" s="164"/>
      <c r="M374" s="168"/>
      <c r="N374" s="169"/>
      <c r="O374" s="169"/>
      <c r="P374" s="169"/>
      <c r="Q374" s="169"/>
      <c r="R374" s="169"/>
      <c r="S374" s="169"/>
      <c r="T374" s="170"/>
      <c r="AT374" s="165" t="s">
        <v>206</v>
      </c>
      <c r="AU374" s="165" t="s">
        <v>80</v>
      </c>
      <c r="AV374" s="12" t="s">
        <v>78</v>
      </c>
      <c r="AW374" s="12" t="s">
        <v>31</v>
      </c>
      <c r="AX374" s="12" t="s">
        <v>71</v>
      </c>
      <c r="AY374" s="165" t="s">
        <v>194</v>
      </c>
    </row>
    <row r="375" spans="2:51" s="11" customFormat="1" ht="12">
      <c r="B375" s="156"/>
      <c r="D375" s="153" t="s">
        <v>206</v>
      </c>
      <c r="E375" s="157" t="s">
        <v>3</v>
      </c>
      <c r="F375" s="158" t="s">
        <v>664</v>
      </c>
      <c r="H375" s="159">
        <v>9.551</v>
      </c>
      <c r="I375" s="160"/>
      <c r="L375" s="156"/>
      <c r="M375" s="161"/>
      <c r="N375" s="162"/>
      <c r="O375" s="162"/>
      <c r="P375" s="162"/>
      <c r="Q375" s="162"/>
      <c r="R375" s="162"/>
      <c r="S375" s="162"/>
      <c r="T375" s="163"/>
      <c r="AT375" s="157" t="s">
        <v>206</v>
      </c>
      <c r="AU375" s="157" t="s">
        <v>80</v>
      </c>
      <c r="AV375" s="11" t="s">
        <v>80</v>
      </c>
      <c r="AW375" s="11" t="s">
        <v>31</v>
      </c>
      <c r="AX375" s="11" t="s">
        <v>71</v>
      </c>
      <c r="AY375" s="157" t="s">
        <v>194</v>
      </c>
    </row>
    <row r="376" spans="2:51" s="12" customFormat="1" ht="12">
      <c r="B376" s="164"/>
      <c r="D376" s="153" t="s">
        <v>206</v>
      </c>
      <c r="E376" s="165" t="s">
        <v>3</v>
      </c>
      <c r="F376" s="166" t="s">
        <v>281</v>
      </c>
      <c r="H376" s="165" t="s">
        <v>3</v>
      </c>
      <c r="I376" s="167"/>
      <c r="L376" s="164"/>
      <c r="M376" s="168"/>
      <c r="N376" s="169"/>
      <c r="O376" s="169"/>
      <c r="P376" s="169"/>
      <c r="Q376" s="169"/>
      <c r="R376" s="169"/>
      <c r="S376" s="169"/>
      <c r="T376" s="170"/>
      <c r="AT376" s="165" t="s">
        <v>206</v>
      </c>
      <c r="AU376" s="165" t="s">
        <v>80</v>
      </c>
      <c r="AV376" s="12" t="s">
        <v>78</v>
      </c>
      <c r="AW376" s="12" t="s">
        <v>31</v>
      </c>
      <c r="AX376" s="12" t="s">
        <v>71</v>
      </c>
      <c r="AY376" s="165" t="s">
        <v>194</v>
      </c>
    </row>
    <row r="377" spans="2:51" s="11" customFormat="1" ht="12">
      <c r="B377" s="156"/>
      <c r="D377" s="153" t="s">
        <v>206</v>
      </c>
      <c r="E377" s="157" t="s">
        <v>3</v>
      </c>
      <c r="F377" s="158" t="s">
        <v>665</v>
      </c>
      <c r="H377" s="159">
        <v>43.638</v>
      </c>
      <c r="I377" s="160"/>
      <c r="L377" s="156"/>
      <c r="M377" s="161"/>
      <c r="N377" s="162"/>
      <c r="O377" s="162"/>
      <c r="P377" s="162"/>
      <c r="Q377" s="162"/>
      <c r="R377" s="162"/>
      <c r="S377" s="162"/>
      <c r="T377" s="163"/>
      <c r="AT377" s="157" t="s">
        <v>206</v>
      </c>
      <c r="AU377" s="157" t="s">
        <v>80</v>
      </c>
      <c r="AV377" s="11" t="s">
        <v>80</v>
      </c>
      <c r="AW377" s="11" t="s">
        <v>31</v>
      </c>
      <c r="AX377" s="11" t="s">
        <v>71</v>
      </c>
      <c r="AY377" s="157" t="s">
        <v>194</v>
      </c>
    </row>
    <row r="378" spans="2:51" s="11" customFormat="1" ht="12">
      <c r="B378" s="156"/>
      <c r="D378" s="153" t="s">
        <v>206</v>
      </c>
      <c r="E378" s="157" t="s">
        <v>3</v>
      </c>
      <c r="F378" s="158" t="s">
        <v>291</v>
      </c>
      <c r="H378" s="159">
        <v>-10.5</v>
      </c>
      <c r="I378" s="160"/>
      <c r="L378" s="156"/>
      <c r="M378" s="161"/>
      <c r="N378" s="162"/>
      <c r="O378" s="162"/>
      <c r="P378" s="162"/>
      <c r="Q378" s="162"/>
      <c r="R378" s="162"/>
      <c r="S378" s="162"/>
      <c r="T378" s="163"/>
      <c r="AT378" s="157" t="s">
        <v>206</v>
      </c>
      <c r="AU378" s="157" t="s">
        <v>80</v>
      </c>
      <c r="AV378" s="11" t="s">
        <v>80</v>
      </c>
      <c r="AW378" s="11" t="s">
        <v>31</v>
      </c>
      <c r="AX378" s="11" t="s">
        <v>71</v>
      </c>
      <c r="AY378" s="157" t="s">
        <v>194</v>
      </c>
    </row>
    <row r="379" spans="2:51" s="12" customFormat="1" ht="12">
      <c r="B379" s="164"/>
      <c r="D379" s="153" t="s">
        <v>206</v>
      </c>
      <c r="E379" s="165" t="s">
        <v>3</v>
      </c>
      <c r="F379" s="166" t="s">
        <v>292</v>
      </c>
      <c r="H379" s="165" t="s">
        <v>3</v>
      </c>
      <c r="I379" s="167"/>
      <c r="L379" s="164"/>
      <c r="M379" s="168"/>
      <c r="N379" s="169"/>
      <c r="O379" s="169"/>
      <c r="P379" s="169"/>
      <c r="Q379" s="169"/>
      <c r="R379" s="169"/>
      <c r="S379" s="169"/>
      <c r="T379" s="170"/>
      <c r="AT379" s="165" t="s">
        <v>206</v>
      </c>
      <c r="AU379" s="165" t="s">
        <v>80</v>
      </c>
      <c r="AV379" s="12" t="s">
        <v>78</v>
      </c>
      <c r="AW379" s="12" t="s">
        <v>31</v>
      </c>
      <c r="AX379" s="12" t="s">
        <v>71</v>
      </c>
      <c r="AY379" s="165" t="s">
        <v>194</v>
      </c>
    </row>
    <row r="380" spans="2:51" s="11" customFormat="1" ht="12">
      <c r="B380" s="156"/>
      <c r="D380" s="153" t="s">
        <v>206</v>
      </c>
      <c r="E380" s="157" t="s">
        <v>3</v>
      </c>
      <c r="F380" s="158" t="s">
        <v>666</v>
      </c>
      <c r="H380" s="159">
        <v>133.56</v>
      </c>
      <c r="I380" s="160"/>
      <c r="L380" s="156"/>
      <c r="M380" s="161"/>
      <c r="N380" s="162"/>
      <c r="O380" s="162"/>
      <c r="P380" s="162"/>
      <c r="Q380" s="162"/>
      <c r="R380" s="162"/>
      <c r="S380" s="162"/>
      <c r="T380" s="163"/>
      <c r="AT380" s="157" t="s">
        <v>206</v>
      </c>
      <c r="AU380" s="157" t="s">
        <v>80</v>
      </c>
      <c r="AV380" s="11" t="s">
        <v>80</v>
      </c>
      <c r="AW380" s="11" t="s">
        <v>31</v>
      </c>
      <c r="AX380" s="11" t="s">
        <v>71</v>
      </c>
      <c r="AY380" s="157" t="s">
        <v>194</v>
      </c>
    </row>
    <row r="381" spans="2:51" s="13" customFormat="1" ht="12">
      <c r="B381" s="171"/>
      <c r="D381" s="153" t="s">
        <v>206</v>
      </c>
      <c r="E381" s="172" t="s">
        <v>3</v>
      </c>
      <c r="F381" s="173" t="s">
        <v>215</v>
      </c>
      <c r="H381" s="174">
        <v>176.249</v>
      </c>
      <c r="I381" s="175"/>
      <c r="L381" s="171"/>
      <c r="M381" s="176"/>
      <c r="N381" s="177"/>
      <c r="O381" s="177"/>
      <c r="P381" s="177"/>
      <c r="Q381" s="177"/>
      <c r="R381" s="177"/>
      <c r="S381" s="177"/>
      <c r="T381" s="178"/>
      <c r="AT381" s="172" t="s">
        <v>206</v>
      </c>
      <c r="AU381" s="172" t="s">
        <v>80</v>
      </c>
      <c r="AV381" s="13" t="s">
        <v>202</v>
      </c>
      <c r="AW381" s="13" t="s">
        <v>31</v>
      </c>
      <c r="AX381" s="13" t="s">
        <v>78</v>
      </c>
      <c r="AY381" s="172" t="s">
        <v>194</v>
      </c>
    </row>
    <row r="382" spans="2:65" s="1" customFormat="1" ht="16.35" customHeight="1">
      <c r="B382" s="140"/>
      <c r="C382" s="141" t="s">
        <v>667</v>
      </c>
      <c r="D382" s="141" t="s">
        <v>197</v>
      </c>
      <c r="E382" s="142" t="s">
        <v>668</v>
      </c>
      <c r="F382" s="143" t="s">
        <v>669</v>
      </c>
      <c r="G382" s="144" t="s">
        <v>532</v>
      </c>
      <c r="H382" s="145">
        <v>529.7</v>
      </c>
      <c r="I382" s="146"/>
      <c r="J382" s="147">
        <f>ROUND(I382*H382,2)</f>
        <v>0</v>
      </c>
      <c r="K382" s="143" t="s">
        <v>201</v>
      </c>
      <c r="L382" s="30"/>
      <c r="M382" s="148" t="s">
        <v>3</v>
      </c>
      <c r="N382" s="149" t="s">
        <v>42</v>
      </c>
      <c r="O382" s="49"/>
      <c r="P382" s="150">
        <f>O382*H382</f>
        <v>0</v>
      </c>
      <c r="Q382" s="150">
        <v>0</v>
      </c>
      <c r="R382" s="150">
        <f>Q382*H382</f>
        <v>0</v>
      </c>
      <c r="S382" s="150">
        <v>0</v>
      </c>
      <c r="T382" s="151">
        <f>S382*H382</f>
        <v>0</v>
      </c>
      <c r="AR382" s="16" t="s">
        <v>294</v>
      </c>
      <c r="AT382" s="16" t="s">
        <v>197</v>
      </c>
      <c r="AU382" s="16" t="s">
        <v>80</v>
      </c>
      <c r="AY382" s="16" t="s">
        <v>194</v>
      </c>
      <c r="BE382" s="152">
        <f>IF(N382="základní",J382,0)</f>
        <v>0</v>
      </c>
      <c r="BF382" s="152">
        <f>IF(N382="snížená",J382,0)</f>
        <v>0</v>
      </c>
      <c r="BG382" s="152">
        <f>IF(N382="zákl. přenesená",J382,0)</f>
        <v>0</v>
      </c>
      <c r="BH382" s="152">
        <f>IF(N382="sníž. přenesená",J382,0)</f>
        <v>0</v>
      </c>
      <c r="BI382" s="152">
        <f>IF(N382="nulová",J382,0)</f>
        <v>0</v>
      </c>
      <c r="BJ382" s="16" t="s">
        <v>78</v>
      </c>
      <c r="BK382" s="152">
        <f>ROUND(I382*H382,2)</f>
        <v>0</v>
      </c>
      <c r="BL382" s="16" t="s">
        <v>294</v>
      </c>
      <c r="BM382" s="16" t="s">
        <v>670</v>
      </c>
    </row>
    <row r="383" spans="2:47" s="1" customFormat="1" ht="12">
      <c r="B383" s="30"/>
      <c r="D383" s="153" t="s">
        <v>204</v>
      </c>
      <c r="F383" s="154" t="s">
        <v>671</v>
      </c>
      <c r="I383" s="85"/>
      <c r="L383" s="30"/>
      <c r="M383" s="155"/>
      <c r="N383" s="49"/>
      <c r="O383" s="49"/>
      <c r="P383" s="49"/>
      <c r="Q383" s="49"/>
      <c r="R383" s="49"/>
      <c r="S383" s="49"/>
      <c r="T383" s="50"/>
      <c r="AT383" s="16" t="s">
        <v>204</v>
      </c>
      <c r="AU383" s="16" t="s">
        <v>80</v>
      </c>
    </row>
    <row r="384" spans="2:51" s="12" customFormat="1" ht="12">
      <c r="B384" s="164"/>
      <c r="D384" s="153" t="s">
        <v>206</v>
      </c>
      <c r="E384" s="165" t="s">
        <v>3</v>
      </c>
      <c r="F384" s="166" t="s">
        <v>672</v>
      </c>
      <c r="H384" s="165" t="s">
        <v>3</v>
      </c>
      <c r="I384" s="167"/>
      <c r="L384" s="164"/>
      <c r="M384" s="168"/>
      <c r="N384" s="169"/>
      <c r="O384" s="169"/>
      <c r="P384" s="169"/>
      <c r="Q384" s="169"/>
      <c r="R384" s="169"/>
      <c r="S384" s="169"/>
      <c r="T384" s="170"/>
      <c r="AT384" s="165" t="s">
        <v>206</v>
      </c>
      <c r="AU384" s="165" t="s">
        <v>80</v>
      </c>
      <c r="AV384" s="12" t="s">
        <v>78</v>
      </c>
      <c r="AW384" s="12" t="s">
        <v>31</v>
      </c>
      <c r="AX384" s="12" t="s">
        <v>71</v>
      </c>
      <c r="AY384" s="165" t="s">
        <v>194</v>
      </c>
    </row>
    <row r="385" spans="2:51" s="11" customFormat="1" ht="12">
      <c r="B385" s="156"/>
      <c r="D385" s="153" t="s">
        <v>206</v>
      </c>
      <c r="E385" s="157" t="s">
        <v>3</v>
      </c>
      <c r="F385" s="158" t="s">
        <v>673</v>
      </c>
      <c r="H385" s="159">
        <v>529.7</v>
      </c>
      <c r="I385" s="160"/>
      <c r="L385" s="156"/>
      <c r="M385" s="161"/>
      <c r="N385" s="162"/>
      <c r="O385" s="162"/>
      <c r="P385" s="162"/>
      <c r="Q385" s="162"/>
      <c r="R385" s="162"/>
      <c r="S385" s="162"/>
      <c r="T385" s="163"/>
      <c r="AT385" s="157" t="s">
        <v>206</v>
      </c>
      <c r="AU385" s="157" t="s">
        <v>80</v>
      </c>
      <c r="AV385" s="11" t="s">
        <v>80</v>
      </c>
      <c r="AW385" s="11" t="s">
        <v>31</v>
      </c>
      <c r="AX385" s="11" t="s">
        <v>71</v>
      </c>
      <c r="AY385" s="157" t="s">
        <v>194</v>
      </c>
    </row>
    <row r="386" spans="2:51" s="13" customFormat="1" ht="12">
      <c r="B386" s="171"/>
      <c r="D386" s="153" t="s">
        <v>206</v>
      </c>
      <c r="E386" s="172" t="s">
        <v>3</v>
      </c>
      <c r="F386" s="173" t="s">
        <v>215</v>
      </c>
      <c r="H386" s="174">
        <v>529.7</v>
      </c>
      <c r="I386" s="175"/>
      <c r="L386" s="171"/>
      <c r="M386" s="176"/>
      <c r="N386" s="177"/>
      <c r="O386" s="177"/>
      <c r="P386" s="177"/>
      <c r="Q386" s="177"/>
      <c r="R386" s="177"/>
      <c r="S386" s="177"/>
      <c r="T386" s="178"/>
      <c r="AT386" s="172" t="s">
        <v>206</v>
      </c>
      <c r="AU386" s="172" t="s">
        <v>80</v>
      </c>
      <c r="AV386" s="13" t="s">
        <v>202</v>
      </c>
      <c r="AW386" s="13" t="s">
        <v>31</v>
      </c>
      <c r="AX386" s="13" t="s">
        <v>78</v>
      </c>
      <c r="AY386" s="172" t="s">
        <v>194</v>
      </c>
    </row>
    <row r="387" spans="2:65" s="1" customFormat="1" ht="16.35" customHeight="1">
      <c r="B387" s="140"/>
      <c r="C387" s="179" t="s">
        <v>674</v>
      </c>
      <c r="D387" s="179" t="s">
        <v>220</v>
      </c>
      <c r="E387" s="180" t="s">
        <v>675</v>
      </c>
      <c r="F387" s="181" t="s">
        <v>676</v>
      </c>
      <c r="G387" s="182" t="s">
        <v>210</v>
      </c>
      <c r="H387" s="183">
        <v>0.875</v>
      </c>
      <c r="I387" s="184"/>
      <c r="J387" s="185">
        <f>ROUND(I387*H387,2)</f>
        <v>0</v>
      </c>
      <c r="K387" s="181" t="s">
        <v>201</v>
      </c>
      <c r="L387" s="186"/>
      <c r="M387" s="187" t="s">
        <v>3</v>
      </c>
      <c r="N387" s="188" t="s">
        <v>42</v>
      </c>
      <c r="O387" s="49"/>
      <c r="P387" s="150">
        <f>O387*H387</f>
        <v>0</v>
      </c>
      <c r="Q387" s="150">
        <v>0.5</v>
      </c>
      <c r="R387" s="150">
        <f>Q387*H387</f>
        <v>0.4375</v>
      </c>
      <c r="S387" s="150">
        <v>0</v>
      </c>
      <c r="T387" s="151">
        <f>S387*H387</f>
        <v>0</v>
      </c>
      <c r="AR387" s="16" t="s">
        <v>350</v>
      </c>
      <c r="AT387" s="16" t="s">
        <v>220</v>
      </c>
      <c r="AU387" s="16" t="s">
        <v>80</v>
      </c>
      <c r="AY387" s="16" t="s">
        <v>194</v>
      </c>
      <c r="BE387" s="152">
        <f>IF(N387="základní",J387,0)</f>
        <v>0</v>
      </c>
      <c r="BF387" s="152">
        <f>IF(N387="snížená",J387,0)</f>
        <v>0</v>
      </c>
      <c r="BG387" s="152">
        <f>IF(N387="zákl. přenesená",J387,0)</f>
        <v>0</v>
      </c>
      <c r="BH387" s="152">
        <f>IF(N387="sníž. přenesená",J387,0)</f>
        <v>0</v>
      </c>
      <c r="BI387" s="152">
        <f>IF(N387="nulová",J387,0)</f>
        <v>0</v>
      </c>
      <c r="BJ387" s="16" t="s">
        <v>78</v>
      </c>
      <c r="BK387" s="152">
        <f>ROUND(I387*H387,2)</f>
        <v>0</v>
      </c>
      <c r="BL387" s="16" t="s">
        <v>294</v>
      </c>
      <c r="BM387" s="16" t="s">
        <v>677</v>
      </c>
    </row>
    <row r="388" spans="2:47" s="1" customFormat="1" ht="12">
      <c r="B388" s="30"/>
      <c r="D388" s="153" t="s">
        <v>204</v>
      </c>
      <c r="F388" s="154" t="s">
        <v>676</v>
      </c>
      <c r="I388" s="85"/>
      <c r="L388" s="30"/>
      <c r="M388" s="155"/>
      <c r="N388" s="49"/>
      <c r="O388" s="49"/>
      <c r="P388" s="49"/>
      <c r="Q388" s="49"/>
      <c r="R388" s="49"/>
      <c r="S388" s="49"/>
      <c r="T388" s="50"/>
      <c r="AT388" s="16" t="s">
        <v>204</v>
      </c>
      <c r="AU388" s="16" t="s">
        <v>80</v>
      </c>
    </row>
    <row r="389" spans="2:51" s="12" customFormat="1" ht="12">
      <c r="B389" s="164"/>
      <c r="D389" s="153" t="s">
        <v>206</v>
      </c>
      <c r="E389" s="165" t="s">
        <v>3</v>
      </c>
      <c r="F389" s="166" t="s">
        <v>672</v>
      </c>
      <c r="H389" s="165" t="s">
        <v>3</v>
      </c>
      <c r="I389" s="167"/>
      <c r="L389" s="164"/>
      <c r="M389" s="168"/>
      <c r="N389" s="169"/>
      <c r="O389" s="169"/>
      <c r="P389" s="169"/>
      <c r="Q389" s="169"/>
      <c r="R389" s="169"/>
      <c r="S389" s="169"/>
      <c r="T389" s="170"/>
      <c r="AT389" s="165" t="s">
        <v>206</v>
      </c>
      <c r="AU389" s="165" t="s">
        <v>80</v>
      </c>
      <c r="AV389" s="12" t="s">
        <v>78</v>
      </c>
      <c r="AW389" s="12" t="s">
        <v>31</v>
      </c>
      <c r="AX389" s="12" t="s">
        <v>71</v>
      </c>
      <c r="AY389" s="165" t="s">
        <v>194</v>
      </c>
    </row>
    <row r="390" spans="2:51" s="11" customFormat="1" ht="12">
      <c r="B390" s="156"/>
      <c r="D390" s="153" t="s">
        <v>206</v>
      </c>
      <c r="E390" s="157" t="s">
        <v>3</v>
      </c>
      <c r="F390" s="158" t="s">
        <v>678</v>
      </c>
      <c r="H390" s="159">
        <v>0.795</v>
      </c>
      <c r="I390" s="160"/>
      <c r="L390" s="156"/>
      <c r="M390" s="161"/>
      <c r="N390" s="162"/>
      <c r="O390" s="162"/>
      <c r="P390" s="162"/>
      <c r="Q390" s="162"/>
      <c r="R390" s="162"/>
      <c r="S390" s="162"/>
      <c r="T390" s="163"/>
      <c r="AT390" s="157" t="s">
        <v>206</v>
      </c>
      <c r="AU390" s="157" t="s">
        <v>80</v>
      </c>
      <c r="AV390" s="11" t="s">
        <v>80</v>
      </c>
      <c r="AW390" s="11" t="s">
        <v>31</v>
      </c>
      <c r="AX390" s="11" t="s">
        <v>71</v>
      </c>
      <c r="AY390" s="157" t="s">
        <v>194</v>
      </c>
    </row>
    <row r="391" spans="2:51" s="13" customFormat="1" ht="12">
      <c r="B391" s="171"/>
      <c r="D391" s="153" t="s">
        <v>206</v>
      </c>
      <c r="E391" s="172" t="s">
        <v>3</v>
      </c>
      <c r="F391" s="173" t="s">
        <v>215</v>
      </c>
      <c r="H391" s="174">
        <v>0.795</v>
      </c>
      <c r="I391" s="175"/>
      <c r="L391" s="171"/>
      <c r="M391" s="176"/>
      <c r="N391" s="177"/>
      <c r="O391" s="177"/>
      <c r="P391" s="177"/>
      <c r="Q391" s="177"/>
      <c r="R391" s="177"/>
      <c r="S391" s="177"/>
      <c r="T391" s="178"/>
      <c r="AT391" s="172" t="s">
        <v>206</v>
      </c>
      <c r="AU391" s="172" t="s">
        <v>80</v>
      </c>
      <c r="AV391" s="13" t="s">
        <v>202</v>
      </c>
      <c r="AW391" s="13" t="s">
        <v>31</v>
      </c>
      <c r="AX391" s="13" t="s">
        <v>78</v>
      </c>
      <c r="AY391" s="172" t="s">
        <v>194</v>
      </c>
    </row>
    <row r="392" spans="2:51" s="11" customFormat="1" ht="12">
      <c r="B392" s="156"/>
      <c r="D392" s="153" t="s">
        <v>206</v>
      </c>
      <c r="F392" s="158" t="s">
        <v>679</v>
      </c>
      <c r="H392" s="159">
        <v>0.875</v>
      </c>
      <c r="I392" s="160"/>
      <c r="L392" s="156"/>
      <c r="M392" s="161"/>
      <c r="N392" s="162"/>
      <c r="O392" s="162"/>
      <c r="P392" s="162"/>
      <c r="Q392" s="162"/>
      <c r="R392" s="162"/>
      <c r="S392" s="162"/>
      <c r="T392" s="163"/>
      <c r="AT392" s="157" t="s">
        <v>206</v>
      </c>
      <c r="AU392" s="157" t="s">
        <v>80</v>
      </c>
      <c r="AV392" s="11" t="s">
        <v>80</v>
      </c>
      <c r="AW392" s="11" t="s">
        <v>4</v>
      </c>
      <c r="AX392" s="11" t="s">
        <v>78</v>
      </c>
      <c r="AY392" s="157" t="s">
        <v>194</v>
      </c>
    </row>
    <row r="393" spans="2:65" s="1" customFormat="1" ht="16.35" customHeight="1">
      <c r="B393" s="140"/>
      <c r="C393" s="141" t="s">
        <v>680</v>
      </c>
      <c r="D393" s="141" t="s">
        <v>197</v>
      </c>
      <c r="E393" s="142" t="s">
        <v>681</v>
      </c>
      <c r="F393" s="143" t="s">
        <v>682</v>
      </c>
      <c r="G393" s="144" t="s">
        <v>228</v>
      </c>
      <c r="H393" s="145">
        <v>1.056</v>
      </c>
      <c r="I393" s="146"/>
      <c r="J393" s="147">
        <f>ROUND(I393*H393,2)</f>
        <v>0</v>
      </c>
      <c r="K393" s="143" t="s">
        <v>201</v>
      </c>
      <c r="L393" s="30"/>
      <c r="M393" s="148" t="s">
        <v>3</v>
      </c>
      <c r="N393" s="149" t="s">
        <v>42</v>
      </c>
      <c r="O393" s="49"/>
      <c r="P393" s="150">
        <f>O393*H393</f>
        <v>0</v>
      </c>
      <c r="Q393" s="150">
        <v>0</v>
      </c>
      <c r="R393" s="150">
        <f>Q393*H393</f>
        <v>0</v>
      </c>
      <c r="S393" s="150">
        <v>0</v>
      </c>
      <c r="T393" s="151">
        <f>S393*H393</f>
        <v>0</v>
      </c>
      <c r="AR393" s="16" t="s">
        <v>294</v>
      </c>
      <c r="AT393" s="16" t="s">
        <v>197</v>
      </c>
      <c r="AU393" s="16" t="s">
        <v>80</v>
      </c>
      <c r="AY393" s="16" t="s">
        <v>194</v>
      </c>
      <c r="BE393" s="152">
        <f>IF(N393="základní",J393,0)</f>
        <v>0</v>
      </c>
      <c r="BF393" s="152">
        <f>IF(N393="snížená",J393,0)</f>
        <v>0</v>
      </c>
      <c r="BG393" s="152">
        <f>IF(N393="zákl. přenesená",J393,0)</f>
        <v>0</v>
      </c>
      <c r="BH393" s="152">
        <f>IF(N393="sníž. přenesená",J393,0)</f>
        <v>0</v>
      </c>
      <c r="BI393" s="152">
        <f>IF(N393="nulová",J393,0)</f>
        <v>0</v>
      </c>
      <c r="BJ393" s="16" t="s">
        <v>78</v>
      </c>
      <c r="BK393" s="152">
        <f>ROUND(I393*H393,2)</f>
        <v>0</v>
      </c>
      <c r="BL393" s="16" t="s">
        <v>294</v>
      </c>
      <c r="BM393" s="16" t="s">
        <v>683</v>
      </c>
    </row>
    <row r="394" spans="2:47" s="1" customFormat="1" ht="12">
      <c r="B394" s="30"/>
      <c r="D394" s="153" t="s">
        <v>204</v>
      </c>
      <c r="F394" s="154" t="s">
        <v>684</v>
      </c>
      <c r="I394" s="85"/>
      <c r="L394" s="30"/>
      <c r="M394" s="155"/>
      <c r="N394" s="49"/>
      <c r="O394" s="49"/>
      <c r="P394" s="49"/>
      <c r="Q394" s="49"/>
      <c r="R394" s="49"/>
      <c r="S394" s="49"/>
      <c r="T394" s="50"/>
      <c r="AT394" s="16" t="s">
        <v>204</v>
      </c>
      <c r="AU394" s="16" t="s">
        <v>80</v>
      </c>
    </row>
    <row r="395" spans="2:47" s="1" customFormat="1" ht="19.2">
      <c r="B395" s="30"/>
      <c r="D395" s="153" t="s">
        <v>337</v>
      </c>
      <c r="F395" s="197" t="s">
        <v>685</v>
      </c>
      <c r="I395" s="85"/>
      <c r="L395" s="30"/>
      <c r="M395" s="155"/>
      <c r="N395" s="49"/>
      <c r="O395" s="49"/>
      <c r="P395" s="49"/>
      <c r="Q395" s="49"/>
      <c r="R395" s="49"/>
      <c r="S395" s="49"/>
      <c r="T395" s="50"/>
      <c r="AT395" s="16" t="s">
        <v>337</v>
      </c>
      <c r="AU395" s="16" t="s">
        <v>80</v>
      </c>
    </row>
    <row r="396" spans="2:51" s="12" customFormat="1" ht="12">
      <c r="B396" s="164"/>
      <c r="D396" s="153" t="s">
        <v>206</v>
      </c>
      <c r="E396" s="165" t="s">
        <v>3</v>
      </c>
      <c r="F396" s="166" t="s">
        <v>686</v>
      </c>
      <c r="H396" s="165" t="s">
        <v>3</v>
      </c>
      <c r="I396" s="167"/>
      <c r="L396" s="164"/>
      <c r="M396" s="168"/>
      <c r="N396" s="169"/>
      <c r="O396" s="169"/>
      <c r="P396" s="169"/>
      <c r="Q396" s="169"/>
      <c r="R396" s="169"/>
      <c r="S396" s="169"/>
      <c r="T396" s="170"/>
      <c r="AT396" s="165" t="s">
        <v>206</v>
      </c>
      <c r="AU396" s="165" t="s">
        <v>80</v>
      </c>
      <c r="AV396" s="12" t="s">
        <v>78</v>
      </c>
      <c r="AW396" s="12" t="s">
        <v>31</v>
      </c>
      <c r="AX396" s="12" t="s">
        <v>71</v>
      </c>
      <c r="AY396" s="165" t="s">
        <v>194</v>
      </c>
    </row>
    <row r="397" spans="2:51" s="11" customFormat="1" ht="12">
      <c r="B397" s="156"/>
      <c r="D397" s="153" t="s">
        <v>206</v>
      </c>
      <c r="E397" s="157" t="s">
        <v>3</v>
      </c>
      <c r="F397" s="158" t="s">
        <v>687</v>
      </c>
      <c r="H397" s="159">
        <v>1.056</v>
      </c>
      <c r="I397" s="160"/>
      <c r="L397" s="156"/>
      <c r="M397" s="161"/>
      <c r="N397" s="162"/>
      <c r="O397" s="162"/>
      <c r="P397" s="162"/>
      <c r="Q397" s="162"/>
      <c r="R397" s="162"/>
      <c r="S397" s="162"/>
      <c r="T397" s="163"/>
      <c r="AT397" s="157" t="s">
        <v>206</v>
      </c>
      <c r="AU397" s="157" t="s">
        <v>80</v>
      </c>
      <c r="AV397" s="11" t="s">
        <v>80</v>
      </c>
      <c r="AW397" s="11" t="s">
        <v>31</v>
      </c>
      <c r="AX397" s="11" t="s">
        <v>71</v>
      </c>
      <c r="AY397" s="157" t="s">
        <v>194</v>
      </c>
    </row>
    <row r="398" spans="2:51" s="13" customFormat="1" ht="12">
      <c r="B398" s="171"/>
      <c r="D398" s="153" t="s">
        <v>206</v>
      </c>
      <c r="E398" s="172" t="s">
        <v>3</v>
      </c>
      <c r="F398" s="173" t="s">
        <v>215</v>
      </c>
      <c r="H398" s="174">
        <v>1.056</v>
      </c>
      <c r="I398" s="175"/>
      <c r="L398" s="171"/>
      <c r="M398" s="176"/>
      <c r="N398" s="177"/>
      <c r="O398" s="177"/>
      <c r="P398" s="177"/>
      <c r="Q398" s="177"/>
      <c r="R398" s="177"/>
      <c r="S398" s="177"/>
      <c r="T398" s="178"/>
      <c r="AT398" s="172" t="s">
        <v>206</v>
      </c>
      <c r="AU398" s="172" t="s">
        <v>80</v>
      </c>
      <c r="AV398" s="13" t="s">
        <v>202</v>
      </c>
      <c r="AW398" s="13" t="s">
        <v>31</v>
      </c>
      <c r="AX398" s="13" t="s">
        <v>78</v>
      </c>
      <c r="AY398" s="172" t="s">
        <v>194</v>
      </c>
    </row>
    <row r="399" spans="2:65" s="1" customFormat="1" ht="16.35" customHeight="1">
      <c r="B399" s="140"/>
      <c r="C399" s="141" t="s">
        <v>688</v>
      </c>
      <c r="D399" s="141" t="s">
        <v>197</v>
      </c>
      <c r="E399" s="142" t="s">
        <v>689</v>
      </c>
      <c r="F399" s="143" t="s">
        <v>690</v>
      </c>
      <c r="G399" s="144" t="s">
        <v>200</v>
      </c>
      <c r="H399" s="145">
        <v>2</v>
      </c>
      <c r="I399" s="146"/>
      <c r="J399" s="147">
        <f>ROUND(I399*H399,2)</f>
        <v>0</v>
      </c>
      <c r="K399" s="143" t="s">
        <v>3</v>
      </c>
      <c r="L399" s="30"/>
      <c r="M399" s="148" t="s">
        <v>3</v>
      </c>
      <c r="N399" s="149" t="s">
        <v>42</v>
      </c>
      <c r="O399" s="49"/>
      <c r="P399" s="150">
        <f>O399*H399</f>
        <v>0</v>
      </c>
      <c r="Q399" s="150">
        <v>0</v>
      </c>
      <c r="R399" s="150">
        <f>Q399*H399</f>
        <v>0</v>
      </c>
      <c r="S399" s="150">
        <v>0</v>
      </c>
      <c r="T399" s="151">
        <f>S399*H399</f>
        <v>0</v>
      </c>
      <c r="AR399" s="16" t="s">
        <v>294</v>
      </c>
      <c r="AT399" s="16" t="s">
        <v>197</v>
      </c>
      <c r="AU399" s="16" t="s">
        <v>80</v>
      </c>
      <c r="AY399" s="16" t="s">
        <v>194</v>
      </c>
      <c r="BE399" s="152">
        <f>IF(N399="základní",J399,0)</f>
        <v>0</v>
      </c>
      <c r="BF399" s="152">
        <f>IF(N399="snížená",J399,0)</f>
        <v>0</v>
      </c>
      <c r="BG399" s="152">
        <f>IF(N399="zákl. přenesená",J399,0)</f>
        <v>0</v>
      </c>
      <c r="BH399" s="152">
        <f>IF(N399="sníž. přenesená",J399,0)</f>
        <v>0</v>
      </c>
      <c r="BI399" s="152">
        <f>IF(N399="nulová",J399,0)</f>
        <v>0</v>
      </c>
      <c r="BJ399" s="16" t="s">
        <v>78</v>
      </c>
      <c r="BK399" s="152">
        <f>ROUND(I399*H399,2)</f>
        <v>0</v>
      </c>
      <c r="BL399" s="16" t="s">
        <v>294</v>
      </c>
      <c r="BM399" s="16" t="s">
        <v>691</v>
      </c>
    </row>
    <row r="400" spans="2:47" s="1" customFormat="1" ht="12">
      <c r="B400" s="30"/>
      <c r="D400" s="153" t="s">
        <v>204</v>
      </c>
      <c r="F400" s="154" t="s">
        <v>690</v>
      </c>
      <c r="I400" s="85"/>
      <c r="L400" s="30"/>
      <c r="M400" s="155"/>
      <c r="N400" s="49"/>
      <c r="O400" s="49"/>
      <c r="P400" s="49"/>
      <c r="Q400" s="49"/>
      <c r="R400" s="49"/>
      <c r="S400" s="49"/>
      <c r="T400" s="50"/>
      <c r="AT400" s="16" t="s">
        <v>204</v>
      </c>
      <c r="AU400" s="16" t="s">
        <v>80</v>
      </c>
    </row>
    <row r="401" spans="2:65" s="1" customFormat="1" ht="16.35" customHeight="1">
      <c r="B401" s="140"/>
      <c r="C401" s="141" t="s">
        <v>692</v>
      </c>
      <c r="D401" s="141" t="s">
        <v>197</v>
      </c>
      <c r="E401" s="142" t="s">
        <v>693</v>
      </c>
      <c r="F401" s="143" t="s">
        <v>694</v>
      </c>
      <c r="G401" s="144" t="s">
        <v>200</v>
      </c>
      <c r="H401" s="145">
        <v>2</v>
      </c>
      <c r="I401" s="146"/>
      <c r="J401" s="147">
        <f>ROUND(I401*H401,2)</f>
        <v>0</v>
      </c>
      <c r="K401" s="143" t="s">
        <v>201</v>
      </c>
      <c r="L401" s="30"/>
      <c r="M401" s="148" t="s">
        <v>3</v>
      </c>
      <c r="N401" s="149" t="s">
        <v>42</v>
      </c>
      <c r="O401" s="49"/>
      <c r="P401" s="150">
        <f>O401*H401</f>
        <v>0</v>
      </c>
      <c r="Q401" s="150">
        <v>0</v>
      </c>
      <c r="R401" s="150">
        <f>Q401*H401</f>
        <v>0</v>
      </c>
      <c r="S401" s="150">
        <v>0</v>
      </c>
      <c r="T401" s="151">
        <f>S401*H401</f>
        <v>0</v>
      </c>
      <c r="AR401" s="16" t="s">
        <v>294</v>
      </c>
      <c r="AT401" s="16" t="s">
        <v>197</v>
      </c>
      <c r="AU401" s="16" t="s">
        <v>80</v>
      </c>
      <c r="AY401" s="16" t="s">
        <v>194</v>
      </c>
      <c r="BE401" s="152">
        <f>IF(N401="základní",J401,0)</f>
        <v>0</v>
      </c>
      <c r="BF401" s="152">
        <f>IF(N401="snížená",J401,0)</f>
        <v>0</v>
      </c>
      <c r="BG401" s="152">
        <f>IF(N401="zákl. přenesená",J401,0)</f>
        <v>0</v>
      </c>
      <c r="BH401" s="152">
        <f>IF(N401="sníž. přenesená",J401,0)</f>
        <v>0</v>
      </c>
      <c r="BI401" s="152">
        <f>IF(N401="nulová",J401,0)</f>
        <v>0</v>
      </c>
      <c r="BJ401" s="16" t="s">
        <v>78</v>
      </c>
      <c r="BK401" s="152">
        <f>ROUND(I401*H401,2)</f>
        <v>0</v>
      </c>
      <c r="BL401" s="16" t="s">
        <v>294</v>
      </c>
      <c r="BM401" s="16" t="s">
        <v>695</v>
      </c>
    </row>
    <row r="402" spans="2:47" s="1" customFormat="1" ht="19.2">
      <c r="B402" s="30"/>
      <c r="D402" s="153" t="s">
        <v>204</v>
      </c>
      <c r="F402" s="154" t="s">
        <v>696</v>
      </c>
      <c r="I402" s="85"/>
      <c r="L402" s="30"/>
      <c r="M402" s="155"/>
      <c r="N402" s="49"/>
      <c r="O402" s="49"/>
      <c r="P402" s="49"/>
      <c r="Q402" s="49"/>
      <c r="R402" s="49"/>
      <c r="S402" s="49"/>
      <c r="T402" s="50"/>
      <c r="AT402" s="16" t="s">
        <v>204</v>
      </c>
      <c r="AU402" s="16" t="s">
        <v>80</v>
      </c>
    </row>
    <row r="403" spans="2:51" s="11" customFormat="1" ht="12">
      <c r="B403" s="156"/>
      <c r="D403" s="153" t="s">
        <v>206</v>
      </c>
      <c r="E403" s="157" t="s">
        <v>3</v>
      </c>
      <c r="F403" s="158" t="s">
        <v>697</v>
      </c>
      <c r="H403" s="159">
        <v>2</v>
      </c>
      <c r="I403" s="160"/>
      <c r="L403" s="156"/>
      <c r="M403" s="161"/>
      <c r="N403" s="162"/>
      <c r="O403" s="162"/>
      <c r="P403" s="162"/>
      <c r="Q403" s="162"/>
      <c r="R403" s="162"/>
      <c r="S403" s="162"/>
      <c r="T403" s="163"/>
      <c r="AT403" s="157" t="s">
        <v>206</v>
      </c>
      <c r="AU403" s="157" t="s">
        <v>80</v>
      </c>
      <c r="AV403" s="11" t="s">
        <v>80</v>
      </c>
      <c r="AW403" s="11" t="s">
        <v>31</v>
      </c>
      <c r="AX403" s="11" t="s">
        <v>78</v>
      </c>
      <c r="AY403" s="157" t="s">
        <v>194</v>
      </c>
    </row>
    <row r="404" spans="2:65" s="1" customFormat="1" ht="16.35" customHeight="1">
      <c r="B404" s="140"/>
      <c r="C404" s="141" t="s">
        <v>698</v>
      </c>
      <c r="D404" s="141" t="s">
        <v>197</v>
      </c>
      <c r="E404" s="142" t="s">
        <v>699</v>
      </c>
      <c r="F404" s="143" t="s">
        <v>700</v>
      </c>
      <c r="G404" s="144" t="s">
        <v>200</v>
      </c>
      <c r="H404" s="145">
        <v>10</v>
      </c>
      <c r="I404" s="146"/>
      <c r="J404" s="147">
        <f>ROUND(I404*H404,2)</f>
        <v>0</v>
      </c>
      <c r="K404" s="143" t="s">
        <v>201</v>
      </c>
      <c r="L404" s="30"/>
      <c r="M404" s="148" t="s">
        <v>3</v>
      </c>
      <c r="N404" s="149" t="s">
        <v>42</v>
      </c>
      <c r="O404" s="49"/>
      <c r="P404" s="150">
        <f>O404*H404</f>
        <v>0</v>
      </c>
      <c r="Q404" s="150">
        <v>0</v>
      </c>
      <c r="R404" s="150">
        <f>Q404*H404</f>
        <v>0</v>
      </c>
      <c r="S404" s="150">
        <v>0</v>
      </c>
      <c r="T404" s="151">
        <f>S404*H404</f>
        <v>0</v>
      </c>
      <c r="AR404" s="16" t="s">
        <v>294</v>
      </c>
      <c r="AT404" s="16" t="s">
        <v>197</v>
      </c>
      <c r="AU404" s="16" t="s">
        <v>80</v>
      </c>
      <c r="AY404" s="16" t="s">
        <v>194</v>
      </c>
      <c r="BE404" s="152">
        <f>IF(N404="základní",J404,0)</f>
        <v>0</v>
      </c>
      <c r="BF404" s="152">
        <f>IF(N404="snížená",J404,0)</f>
        <v>0</v>
      </c>
      <c r="BG404" s="152">
        <f>IF(N404="zákl. přenesená",J404,0)</f>
        <v>0</v>
      </c>
      <c r="BH404" s="152">
        <f>IF(N404="sníž. přenesená",J404,0)</f>
        <v>0</v>
      </c>
      <c r="BI404" s="152">
        <f>IF(N404="nulová",J404,0)</f>
        <v>0</v>
      </c>
      <c r="BJ404" s="16" t="s">
        <v>78</v>
      </c>
      <c r="BK404" s="152">
        <f>ROUND(I404*H404,2)</f>
        <v>0</v>
      </c>
      <c r="BL404" s="16" t="s">
        <v>294</v>
      </c>
      <c r="BM404" s="16" t="s">
        <v>701</v>
      </c>
    </row>
    <row r="405" spans="2:47" s="1" customFormat="1" ht="19.2">
      <c r="B405" s="30"/>
      <c r="D405" s="153" t="s">
        <v>204</v>
      </c>
      <c r="F405" s="154" t="s">
        <v>702</v>
      </c>
      <c r="I405" s="85"/>
      <c r="L405" s="30"/>
      <c r="M405" s="155"/>
      <c r="N405" s="49"/>
      <c r="O405" s="49"/>
      <c r="P405" s="49"/>
      <c r="Q405" s="49"/>
      <c r="R405" s="49"/>
      <c r="S405" s="49"/>
      <c r="T405" s="50"/>
      <c r="AT405" s="16" t="s">
        <v>204</v>
      </c>
      <c r="AU405" s="16" t="s">
        <v>80</v>
      </c>
    </row>
    <row r="406" spans="2:51" s="12" customFormat="1" ht="12">
      <c r="B406" s="164"/>
      <c r="D406" s="153" t="s">
        <v>206</v>
      </c>
      <c r="E406" s="165" t="s">
        <v>3</v>
      </c>
      <c r="F406" s="166" t="s">
        <v>703</v>
      </c>
      <c r="H406" s="165" t="s">
        <v>3</v>
      </c>
      <c r="I406" s="167"/>
      <c r="L406" s="164"/>
      <c r="M406" s="168"/>
      <c r="N406" s="169"/>
      <c r="O406" s="169"/>
      <c r="P406" s="169"/>
      <c r="Q406" s="169"/>
      <c r="R406" s="169"/>
      <c r="S406" s="169"/>
      <c r="T406" s="170"/>
      <c r="AT406" s="165" t="s">
        <v>206</v>
      </c>
      <c r="AU406" s="165" t="s">
        <v>80</v>
      </c>
      <c r="AV406" s="12" t="s">
        <v>78</v>
      </c>
      <c r="AW406" s="12" t="s">
        <v>31</v>
      </c>
      <c r="AX406" s="12" t="s">
        <v>71</v>
      </c>
      <c r="AY406" s="165" t="s">
        <v>194</v>
      </c>
    </row>
    <row r="407" spans="2:51" s="11" customFormat="1" ht="12">
      <c r="B407" s="156"/>
      <c r="D407" s="153" t="s">
        <v>206</v>
      </c>
      <c r="E407" s="157" t="s">
        <v>3</v>
      </c>
      <c r="F407" s="158" t="s">
        <v>258</v>
      </c>
      <c r="H407" s="159">
        <v>10</v>
      </c>
      <c r="I407" s="160"/>
      <c r="L407" s="156"/>
      <c r="M407" s="161"/>
      <c r="N407" s="162"/>
      <c r="O407" s="162"/>
      <c r="P407" s="162"/>
      <c r="Q407" s="162"/>
      <c r="R407" s="162"/>
      <c r="S407" s="162"/>
      <c r="T407" s="163"/>
      <c r="AT407" s="157" t="s">
        <v>206</v>
      </c>
      <c r="AU407" s="157" t="s">
        <v>80</v>
      </c>
      <c r="AV407" s="11" t="s">
        <v>80</v>
      </c>
      <c r="AW407" s="11" t="s">
        <v>31</v>
      </c>
      <c r="AX407" s="11" t="s">
        <v>78</v>
      </c>
      <c r="AY407" s="157" t="s">
        <v>194</v>
      </c>
    </row>
    <row r="408" spans="2:65" s="1" customFormat="1" ht="16.35" customHeight="1">
      <c r="B408" s="140"/>
      <c r="C408" s="179" t="s">
        <v>704</v>
      </c>
      <c r="D408" s="179" t="s">
        <v>220</v>
      </c>
      <c r="E408" s="180" t="s">
        <v>705</v>
      </c>
      <c r="F408" s="181" t="s">
        <v>706</v>
      </c>
      <c r="G408" s="182" t="s">
        <v>532</v>
      </c>
      <c r="H408" s="183">
        <v>5.46</v>
      </c>
      <c r="I408" s="184"/>
      <c r="J408" s="185">
        <f>ROUND(I408*H408,2)</f>
        <v>0</v>
      </c>
      <c r="K408" s="181" t="s">
        <v>3</v>
      </c>
      <c r="L408" s="186"/>
      <c r="M408" s="187" t="s">
        <v>3</v>
      </c>
      <c r="N408" s="188" t="s">
        <v>42</v>
      </c>
      <c r="O408" s="49"/>
      <c r="P408" s="150">
        <f>O408*H408</f>
        <v>0</v>
      </c>
      <c r="Q408" s="150">
        <v>0.003</v>
      </c>
      <c r="R408" s="150">
        <f>Q408*H408</f>
        <v>0.01638</v>
      </c>
      <c r="S408" s="150">
        <v>0</v>
      </c>
      <c r="T408" s="151">
        <f>S408*H408</f>
        <v>0</v>
      </c>
      <c r="AR408" s="16" t="s">
        <v>350</v>
      </c>
      <c r="AT408" s="16" t="s">
        <v>220</v>
      </c>
      <c r="AU408" s="16" t="s">
        <v>80</v>
      </c>
      <c r="AY408" s="16" t="s">
        <v>194</v>
      </c>
      <c r="BE408" s="152">
        <f>IF(N408="základní",J408,0)</f>
        <v>0</v>
      </c>
      <c r="BF408" s="152">
        <f>IF(N408="snížená",J408,0)</f>
        <v>0</v>
      </c>
      <c r="BG408" s="152">
        <f>IF(N408="zákl. přenesená",J408,0)</f>
        <v>0</v>
      </c>
      <c r="BH408" s="152">
        <f>IF(N408="sníž. přenesená",J408,0)</f>
        <v>0</v>
      </c>
      <c r="BI408" s="152">
        <f>IF(N408="nulová",J408,0)</f>
        <v>0</v>
      </c>
      <c r="BJ408" s="16" t="s">
        <v>78</v>
      </c>
      <c r="BK408" s="152">
        <f>ROUND(I408*H408,2)</f>
        <v>0</v>
      </c>
      <c r="BL408" s="16" t="s">
        <v>294</v>
      </c>
      <c r="BM408" s="16" t="s">
        <v>707</v>
      </c>
    </row>
    <row r="409" spans="2:47" s="1" customFormat="1" ht="12">
      <c r="B409" s="30"/>
      <c r="D409" s="153" t="s">
        <v>204</v>
      </c>
      <c r="F409" s="154" t="s">
        <v>706</v>
      </c>
      <c r="I409" s="85"/>
      <c r="L409" s="30"/>
      <c r="M409" s="155"/>
      <c r="N409" s="49"/>
      <c r="O409" s="49"/>
      <c r="P409" s="49"/>
      <c r="Q409" s="49"/>
      <c r="R409" s="49"/>
      <c r="S409" s="49"/>
      <c r="T409" s="50"/>
      <c r="AT409" s="16" t="s">
        <v>204</v>
      </c>
      <c r="AU409" s="16" t="s">
        <v>80</v>
      </c>
    </row>
    <row r="410" spans="2:51" s="11" customFormat="1" ht="12">
      <c r="B410" s="156"/>
      <c r="D410" s="153" t="s">
        <v>206</v>
      </c>
      <c r="F410" s="158" t="s">
        <v>708</v>
      </c>
      <c r="H410" s="159">
        <v>5.46</v>
      </c>
      <c r="I410" s="160"/>
      <c r="L410" s="156"/>
      <c r="M410" s="161"/>
      <c r="N410" s="162"/>
      <c r="O410" s="162"/>
      <c r="P410" s="162"/>
      <c r="Q410" s="162"/>
      <c r="R410" s="162"/>
      <c r="S410" s="162"/>
      <c r="T410" s="163"/>
      <c r="AT410" s="157" t="s">
        <v>206</v>
      </c>
      <c r="AU410" s="157" t="s">
        <v>80</v>
      </c>
      <c r="AV410" s="11" t="s">
        <v>80</v>
      </c>
      <c r="AW410" s="11" t="s">
        <v>4</v>
      </c>
      <c r="AX410" s="11" t="s">
        <v>78</v>
      </c>
      <c r="AY410" s="157" t="s">
        <v>194</v>
      </c>
    </row>
    <row r="411" spans="2:65" s="1" customFormat="1" ht="16.35" customHeight="1">
      <c r="B411" s="140"/>
      <c r="C411" s="141" t="s">
        <v>709</v>
      </c>
      <c r="D411" s="141" t="s">
        <v>197</v>
      </c>
      <c r="E411" s="142" t="s">
        <v>710</v>
      </c>
      <c r="F411" s="143" t="s">
        <v>711</v>
      </c>
      <c r="G411" s="144" t="s">
        <v>200</v>
      </c>
      <c r="H411" s="145">
        <v>5</v>
      </c>
      <c r="I411" s="146"/>
      <c r="J411" s="147">
        <f>ROUND(I411*H411,2)</f>
        <v>0</v>
      </c>
      <c r="K411" s="143" t="s">
        <v>201</v>
      </c>
      <c r="L411" s="30"/>
      <c r="M411" s="148" t="s">
        <v>3</v>
      </c>
      <c r="N411" s="149" t="s">
        <v>42</v>
      </c>
      <c r="O411" s="49"/>
      <c r="P411" s="150">
        <f>O411*H411</f>
        <v>0</v>
      </c>
      <c r="Q411" s="150">
        <v>0</v>
      </c>
      <c r="R411" s="150">
        <f>Q411*H411</f>
        <v>0</v>
      </c>
      <c r="S411" s="150">
        <v>0</v>
      </c>
      <c r="T411" s="151">
        <f>S411*H411</f>
        <v>0</v>
      </c>
      <c r="AR411" s="16" t="s">
        <v>294</v>
      </c>
      <c r="AT411" s="16" t="s">
        <v>197</v>
      </c>
      <c r="AU411" s="16" t="s">
        <v>80</v>
      </c>
      <c r="AY411" s="16" t="s">
        <v>194</v>
      </c>
      <c r="BE411" s="152">
        <f>IF(N411="základní",J411,0)</f>
        <v>0</v>
      </c>
      <c r="BF411" s="152">
        <f>IF(N411="snížená",J411,0)</f>
        <v>0</v>
      </c>
      <c r="BG411" s="152">
        <f>IF(N411="zákl. přenesená",J411,0)</f>
        <v>0</v>
      </c>
      <c r="BH411" s="152">
        <f>IF(N411="sníž. přenesená",J411,0)</f>
        <v>0</v>
      </c>
      <c r="BI411" s="152">
        <f>IF(N411="nulová",J411,0)</f>
        <v>0</v>
      </c>
      <c r="BJ411" s="16" t="s">
        <v>78</v>
      </c>
      <c r="BK411" s="152">
        <f>ROUND(I411*H411,2)</f>
        <v>0</v>
      </c>
      <c r="BL411" s="16" t="s">
        <v>294</v>
      </c>
      <c r="BM411" s="16" t="s">
        <v>712</v>
      </c>
    </row>
    <row r="412" spans="2:47" s="1" customFormat="1" ht="19.2">
      <c r="B412" s="30"/>
      <c r="D412" s="153" t="s">
        <v>204</v>
      </c>
      <c r="F412" s="154" t="s">
        <v>713</v>
      </c>
      <c r="I412" s="85"/>
      <c r="L412" s="30"/>
      <c r="M412" s="155"/>
      <c r="N412" s="49"/>
      <c r="O412" s="49"/>
      <c r="P412" s="49"/>
      <c r="Q412" s="49"/>
      <c r="R412" s="49"/>
      <c r="S412" s="49"/>
      <c r="T412" s="50"/>
      <c r="AT412" s="16" t="s">
        <v>204</v>
      </c>
      <c r="AU412" s="16" t="s">
        <v>80</v>
      </c>
    </row>
    <row r="413" spans="2:51" s="11" customFormat="1" ht="12">
      <c r="B413" s="156"/>
      <c r="D413" s="153" t="s">
        <v>206</v>
      </c>
      <c r="E413" s="157" t="s">
        <v>3</v>
      </c>
      <c r="F413" s="158" t="s">
        <v>714</v>
      </c>
      <c r="H413" s="159">
        <v>5</v>
      </c>
      <c r="I413" s="160"/>
      <c r="L413" s="156"/>
      <c r="M413" s="161"/>
      <c r="N413" s="162"/>
      <c r="O413" s="162"/>
      <c r="P413" s="162"/>
      <c r="Q413" s="162"/>
      <c r="R413" s="162"/>
      <c r="S413" s="162"/>
      <c r="T413" s="163"/>
      <c r="AT413" s="157" t="s">
        <v>206</v>
      </c>
      <c r="AU413" s="157" t="s">
        <v>80</v>
      </c>
      <c r="AV413" s="11" t="s">
        <v>80</v>
      </c>
      <c r="AW413" s="11" t="s">
        <v>31</v>
      </c>
      <c r="AX413" s="11" t="s">
        <v>78</v>
      </c>
      <c r="AY413" s="157" t="s">
        <v>194</v>
      </c>
    </row>
    <row r="414" spans="2:65" s="1" customFormat="1" ht="16.35" customHeight="1">
      <c r="B414" s="140"/>
      <c r="C414" s="179" t="s">
        <v>715</v>
      </c>
      <c r="D414" s="179" t="s">
        <v>220</v>
      </c>
      <c r="E414" s="180" t="s">
        <v>716</v>
      </c>
      <c r="F414" s="181" t="s">
        <v>717</v>
      </c>
      <c r="G414" s="182" t="s">
        <v>532</v>
      </c>
      <c r="H414" s="183">
        <v>24.938</v>
      </c>
      <c r="I414" s="184"/>
      <c r="J414" s="185">
        <f>ROUND(I414*H414,2)</f>
        <v>0</v>
      </c>
      <c r="K414" s="181" t="s">
        <v>3</v>
      </c>
      <c r="L414" s="186"/>
      <c r="M414" s="187" t="s">
        <v>3</v>
      </c>
      <c r="N414" s="188" t="s">
        <v>42</v>
      </c>
      <c r="O414" s="49"/>
      <c r="P414" s="150">
        <f>O414*H414</f>
        <v>0</v>
      </c>
      <c r="Q414" s="150">
        <v>0.006</v>
      </c>
      <c r="R414" s="150">
        <f>Q414*H414</f>
        <v>0.14962799999999998</v>
      </c>
      <c r="S414" s="150">
        <v>0</v>
      </c>
      <c r="T414" s="151">
        <f>S414*H414</f>
        <v>0</v>
      </c>
      <c r="AR414" s="16" t="s">
        <v>350</v>
      </c>
      <c r="AT414" s="16" t="s">
        <v>220</v>
      </c>
      <c r="AU414" s="16" t="s">
        <v>80</v>
      </c>
      <c r="AY414" s="16" t="s">
        <v>194</v>
      </c>
      <c r="BE414" s="152">
        <f>IF(N414="základní",J414,0)</f>
        <v>0</v>
      </c>
      <c r="BF414" s="152">
        <f>IF(N414="snížená",J414,0)</f>
        <v>0</v>
      </c>
      <c r="BG414" s="152">
        <f>IF(N414="zákl. přenesená",J414,0)</f>
        <v>0</v>
      </c>
      <c r="BH414" s="152">
        <f>IF(N414="sníž. přenesená",J414,0)</f>
        <v>0</v>
      </c>
      <c r="BI414" s="152">
        <f>IF(N414="nulová",J414,0)</f>
        <v>0</v>
      </c>
      <c r="BJ414" s="16" t="s">
        <v>78</v>
      </c>
      <c r="BK414" s="152">
        <f>ROUND(I414*H414,2)</f>
        <v>0</v>
      </c>
      <c r="BL414" s="16" t="s">
        <v>294</v>
      </c>
      <c r="BM414" s="16" t="s">
        <v>718</v>
      </c>
    </row>
    <row r="415" spans="2:47" s="1" customFormat="1" ht="12">
      <c r="B415" s="30"/>
      <c r="D415" s="153" t="s">
        <v>204</v>
      </c>
      <c r="F415" s="154" t="s">
        <v>719</v>
      </c>
      <c r="I415" s="85"/>
      <c r="L415" s="30"/>
      <c r="M415" s="155"/>
      <c r="N415" s="49"/>
      <c r="O415" s="49"/>
      <c r="P415" s="49"/>
      <c r="Q415" s="49"/>
      <c r="R415" s="49"/>
      <c r="S415" s="49"/>
      <c r="T415" s="50"/>
      <c r="AT415" s="16" t="s">
        <v>204</v>
      </c>
      <c r="AU415" s="16" t="s">
        <v>80</v>
      </c>
    </row>
    <row r="416" spans="2:51" s="12" customFormat="1" ht="12">
      <c r="B416" s="164"/>
      <c r="D416" s="153" t="s">
        <v>206</v>
      </c>
      <c r="E416" s="165" t="s">
        <v>3</v>
      </c>
      <c r="F416" s="166" t="s">
        <v>720</v>
      </c>
      <c r="H416" s="165" t="s">
        <v>3</v>
      </c>
      <c r="I416" s="167"/>
      <c r="L416" s="164"/>
      <c r="M416" s="168"/>
      <c r="N416" s="169"/>
      <c r="O416" s="169"/>
      <c r="P416" s="169"/>
      <c r="Q416" s="169"/>
      <c r="R416" s="169"/>
      <c r="S416" s="169"/>
      <c r="T416" s="170"/>
      <c r="AT416" s="165" t="s">
        <v>206</v>
      </c>
      <c r="AU416" s="165" t="s">
        <v>80</v>
      </c>
      <c r="AV416" s="12" t="s">
        <v>78</v>
      </c>
      <c r="AW416" s="12" t="s">
        <v>31</v>
      </c>
      <c r="AX416" s="12" t="s">
        <v>71</v>
      </c>
      <c r="AY416" s="165" t="s">
        <v>194</v>
      </c>
    </row>
    <row r="417" spans="2:51" s="11" customFormat="1" ht="12">
      <c r="B417" s="156"/>
      <c r="D417" s="153" t="s">
        <v>206</v>
      </c>
      <c r="E417" s="157" t="s">
        <v>3</v>
      </c>
      <c r="F417" s="158" t="s">
        <v>721</v>
      </c>
      <c r="H417" s="159">
        <v>23.75</v>
      </c>
      <c r="I417" s="160"/>
      <c r="L417" s="156"/>
      <c r="M417" s="161"/>
      <c r="N417" s="162"/>
      <c r="O417" s="162"/>
      <c r="P417" s="162"/>
      <c r="Q417" s="162"/>
      <c r="R417" s="162"/>
      <c r="S417" s="162"/>
      <c r="T417" s="163"/>
      <c r="AT417" s="157" t="s">
        <v>206</v>
      </c>
      <c r="AU417" s="157" t="s">
        <v>80</v>
      </c>
      <c r="AV417" s="11" t="s">
        <v>80</v>
      </c>
      <c r="AW417" s="11" t="s">
        <v>31</v>
      </c>
      <c r="AX417" s="11" t="s">
        <v>78</v>
      </c>
      <c r="AY417" s="157" t="s">
        <v>194</v>
      </c>
    </row>
    <row r="418" spans="2:51" s="11" customFormat="1" ht="12">
      <c r="B418" s="156"/>
      <c r="D418" s="153" t="s">
        <v>206</v>
      </c>
      <c r="F418" s="158" t="s">
        <v>722</v>
      </c>
      <c r="H418" s="159">
        <v>24.938</v>
      </c>
      <c r="I418" s="160"/>
      <c r="L418" s="156"/>
      <c r="M418" s="161"/>
      <c r="N418" s="162"/>
      <c r="O418" s="162"/>
      <c r="P418" s="162"/>
      <c r="Q418" s="162"/>
      <c r="R418" s="162"/>
      <c r="S418" s="162"/>
      <c r="T418" s="163"/>
      <c r="AT418" s="157" t="s">
        <v>206</v>
      </c>
      <c r="AU418" s="157" t="s">
        <v>80</v>
      </c>
      <c r="AV418" s="11" t="s">
        <v>80</v>
      </c>
      <c r="AW418" s="11" t="s">
        <v>4</v>
      </c>
      <c r="AX418" s="11" t="s">
        <v>78</v>
      </c>
      <c r="AY418" s="157" t="s">
        <v>194</v>
      </c>
    </row>
    <row r="419" spans="2:65" s="1" customFormat="1" ht="16.35" customHeight="1">
      <c r="B419" s="140"/>
      <c r="C419" s="141" t="s">
        <v>723</v>
      </c>
      <c r="D419" s="141" t="s">
        <v>197</v>
      </c>
      <c r="E419" s="142" t="s">
        <v>724</v>
      </c>
      <c r="F419" s="143" t="s">
        <v>725</v>
      </c>
      <c r="G419" s="144" t="s">
        <v>200</v>
      </c>
      <c r="H419" s="145">
        <v>1</v>
      </c>
      <c r="I419" s="146"/>
      <c r="J419" s="147">
        <f>ROUND(I419*H419,2)</f>
        <v>0</v>
      </c>
      <c r="K419" s="143" t="s">
        <v>3</v>
      </c>
      <c r="L419" s="30"/>
      <c r="M419" s="148" t="s">
        <v>3</v>
      </c>
      <c r="N419" s="149" t="s">
        <v>42</v>
      </c>
      <c r="O419" s="49"/>
      <c r="P419" s="150">
        <f>O419*H419</f>
        <v>0</v>
      </c>
      <c r="Q419" s="150">
        <v>0</v>
      </c>
      <c r="R419" s="150">
        <f>Q419*H419</f>
        <v>0</v>
      </c>
      <c r="S419" s="150">
        <v>0</v>
      </c>
      <c r="T419" s="151">
        <f>S419*H419</f>
        <v>0</v>
      </c>
      <c r="AR419" s="16" t="s">
        <v>294</v>
      </c>
      <c r="AT419" s="16" t="s">
        <v>197</v>
      </c>
      <c r="AU419" s="16" t="s">
        <v>80</v>
      </c>
      <c r="AY419" s="16" t="s">
        <v>194</v>
      </c>
      <c r="BE419" s="152">
        <f>IF(N419="základní",J419,0)</f>
        <v>0</v>
      </c>
      <c r="BF419" s="152">
        <f>IF(N419="snížená",J419,0)</f>
        <v>0</v>
      </c>
      <c r="BG419" s="152">
        <f>IF(N419="zákl. přenesená",J419,0)</f>
        <v>0</v>
      </c>
      <c r="BH419" s="152">
        <f>IF(N419="sníž. přenesená",J419,0)</f>
        <v>0</v>
      </c>
      <c r="BI419" s="152">
        <f>IF(N419="nulová",J419,0)</f>
        <v>0</v>
      </c>
      <c r="BJ419" s="16" t="s">
        <v>78</v>
      </c>
      <c r="BK419" s="152">
        <f>ROUND(I419*H419,2)</f>
        <v>0</v>
      </c>
      <c r="BL419" s="16" t="s">
        <v>294</v>
      </c>
      <c r="BM419" s="16" t="s">
        <v>726</v>
      </c>
    </row>
    <row r="420" spans="2:47" s="1" customFormat="1" ht="12">
      <c r="B420" s="30"/>
      <c r="D420" s="153" t="s">
        <v>204</v>
      </c>
      <c r="F420" s="154" t="s">
        <v>727</v>
      </c>
      <c r="I420" s="85"/>
      <c r="L420" s="30"/>
      <c r="M420" s="155"/>
      <c r="N420" s="49"/>
      <c r="O420" s="49"/>
      <c r="P420" s="49"/>
      <c r="Q420" s="49"/>
      <c r="R420" s="49"/>
      <c r="S420" s="49"/>
      <c r="T420" s="50"/>
      <c r="AT420" s="16" t="s">
        <v>204</v>
      </c>
      <c r="AU420" s="16" t="s">
        <v>80</v>
      </c>
    </row>
    <row r="421" spans="2:47" s="1" customFormat="1" ht="19.2">
      <c r="B421" s="30"/>
      <c r="D421" s="153" t="s">
        <v>337</v>
      </c>
      <c r="F421" s="197" t="s">
        <v>728</v>
      </c>
      <c r="I421" s="85"/>
      <c r="L421" s="30"/>
      <c r="M421" s="155"/>
      <c r="N421" s="49"/>
      <c r="O421" s="49"/>
      <c r="P421" s="49"/>
      <c r="Q421" s="49"/>
      <c r="R421" s="49"/>
      <c r="S421" s="49"/>
      <c r="T421" s="50"/>
      <c r="AT421" s="16" t="s">
        <v>337</v>
      </c>
      <c r="AU421" s="16" t="s">
        <v>80</v>
      </c>
    </row>
    <row r="422" spans="2:51" s="11" customFormat="1" ht="12">
      <c r="B422" s="156"/>
      <c r="D422" s="153" t="s">
        <v>206</v>
      </c>
      <c r="E422" s="157" t="s">
        <v>3</v>
      </c>
      <c r="F422" s="158" t="s">
        <v>729</v>
      </c>
      <c r="H422" s="159">
        <v>1</v>
      </c>
      <c r="I422" s="160"/>
      <c r="L422" s="156"/>
      <c r="M422" s="161"/>
      <c r="N422" s="162"/>
      <c r="O422" s="162"/>
      <c r="P422" s="162"/>
      <c r="Q422" s="162"/>
      <c r="R422" s="162"/>
      <c r="S422" s="162"/>
      <c r="T422" s="163"/>
      <c r="AT422" s="157" t="s">
        <v>206</v>
      </c>
      <c r="AU422" s="157" t="s">
        <v>80</v>
      </c>
      <c r="AV422" s="11" t="s">
        <v>80</v>
      </c>
      <c r="AW422" s="11" t="s">
        <v>31</v>
      </c>
      <c r="AX422" s="11" t="s">
        <v>71</v>
      </c>
      <c r="AY422" s="157" t="s">
        <v>194</v>
      </c>
    </row>
    <row r="423" spans="2:51" s="13" customFormat="1" ht="12">
      <c r="B423" s="171"/>
      <c r="D423" s="153" t="s">
        <v>206</v>
      </c>
      <c r="E423" s="172" t="s">
        <v>3</v>
      </c>
      <c r="F423" s="173" t="s">
        <v>215</v>
      </c>
      <c r="H423" s="174">
        <v>1</v>
      </c>
      <c r="I423" s="175"/>
      <c r="L423" s="171"/>
      <c r="M423" s="176"/>
      <c r="N423" s="177"/>
      <c r="O423" s="177"/>
      <c r="P423" s="177"/>
      <c r="Q423" s="177"/>
      <c r="R423" s="177"/>
      <c r="S423" s="177"/>
      <c r="T423" s="178"/>
      <c r="AT423" s="172" t="s">
        <v>206</v>
      </c>
      <c r="AU423" s="172" t="s">
        <v>80</v>
      </c>
      <c r="AV423" s="13" t="s">
        <v>202</v>
      </c>
      <c r="AW423" s="13" t="s">
        <v>31</v>
      </c>
      <c r="AX423" s="13" t="s">
        <v>78</v>
      </c>
      <c r="AY423" s="172" t="s">
        <v>194</v>
      </c>
    </row>
    <row r="424" spans="2:65" s="1" customFormat="1" ht="16.35" customHeight="1">
      <c r="B424" s="140"/>
      <c r="C424" s="141" t="s">
        <v>730</v>
      </c>
      <c r="D424" s="141" t="s">
        <v>197</v>
      </c>
      <c r="E424" s="142" t="s">
        <v>731</v>
      </c>
      <c r="F424" s="143" t="s">
        <v>732</v>
      </c>
      <c r="G424" s="144" t="s">
        <v>200</v>
      </c>
      <c r="H424" s="145">
        <v>2</v>
      </c>
      <c r="I424" s="146"/>
      <c r="J424" s="147">
        <f>ROUND(I424*H424,2)</f>
        <v>0</v>
      </c>
      <c r="K424" s="143" t="s">
        <v>3</v>
      </c>
      <c r="L424" s="30"/>
      <c r="M424" s="148" t="s">
        <v>3</v>
      </c>
      <c r="N424" s="149" t="s">
        <v>42</v>
      </c>
      <c r="O424" s="49"/>
      <c r="P424" s="150">
        <f>O424*H424</f>
        <v>0</v>
      </c>
      <c r="Q424" s="150">
        <v>0</v>
      </c>
      <c r="R424" s="150">
        <f>Q424*H424</f>
        <v>0</v>
      </c>
      <c r="S424" s="150">
        <v>0</v>
      </c>
      <c r="T424" s="151">
        <f>S424*H424</f>
        <v>0</v>
      </c>
      <c r="AR424" s="16" t="s">
        <v>294</v>
      </c>
      <c r="AT424" s="16" t="s">
        <v>197</v>
      </c>
      <c r="AU424" s="16" t="s">
        <v>80</v>
      </c>
      <c r="AY424" s="16" t="s">
        <v>194</v>
      </c>
      <c r="BE424" s="152">
        <f>IF(N424="základní",J424,0)</f>
        <v>0</v>
      </c>
      <c r="BF424" s="152">
        <f>IF(N424="snížená",J424,0)</f>
        <v>0</v>
      </c>
      <c r="BG424" s="152">
        <f>IF(N424="zákl. přenesená",J424,0)</f>
        <v>0</v>
      </c>
      <c r="BH424" s="152">
        <f>IF(N424="sníž. přenesená",J424,0)</f>
        <v>0</v>
      </c>
      <c r="BI424" s="152">
        <f>IF(N424="nulová",J424,0)</f>
        <v>0</v>
      </c>
      <c r="BJ424" s="16" t="s">
        <v>78</v>
      </c>
      <c r="BK424" s="152">
        <f>ROUND(I424*H424,2)</f>
        <v>0</v>
      </c>
      <c r="BL424" s="16" t="s">
        <v>294</v>
      </c>
      <c r="BM424" s="16" t="s">
        <v>733</v>
      </c>
    </row>
    <row r="425" spans="2:47" s="1" customFormat="1" ht="12">
      <c r="B425" s="30"/>
      <c r="D425" s="153" t="s">
        <v>204</v>
      </c>
      <c r="F425" s="154" t="s">
        <v>732</v>
      </c>
      <c r="I425" s="85"/>
      <c r="L425" s="30"/>
      <c r="M425" s="155"/>
      <c r="N425" s="49"/>
      <c r="O425" s="49"/>
      <c r="P425" s="49"/>
      <c r="Q425" s="49"/>
      <c r="R425" s="49"/>
      <c r="S425" s="49"/>
      <c r="T425" s="50"/>
      <c r="AT425" s="16" t="s">
        <v>204</v>
      </c>
      <c r="AU425" s="16" t="s">
        <v>80</v>
      </c>
    </row>
    <row r="426" spans="2:47" s="1" customFormat="1" ht="19.2">
      <c r="B426" s="30"/>
      <c r="D426" s="153" t="s">
        <v>337</v>
      </c>
      <c r="F426" s="197" t="s">
        <v>728</v>
      </c>
      <c r="I426" s="85"/>
      <c r="L426" s="30"/>
      <c r="M426" s="155"/>
      <c r="N426" s="49"/>
      <c r="O426" s="49"/>
      <c r="P426" s="49"/>
      <c r="Q426" s="49"/>
      <c r="R426" s="49"/>
      <c r="S426" s="49"/>
      <c r="T426" s="50"/>
      <c r="AT426" s="16" t="s">
        <v>337</v>
      </c>
      <c r="AU426" s="16" t="s">
        <v>80</v>
      </c>
    </row>
    <row r="427" spans="2:51" s="11" customFormat="1" ht="12">
      <c r="B427" s="156"/>
      <c r="D427" s="153" t="s">
        <v>206</v>
      </c>
      <c r="E427" s="157" t="s">
        <v>3</v>
      </c>
      <c r="F427" s="158" t="s">
        <v>734</v>
      </c>
      <c r="H427" s="159">
        <v>2</v>
      </c>
      <c r="I427" s="160"/>
      <c r="L427" s="156"/>
      <c r="M427" s="161"/>
      <c r="N427" s="162"/>
      <c r="O427" s="162"/>
      <c r="P427" s="162"/>
      <c r="Q427" s="162"/>
      <c r="R427" s="162"/>
      <c r="S427" s="162"/>
      <c r="T427" s="163"/>
      <c r="AT427" s="157" t="s">
        <v>206</v>
      </c>
      <c r="AU427" s="157" t="s">
        <v>80</v>
      </c>
      <c r="AV427" s="11" t="s">
        <v>80</v>
      </c>
      <c r="AW427" s="11" t="s">
        <v>31</v>
      </c>
      <c r="AX427" s="11" t="s">
        <v>71</v>
      </c>
      <c r="AY427" s="157" t="s">
        <v>194</v>
      </c>
    </row>
    <row r="428" spans="2:51" s="13" customFormat="1" ht="12">
      <c r="B428" s="171"/>
      <c r="D428" s="153" t="s">
        <v>206</v>
      </c>
      <c r="E428" s="172" t="s">
        <v>3</v>
      </c>
      <c r="F428" s="173" t="s">
        <v>215</v>
      </c>
      <c r="H428" s="174">
        <v>2</v>
      </c>
      <c r="I428" s="175"/>
      <c r="L428" s="171"/>
      <c r="M428" s="176"/>
      <c r="N428" s="177"/>
      <c r="O428" s="177"/>
      <c r="P428" s="177"/>
      <c r="Q428" s="177"/>
      <c r="R428" s="177"/>
      <c r="S428" s="177"/>
      <c r="T428" s="178"/>
      <c r="AT428" s="172" t="s">
        <v>206</v>
      </c>
      <c r="AU428" s="172" t="s">
        <v>80</v>
      </c>
      <c r="AV428" s="13" t="s">
        <v>202</v>
      </c>
      <c r="AW428" s="13" t="s">
        <v>31</v>
      </c>
      <c r="AX428" s="13" t="s">
        <v>78</v>
      </c>
      <c r="AY428" s="172" t="s">
        <v>194</v>
      </c>
    </row>
    <row r="429" spans="2:65" s="1" customFormat="1" ht="16.35" customHeight="1">
      <c r="B429" s="140"/>
      <c r="C429" s="141" t="s">
        <v>735</v>
      </c>
      <c r="D429" s="141" t="s">
        <v>197</v>
      </c>
      <c r="E429" s="142" t="s">
        <v>736</v>
      </c>
      <c r="F429" s="143" t="s">
        <v>737</v>
      </c>
      <c r="G429" s="144" t="s">
        <v>532</v>
      </c>
      <c r="H429" s="145">
        <v>41.3</v>
      </c>
      <c r="I429" s="146"/>
      <c r="J429" s="147">
        <f>ROUND(I429*H429,2)</f>
        <v>0</v>
      </c>
      <c r="K429" s="143" t="s">
        <v>3</v>
      </c>
      <c r="L429" s="30"/>
      <c r="M429" s="148" t="s">
        <v>3</v>
      </c>
      <c r="N429" s="149" t="s">
        <v>42</v>
      </c>
      <c r="O429" s="49"/>
      <c r="P429" s="150">
        <f>O429*H429</f>
        <v>0</v>
      </c>
      <c r="Q429" s="150">
        <v>0</v>
      </c>
      <c r="R429" s="150">
        <f>Q429*H429</f>
        <v>0</v>
      </c>
      <c r="S429" s="150">
        <v>0</v>
      </c>
      <c r="T429" s="151">
        <f>S429*H429</f>
        <v>0</v>
      </c>
      <c r="AR429" s="16" t="s">
        <v>294</v>
      </c>
      <c r="AT429" s="16" t="s">
        <v>197</v>
      </c>
      <c r="AU429" s="16" t="s">
        <v>80</v>
      </c>
      <c r="AY429" s="16" t="s">
        <v>194</v>
      </c>
      <c r="BE429" s="152">
        <f>IF(N429="základní",J429,0)</f>
        <v>0</v>
      </c>
      <c r="BF429" s="152">
        <f>IF(N429="snížená",J429,0)</f>
        <v>0</v>
      </c>
      <c r="BG429" s="152">
        <f>IF(N429="zákl. přenesená",J429,0)</f>
        <v>0</v>
      </c>
      <c r="BH429" s="152">
        <f>IF(N429="sníž. přenesená",J429,0)</f>
        <v>0</v>
      </c>
      <c r="BI429" s="152">
        <f>IF(N429="nulová",J429,0)</f>
        <v>0</v>
      </c>
      <c r="BJ429" s="16" t="s">
        <v>78</v>
      </c>
      <c r="BK429" s="152">
        <f>ROUND(I429*H429,2)</f>
        <v>0</v>
      </c>
      <c r="BL429" s="16" t="s">
        <v>294</v>
      </c>
      <c r="BM429" s="16" t="s">
        <v>738</v>
      </c>
    </row>
    <row r="430" spans="2:47" s="1" customFormat="1" ht="12">
      <c r="B430" s="30"/>
      <c r="D430" s="153" t="s">
        <v>204</v>
      </c>
      <c r="F430" s="154" t="s">
        <v>737</v>
      </c>
      <c r="I430" s="85"/>
      <c r="L430" s="30"/>
      <c r="M430" s="155"/>
      <c r="N430" s="49"/>
      <c r="O430" s="49"/>
      <c r="P430" s="49"/>
      <c r="Q430" s="49"/>
      <c r="R430" s="49"/>
      <c r="S430" s="49"/>
      <c r="T430" s="50"/>
      <c r="AT430" s="16" t="s">
        <v>204</v>
      </c>
      <c r="AU430" s="16" t="s">
        <v>80</v>
      </c>
    </row>
    <row r="431" spans="2:47" s="1" customFormat="1" ht="19.2">
      <c r="B431" s="30"/>
      <c r="D431" s="153" t="s">
        <v>337</v>
      </c>
      <c r="F431" s="197" t="s">
        <v>728</v>
      </c>
      <c r="I431" s="85"/>
      <c r="L431" s="30"/>
      <c r="M431" s="155"/>
      <c r="N431" s="49"/>
      <c r="O431" s="49"/>
      <c r="P431" s="49"/>
      <c r="Q431" s="49"/>
      <c r="R431" s="49"/>
      <c r="S431" s="49"/>
      <c r="T431" s="50"/>
      <c r="AT431" s="16" t="s">
        <v>337</v>
      </c>
      <c r="AU431" s="16" t="s">
        <v>80</v>
      </c>
    </row>
    <row r="432" spans="2:51" s="11" customFormat="1" ht="12">
      <c r="B432" s="156"/>
      <c r="D432" s="153" t="s">
        <v>206</v>
      </c>
      <c r="E432" s="157" t="s">
        <v>3</v>
      </c>
      <c r="F432" s="158" t="s">
        <v>739</v>
      </c>
      <c r="H432" s="159">
        <v>41.3</v>
      </c>
      <c r="I432" s="160"/>
      <c r="L432" s="156"/>
      <c r="M432" s="161"/>
      <c r="N432" s="162"/>
      <c r="O432" s="162"/>
      <c r="P432" s="162"/>
      <c r="Q432" s="162"/>
      <c r="R432" s="162"/>
      <c r="S432" s="162"/>
      <c r="T432" s="163"/>
      <c r="AT432" s="157" t="s">
        <v>206</v>
      </c>
      <c r="AU432" s="157" t="s">
        <v>80</v>
      </c>
      <c r="AV432" s="11" t="s">
        <v>80</v>
      </c>
      <c r="AW432" s="11" t="s">
        <v>31</v>
      </c>
      <c r="AX432" s="11" t="s">
        <v>71</v>
      </c>
      <c r="AY432" s="157" t="s">
        <v>194</v>
      </c>
    </row>
    <row r="433" spans="2:51" s="13" customFormat="1" ht="12">
      <c r="B433" s="171"/>
      <c r="D433" s="153" t="s">
        <v>206</v>
      </c>
      <c r="E433" s="172" t="s">
        <v>3</v>
      </c>
      <c r="F433" s="173" t="s">
        <v>215</v>
      </c>
      <c r="H433" s="174">
        <v>41.3</v>
      </c>
      <c r="I433" s="175"/>
      <c r="L433" s="171"/>
      <c r="M433" s="176"/>
      <c r="N433" s="177"/>
      <c r="O433" s="177"/>
      <c r="P433" s="177"/>
      <c r="Q433" s="177"/>
      <c r="R433" s="177"/>
      <c r="S433" s="177"/>
      <c r="T433" s="178"/>
      <c r="AT433" s="172" t="s">
        <v>206</v>
      </c>
      <c r="AU433" s="172" t="s">
        <v>80</v>
      </c>
      <c r="AV433" s="13" t="s">
        <v>202</v>
      </c>
      <c r="AW433" s="13" t="s">
        <v>31</v>
      </c>
      <c r="AX433" s="13" t="s">
        <v>78</v>
      </c>
      <c r="AY433" s="172" t="s">
        <v>194</v>
      </c>
    </row>
    <row r="434" spans="2:65" s="1" customFormat="1" ht="16.35" customHeight="1">
      <c r="B434" s="140"/>
      <c r="C434" s="141" t="s">
        <v>740</v>
      </c>
      <c r="D434" s="141" t="s">
        <v>197</v>
      </c>
      <c r="E434" s="142" t="s">
        <v>741</v>
      </c>
      <c r="F434" s="143" t="s">
        <v>742</v>
      </c>
      <c r="G434" s="144" t="s">
        <v>532</v>
      </c>
      <c r="H434" s="145">
        <v>5.8</v>
      </c>
      <c r="I434" s="146"/>
      <c r="J434" s="147">
        <f>ROUND(I434*H434,2)</f>
        <v>0</v>
      </c>
      <c r="K434" s="143" t="s">
        <v>3</v>
      </c>
      <c r="L434" s="30"/>
      <c r="M434" s="148" t="s">
        <v>3</v>
      </c>
      <c r="N434" s="149" t="s">
        <v>42</v>
      </c>
      <c r="O434" s="49"/>
      <c r="P434" s="150">
        <f>O434*H434</f>
        <v>0</v>
      </c>
      <c r="Q434" s="150">
        <v>0</v>
      </c>
      <c r="R434" s="150">
        <f>Q434*H434</f>
        <v>0</v>
      </c>
      <c r="S434" s="150">
        <v>0</v>
      </c>
      <c r="T434" s="151">
        <f>S434*H434</f>
        <v>0</v>
      </c>
      <c r="AR434" s="16" t="s">
        <v>294</v>
      </c>
      <c r="AT434" s="16" t="s">
        <v>197</v>
      </c>
      <c r="AU434" s="16" t="s">
        <v>80</v>
      </c>
      <c r="AY434" s="16" t="s">
        <v>194</v>
      </c>
      <c r="BE434" s="152">
        <f>IF(N434="základní",J434,0)</f>
        <v>0</v>
      </c>
      <c r="BF434" s="152">
        <f>IF(N434="snížená",J434,0)</f>
        <v>0</v>
      </c>
      <c r="BG434" s="152">
        <f>IF(N434="zákl. přenesená",J434,0)</f>
        <v>0</v>
      </c>
      <c r="BH434" s="152">
        <f>IF(N434="sníž. přenesená",J434,0)</f>
        <v>0</v>
      </c>
      <c r="BI434" s="152">
        <f>IF(N434="nulová",J434,0)</f>
        <v>0</v>
      </c>
      <c r="BJ434" s="16" t="s">
        <v>78</v>
      </c>
      <c r="BK434" s="152">
        <f>ROUND(I434*H434,2)</f>
        <v>0</v>
      </c>
      <c r="BL434" s="16" t="s">
        <v>294</v>
      </c>
      <c r="BM434" s="16" t="s">
        <v>743</v>
      </c>
    </row>
    <row r="435" spans="2:47" s="1" customFormat="1" ht="12">
      <c r="B435" s="30"/>
      <c r="D435" s="153" t="s">
        <v>204</v>
      </c>
      <c r="F435" s="154" t="s">
        <v>744</v>
      </c>
      <c r="I435" s="85"/>
      <c r="L435" s="30"/>
      <c r="M435" s="155"/>
      <c r="N435" s="49"/>
      <c r="O435" s="49"/>
      <c r="P435" s="49"/>
      <c r="Q435" s="49"/>
      <c r="R435" s="49"/>
      <c r="S435" s="49"/>
      <c r="T435" s="50"/>
      <c r="AT435" s="16" t="s">
        <v>204</v>
      </c>
      <c r="AU435" s="16" t="s">
        <v>80</v>
      </c>
    </row>
    <row r="436" spans="2:47" s="1" customFormat="1" ht="19.2">
      <c r="B436" s="30"/>
      <c r="D436" s="153" t="s">
        <v>337</v>
      </c>
      <c r="F436" s="197" t="s">
        <v>728</v>
      </c>
      <c r="I436" s="85"/>
      <c r="L436" s="30"/>
      <c r="M436" s="155"/>
      <c r="N436" s="49"/>
      <c r="O436" s="49"/>
      <c r="P436" s="49"/>
      <c r="Q436" s="49"/>
      <c r="R436" s="49"/>
      <c r="S436" s="49"/>
      <c r="T436" s="50"/>
      <c r="AT436" s="16" t="s">
        <v>337</v>
      </c>
      <c r="AU436" s="16" t="s">
        <v>80</v>
      </c>
    </row>
    <row r="437" spans="2:51" s="11" customFormat="1" ht="12">
      <c r="B437" s="156"/>
      <c r="D437" s="153" t="s">
        <v>206</v>
      </c>
      <c r="E437" s="157" t="s">
        <v>3</v>
      </c>
      <c r="F437" s="158" t="s">
        <v>745</v>
      </c>
      <c r="H437" s="159">
        <v>5.8</v>
      </c>
      <c r="I437" s="160"/>
      <c r="L437" s="156"/>
      <c r="M437" s="161"/>
      <c r="N437" s="162"/>
      <c r="O437" s="162"/>
      <c r="P437" s="162"/>
      <c r="Q437" s="162"/>
      <c r="R437" s="162"/>
      <c r="S437" s="162"/>
      <c r="T437" s="163"/>
      <c r="AT437" s="157" t="s">
        <v>206</v>
      </c>
      <c r="AU437" s="157" t="s">
        <v>80</v>
      </c>
      <c r="AV437" s="11" t="s">
        <v>80</v>
      </c>
      <c r="AW437" s="11" t="s">
        <v>31</v>
      </c>
      <c r="AX437" s="11" t="s">
        <v>71</v>
      </c>
      <c r="AY437" s="157" t="s">
        <v>194</v>
      </c>
    </row>
    <row r="438" spans="2:51" s="13" customFormat="1" ht="12">
      <c r="B438" s="171"/>
      <c r="D438" s="153" t="s">
        <v>206</v>
      </c>
      <c r="E438" s="172" t="s">
        <v>3</v>
      </c>
      <c r="F438" s="173" t="s">
        <v>215</v>
      </c>
      <c r="H438" s="174">
        <v>5.8</v>
      </c>
      <c r="I438" s="175"/>
      <c r="L438" s="171"/>
      <c r="M438" s="176"/>
      <c r="N438" s="177"/>
      <c r="O438" s="177"/>
      <c r="P438" s="177"/>
      <c r="Q438" s="177"/>
      <c r="R438" s="177"/>
      <c r="S438" s="177"/>
      <c r="T438" s="178"/>
      <c r="AT438" s="172" t="s">
        <v>206</v>
      </c>
      <c r="AU438" s="172" t="s">
        <v>80</v>
      </c>
      <c r="AV438" s="13" t="s">
        <v>202</v>
      </c>
      <c r="AW438" s="13" t="s">
        <v>31</v>
      </c>
      <c r="AX438" s="13" t="s">
        <v>78</v>
      </c>
      <c r="AY438" s="172" t="s">
        <v>194</v>
      </c>
    </row>
    <row r="439" spans="2:65" s="1" customFormat="1" ht="16.35" customHeight="1">
      <c r="B439" s="140"/>
      <c r="C439" s="141" t="s">
        <v>746</v>
      </c>
      <c r="D439" s="141" t="s">
        <v>197</v>
      </c>
      <c r="E439" s="142" t="s">
        <v>747</v>
      </c>
      <c r="F439" s="143" t="s">
        <v>748</v>
      </c>
      <c r="G439" s="144" t="s">
        <v>532</v>
      </c>
      <c r="H439" s="145">
        <v>30.2</v>
      </c>
      <c r="I439" s="146"/>
      <c r="J439" s="147">
        <f>ROUND(I439*H439,2)</f>
        <v>0</v>
      </c>
      <c r="K439" s="143" t="s">
        <v>3</v>
      </c>
      <c r="L439" s="30"/>
      <c r="M439" s="148" t="s">
        <v>3</v>
      </c>
      <c r="N439" s="149" t="s">
        <v>42</v>
      </c>
      <c r="O439" s="49"/>
      <c r="P439" s="150">
        <f>O439*H439</f>
        <v>0</v>
      </c>
      <c r="Q439" s="150">
        <v>0</v>
      </c>
      <c r="R439" s="150">
        <f>Q439*H439</f>
        <v>0</v>
      </c>
      <c r="S439" s="150">
        <v>0</v>
      </c>
      <c r="T439" s="151">
        <f>S439*H439</f>
        <v>0</v>
      </c>
      <c r="AR439" s="16" t="s">
        <v>294</v>
      </c>
      <c r="AT439" s="16" t="s">
        <v>197</v>
      </c>
      <c r="AU439" s="16" t="s">
        <v>80</v>
      </c>
      <c r="AY439" s="16" t="s">
        <v>194</v>
      </c>
      <c r="BE439" s="152">
        <f>IF(N439="základní",J439,0)</f>
        <v>0</v>
      </c>
      <c r="BF439" s="152">
        <f>IF(N439="snížená",J439,0)</f>
        <v>0</v>
      </c>
      <c r="BG439" s="152">
        <f>IF(N439="zákl. přenesená",J439,0)</f>
        <v>0</v>
      </c>
      <c r="BH439" s="152">
        <f>IF(N439="sníž. přenesená",J439,0)</f>
        <v>0</v>
      </c>
      <c r="BI439" s="152">
        <f>IF(N439="nulová",J439,0)</f>
        <v>0</v>
      </c>
      <c r="BJ439" s="16" t="s">
        <v>78</v>
      </c>
      <c r="BK439" s="152">
        <f>ROUND(I439*H439,2)</f>
        <v>0</v>
      </c>
      <c r="BL439" s="16" t="s">
        <v>294</v>
      </c>
      <c r="BM439" s="16" t="s">
        <v>749</v>
      </c>
    </row>
    <row r="440" spans="2:47" s="1" customFormat="1" ht="12">
      <c r="B440" s="30"/>
      <c r="D440" s="153" t="s">
        <v>204</v>
      </c>
      <c r="F440" s="154" t="s">
        <v>748</v>
      </c>
      <c r="I440" s="85"/>
      <c r="L440" s="30"/>
      <c r="M440" s="155"/>
      <c r="N440" s="49"/>
      <c r="O440" s="49"/>
      <c r="P440" s="49"/>
      <c r="Q440" s="49"/>
      <c r="R440" s="49"/>
      <c r="S440" s="49"/>
      <c r="T440" s="50"/>
      <c r="AT440" s="16" t="s">
        <v>204</v>
      </c>
      <c r="AU440" s="16" t="s">
        <v>80</v>
      </c>
    </row>
    <row r="441" spans="2:47" s="1" customFormat="1" ht="19.2">
      <c r="B441" s="30"/>
      <c r="D441" s="153" t="s">
        <v>337</v>
      </c>
      <c r="F441" s="197" t="s">
        <v>728</v>
      </c>
      <c r="I441" s="85"/>
      <c r="L441" s="30"/>
      <c r="M441" s="155"/>
      <c r="N441" s="49"/>
      <c r="O441" s="49"/>
      <c r="P441" s="49"/>
      <c r="Q441" s="49"/>
      <c r="R441" s="49"/>
      <c r="S441" s="49"/>
      <c r="T441" s="50"/>
      <c r="AT441" s="16" t="s">
        <v>337</v>
      </c>
      <c r="AU441" s="16" t="s">
        <v>80</v>
      </c>
    </row>
    <row r="442" spans="2:51" s="11" customFormat="1" ht="12">
      <c r="B442" s="156"/>
      <c r="D442" s="153" t="s">
        <v>206</v>
      </c>
      <c r="E442" s="157" t="s">
        <v>3</v>
      </c>
      <c r="F442" s="158" t="s">
        <v>750</v>
      </c>
      <c r="H442" s="159">
        <v>30.2</v>
      </c>
      <c r="I442" s="160"/>
      <c r="L442" s="156"/>
      <c r="M442" s="161"/>
      <c r="N442" s="162"/>
      <c r="O442" s="162"/>
      <c r="P442" s="162"/>
      <c r="Q442" s="162"/>
      <c r="R442" s="162"/>
      <c r="S442" s="162"/>
      <c r="T442" s="163"/>
      <c r="AT442" s="157" t="s">
        <v>206</v>
      </c>
      <c r="AU442" s="157" t="s">
        <v>80</v>
      </c>
      <c r="AV442" s="11" t="s">
        <v>80</v>
      </c>
      <c r="AW442" s="11" t="s">
        <v>31</v>
      </c>
      <c r="AX442" s="11" t="s">
        <v>71</v>
      </c>
      <c r="AY442" s="157" t="s">
        <v>194</v>
      </c>
    </row>
    <row r="443" spans="2:51" s="13" customFormat="1" ht="12">
      <c r="B443" s="171"/>
      <c r="D443" s="153" t="s">
        <v>206</v>
      </c>
      <c r="E443" s="172" t="s">
        <v>3</v>
      </c>
      <c r="F443" s="173" t="s">
        <v>215</v>
      </c>
      <c r="H443" s="174">
        <v>30.2</v>
      </c>
      <c r="I443" s="175"/>
      <c r="L443" s="171"/>
      <c r="M443" s="176"/>
      <c r="N443" s="177"/>
      <c r="O443" s="177"/>
      <c r="P443" s="177"/>
      <c r="Q443" s="177"/>
      <c r="R443" s="177"/>
      <c r="S443" s="177"/>
      <c r="T443" s="178"/>
      <c r="AT443" s="172" t="s">
        <v>206</v>
      </c>
      <c r="AU443" s="172" t="s">
        <v>80</v>
      </c>
      <c r="AV443" s="13" t="s">
        <v>202</v>
      </c>
      <c r="AW443" s="13" t="s">
        <v>31</v>
      </c>
      <c r="AX443" s="13" t="s">
        <v>78</v>
      </c>
      <c r="AY443" s="172" t="s">
        <v>194</v>
      </c>
    </row>
    <row r="444" spans="2:65" s="1" customFormat="1" ht="16.35" customHeight="1">
      <c r="B444" s="140"/>
      <c r="C444" s="141" t="s">
        <v>751</v>
      </c>
      <c r="D444" s="141" t="s">
        <v>197</v>
      </c>
      <c r="E444" s="142" t="s">
        <v>752</v>
      </c>
      <c r="F444" s="143" t="s">
        <v>753</v>
      </c>
      <c r="G444" s="144" t="s">
        <v>304</v>
      </c>
      <c r="H444" s="145">
        <v>0.604</v>
      </c>
      <c r="I444" s="146"/>
      <c r="J444" s="147">
        <f>ROUND(I444*H444,2)</f>
        <v>0</v>
      </c>
      <c r="K444" s="143" t="s">
        <v>201</v>
      </c>
      <c r="L444" s="30"/>
      <c r="M444" s="148" t="s">
        <v>3</v>
      </c>
      <c r="N444" s="149" t="s">
        <v>42</v>
      </c>
      <c r="O444" s="49"/>
      <c r="P444" s="150">
        <f>O444*H444</f>
        <v>0</v>
      </c>
      <c r="Q444" s="150">
        <v>0</v>
      </c>
      <c r="R444" s="150">
        <f>Q444*H444</f>
        <v>0</v>
      </c>
      <c r="S444" s="150">
        <v>0</v>
      </c>
      <c r="T444" s="151">
        <f>S444*H444</f>
        <v>0</v>
      </c>
      <c r="AR444" s="16" t="s">
        <v>294</v>
      </c>
      <c r="AT444" s="16" t="s">
        <v>197</v>
      </c>
      <c r="AU444" s="16" t="s">
        <v>80</v>
      </c>
      <c r="AY444" s="16" t="s">
        <v>194</v>
      </c>
      <c r="BE444" s="152">
        <f>IF(N444="základní",J444,0)</f>
        <v>0</v>
      </c>
      <c r="BF444" s="152">
        <f>IF(N444="snížená",J444,0)</f>
        <v>0</v>
      </c>
      <c r="BG444" s="152">
        <f>IF(N444="zákl. přenesená",J444,0)</f>
        <v>0</v>
      </c>
      <c r="BH444" s="152">
        <f>IF(N444="sníž. přenesená",J444,0)</f>
        <v>0</v>
      </c>
      <c r="BI444" s="152">
        <f>IF(N444="nulová",J444,0)</f>
        <v>0</v>
      </c>
      <c r="BJ444" s="16" t="s">
        <v>78</v>
      </c>
      <c r="BK444" s="152">
        <f>ROUND(I444*H444,2)</f>
        <v>0</v>
      </c>
      <c r="BL444" s="16" t="s">
        <v>294</v>
      </c>
      <c r="BM444" s="16" t="s">
        <v>754</v>
      </c>
    </row>
    <row r="445" spans="2:47" s="1" customFormat="1" ht="19.2">
      <c r="B445" s="30"/>
      <c r="D445" s="153" t="s">
        <v>204</v>
      </c>
      <c r="F445" s="154" t="s">
        <v>755</v>
      </c>
      <c r="I445" s="85"/>
      <c r="L445" s="30"/>
      <c r="M445" s="155"/>
      <c r="N445" s="49"/>
      <c r="O445" s="49"/>
      <c r="P445" s="49"/>
      <c r="Q445" s="49"/>
      <c r="R445" s="49"/>
      <c r="S445" s="49"/>
      <c r="T445" s="50"/>
      <c r="AT445" s="16" t="s">
        <v>204</v>
      </c>
      <c r="AU445" s="16" t="s">
        <v>80</v>
      </c>
    </row>
    <row r="446" spans="2:65" s="1" customFormat="1" ht="16.35" customHeight="1">
      <c r="B446" s="140"/>
      <c r="C446" s="141" t="s">
        <v>756</v>
      </c>
      <c r="D446" s="141" t="s">
        <v>197</v>
      </c>
      <c r="E446" s="142" t="s">
        <v>757</v>
      </c>
      <c r="F446" s="143" t="s">
        <v>758</v>
      </c>
      <c r="G446" s="144" t="s">
        <v>304</v>
      </c>
      <c r="H446" s="145">
        <v>0.604</v>
      </c>
      <c r="I446" s="146"/>
      <c r="J446" s="147">
        <f>ROUND(I446*H446,2)</f>
        <v>0</v>
      </c>
      <c r="K446" s="143" t="s">
        <v>201</v>
      </c>
      <c r="L446" s="30"/>
      <c r="M446" s="148" t="s">
        <v>3</v>
      </c>
      <c r="N446" s="149" t="s">
        <v>42</v>
      </c>
      <c r="O446" s="49"/>
      <c r="P446" s="150">
        <f>O446*H446</f>
        <v>0</v>
      </c>
      <c r="Q446" s="150">
        <v>0</v>
      </c>
      <c r="R446" s="150">
        <f>Q446*H446</f>
        <v>0</v>
      </c>
      <c r="S446" s="150">
        <v>0</v>
      </c>
      <c r="T446" s="151">
        <f>S446*H446</f>
        <v>0</v>
      </c>
      <c r="AR446" s="16" t="s">
        <v>294</v>
      </c>
      <c r="AT446" s="16" t="s">
        <v>197</v>
      </c>
      <c r="AU446" s="16" t="s">
        <v>80</v>
      </c>
      <c r="AY446" s="16" t="s">
        <v>194</v>
      </c>
      <c r="BE446" s="152">
        <f>IF(N446="základní",J446,0)</f>
        <v>0</v>
      </c>
      <c r="BF446" s="152">
        <f>IF(N446="snížená",J446,0)</f>
        <v>0</v>
      </c>
      <c r="BG446" s="152">
        <f>IF(N446="zákl. přenesená",J446,0)</f>
        <v>0</v>
      </c>
      <c r="BH446" s="152">
        <f>IF(N446="sníž. přenesená",J446,0)</f>
        <v>0</v>
      </c>
      <c r="BI446" s="152">
        <f>IF(N446="nulová",J446,0)</f>
        <v>0</v>
      </c>
      <c r="BJ446" s="16" t="s">
        <v>78</v>
      </c>
      <c r="BK446" s="152">
        <f>ROUND(I446*H446,2)</f>
        <v>0</v>
      </c>
      <c r="BL446" s="16" t="s">
        <v>294</v>
      </c>
      <c r="BM446" s="16" t="s">
        <v>759</v>
      </c>
    </row>
    <row r="447" spans="2:47" s="1" customFormat="1" ht="19.2">
      <c r="B447" s="30"/>
      <c r="D447" s="153" t="s">
        <v>204</v>
      </c>
      <c r="F447" s="154" t="s">
        <v>760</v>
      </c>
      <c r="I447" s="85"/>
      <c r="L447" s="30"/>
      <c r="M447" s="155"/>
      <c r="N447" s="49"/>
      <c r="O447" s="49"/>
      <c r="P447" s="49"/>
      <c r="Q447" s="49"/>
      <c r="R447" s="49"/>
      <c r="S447" s="49"/>
      <c r="T447" s="50"/>
      <c r="AT447" s="16" t="s">
        <v>204</v>
      </c>
      <c r="AU447" s="16" t="s">
        <v>80</v>
      </c>
    </row>
    <row r="448" spans="2:63" s="10" customFormat="1" ht="22.8" customHeight="1">
      <c r="B448" s="127"/>
      <c r="D448" s="128" t="s">
        <v>70</v>
      </c>
      <c r="E448" s="138" t="s">
        <v>761</v>
      </c>
      <c r="F448" s="138" t="s">
        <v>762</v>
      </c>
      <c r="I448" s="130"/>
      <c r="J448" s="139">
        <f>BK448</f>
        <v>0</v>
      </c>
      <c r="L448" s="127"/>
      <c r="M448" s="132"/>
      <c r="N448" s="133"/>
      <c r="O448" s="133"/>
      <c r="P448" s="134">
        <f>SUM(P449:P473)</f>
        <v>0</v>
      </c>
      <c r="Q448" s="133"/>
      <c r="R448" s="134">
        <f>SUM(R449:R473)</f>
        <v>0.005865840000000001</v>
      </c>
      <c r="S448" s="133"/>
      <c r="T448" s="135">
        <f>SUM(T449:T473)</f>
        <v>0.692116</v>
      </c>
      <c r="AR448" s="128" t="s">
        <v>80</v>
      </c>
      <c r="AT448" s="136" t="s">
        <v>70</v>
      </c>
      <c r="AU448" s="136" t="s">
        <v>78</v>
      </c>
      <c r="AY448" s="128" t="s">
        <v>194</v>
      </c>
      <c r="BK448" s="137">
        <f>SUM(BK449:BK473)</f>
        <v>0</v>
      </c>
    </row>
    <row r="449" spans="2:65" s="1" customFormat="1" ht="16.35" customHeight="1">
      <c r="B449" s="140"/>
      <c r="C449" s="141" t="s">
        <v>763</v>
      </c>
      <c r="D449" s="141" t="s">
        <v>197</v>
      </c>
      <c r="E449" s="142" t="s">
        <v>764</v>
      </c>
      <c r="F449" s="143" t="s">
        <v>765</v>
      </c>
      <c r="G449" s="144" t="s">
        <v>228</v>
      </c>
      <c r="H449" s="145">
        <v>11.76</v>
      </c>
      <c r="I449" s="146"/>
      <c r="J449" s="147">
        <f>ROUND(I449*H449,2)</f>
        <v>0</v>
      </c>
      <c r="K449" s="143" t="s">
        <v>201</v>
      </c>
      <c r="L449" s="30"/>
      <c r="M449" s="148" t="s">
        <v>3</v>
      </c>
      <c r="N449" s="149" t="s">
        <v>42</v>
      </c>
      <c r="O449" s="49"/>
      <c r="P449" s="150">
        <f>O449*H449</f>
        <v>0</v>
      </c>
      <c r="Q449" s="150">
        <v>9E-05</v>
      </c>
      <c r="R449" s="150">
        <f>Q449*H449</f>
        <v>0.0010584000000000001</v>
      </c>
      <c r="S449" s="150">
        <v>0</v>
      </c>
      <c r="T449" s="151">
        <f>S449*H449</f>
        <v>0</v>
      </c>
      <c r="AR449" s="16" t="s">
        <v>294</v>
      </c>
      <c r="AT449" s="16" t="s">
        <v>197</v>
      </c>
      <c r="AU449" s="16" t="s">
        <v>80</v>
      </c>
      <c r="AY449" s="16" t="s">
        <v>194</v>
      </c>
      <c r="BE449" s="152">
        <f>IF(N449="základní",J449,0)</f>
        <v>0</v>
      </c>
      <c r="BF449" s="152">
        <f>IF(N449="snížená",J449,0)</f>
        <v>0</v>
      </c>
      <c r="BG449" s="152">
        <f>IF(N449="zákl. přenesená",J449,0)</f>
        <v>0</v>
      </c>
      <c r="BH449" s="152">
        <f>IF(N449="sníž. přenesená",J449,0)</f>
        <v>0</v>
      </c>
      <c r="BI449" s="152">
        <f>IF(N449="nulová",J449,0)</f>
        <v>0</v>
      </c>
      <c r="BJ449" s="16" t="s">
        <v>78</v>
      </c>
      <c r="BK449" s="152">
        <f>ROUND(I449*H449,2)</f>
        <v>0</v>
      </c>
      <c r="BL449" s="16" t="s">
        <v>294</v>
      </c>
      <c r="BM449" s="16" t="s">
        <v>766</v>
      </c>
    </row>
    <row r="450" spans="2:47" s="1" customFormat="1" ht="12">
      <c r="B450" s="30"/>
      <c r="D450" s="153" t="s">
        <v>204</v>
      </c>
      <c r="F450" s="154" t="s">
        <v>765</v>
      </c>
      <c r="I450" s="85"/>
      <c r="L450" s="30"/>
      <c r="M450" s="155"/>
      <c r="N450" s="49"/>
      <c r="O450" s="49"/>
      <c r="P450" s="49"/>
      <c r="Q450" s="49"/>
      <c r="R450" s="49"/>
      <c r="S450" s="49"/>
      <c r="T450" s="50"/>
      <c r="AT450" s="16" t="s">
        <v>204</v>
      </c>
      <c r="AU450" s="16" t="s">
        <v>80</v>
      </c>
    </row>
    <row r="451" spans="2:65" s="1" customFormat="1" ht="16.35" customHeight="1">
      <c r="B451" s="140"/>
      <c r="C451" s="141" t="s">
        <v>767</v>
      </c>
      <c r="D451" s="141" t="s">
        <v>197</v>
      </c>
      <c r="E451" s="142" t="s">
        <v>768</v>
      </c>
      <c r="F451" s="143" t="s">
        <v>769</v>
      </c>
      <c r="G451" s="144" t="s">
        <v>770</v>
      </c>
      <c r="H451" s="145">
        <v>30.124</v>
      </c>
      <c r="I451" s="146"/>
      <c r="J451" s="147">
        <f>ROUND(I451*H451,2)</f>
        <v>0</v>
      </c>
      <c r="K451" s="143" t="s">
        <v>201</v>
      </c>
      <c r="L451" s="30"/>
      <c r="M451" s="148" t="s">
        <v>3</v>
      </c>
      <c r="N451" s="149" t="s">
        <v>42</v>
      </c>
      <c r="O451" s="49"/>
      <c r="P451" s="150">
        <f>O451*H451</f>
        <v>0</v>
      </c>
      <c r="Q451" s="150">
        <v>6E-05</v>
      </c>
      <c r="R451" s="150">
        <f>Q451*H451</f>
        <v>0.00180744</v>
      </c>
      <c r="S451" s="150">
        <v>0</v>
      </c>
      <c r="T451" s="151">
        <f>S451*H451</f>
        <v>0</v>
      </c>
      <c r="AR451" s="16" t="s">
        <v>294</v>
      </c>
      <c r="AT451" s="16" t="s">
        <v>197</v>
      </c>
      <c r="AU451" s="16" t="s">
        <v>80</v>
      </c>
      <c r="AY451" s="16" t="s">
        <v>194</v>
      </c>
      <c r="BE451" s="152">
        <f>IF(N451="základní",J451,0)</f>
        <v>0</v>
      </c>
      <c r="BF451" s="152">
        <f>IF(N451="snížená",J451,0)</f>
        <v>0</v>
      </c>
      <c r="BG451" s="152">
        <f>IF(N451="zákl. přenesená",J451,0)</f>
        <v>0</v>
      </c>
      <c r="BH451" s="152">
        <f>IF(N451="sníž. přenesená",J451,0)</f>
        <v>0</v>
      </c>
      <c r="BI451" s="152">
        <f>IF(N451="nulová",J451,0)</f>
        <v>0</v>
      </c>
      <c r="BJ451" s="16" t="s">
        <v>78</v>
      </c>
      <c r="BK451" s="152">
        <f>ROUND(I451*H451,2)</f>
        <v>0</v>
      </c>
      <c r="BL451" s="16" t="s">
        <v>294</v>
      </c>
      <c r="BM451" s="16" t="s">
        <v>771</v>
      </c>
    </row>
    <row r="452" spans="2:47" s="1" customFormat="1" ht="12">
      <c r="B452" s="30"/>
      <c r="D452" s="153" t="s">
        <v>204</v>
      </c>
      <c r="F452" s="154" t="s">
        <v>772</v>
      </c>
      <c r="I452" s="85"/>
      <c r="L452" s="30"/>
      <c r="M452" s="155"/>
      <c r="N452" s="49"/>
      <c r="O452" s="49"/>
      <c r="P452" s="49"/>
      <c r="Q452" s="49"/>
      <c r="R452" s="49"/>
      <c r="S452" s="49"/>
      <c r="T452" s="50"/>
      <c r="AT452" s="16" t="s">
        <v>204</v>
      </c>
      <c r="AU452" s="16" t="s">
        <v>80</v>
      </c>
    </row>
    <row r="453" spans="2:51" s="12" customFormat="1" ht="12">
      <c r="B453" s="164"/>
      <c r="D453" s="153" t="s">
        <v>206</v>
      </c>
      <c r="E453" s="165" t="s">
        <v>3</v>
      </c>
      <c r="F453" s="166" t="s">
        <v>773</v>
      </c>
      <c r="H453" s="165" t="s">
        <v>3</v>
      </c>
      <c r="I453" s="167"/>
      <c r="L453" s="164"/>
      <c r="M453" s="168"/>
      <c r="N453" s="169"/>
      <c r="O453" s="169"/>
      <c r="P453" s="169"/>
      <c r="Q453" s="169"/>
      <c r="R453" s="169"/>
      <c r="S453" s="169"/>
      <c r="T453" s="170"/>
      <c r="AT453" s="165" t="s">
        <v>206</v>
      </c>
      <c r="AU453" s="165" t="s">
        <v>80</v>
      </c>
      <c r="AV453" s="12" t="s">
        <v>78</v>
      </c>
      <c r="AW453" s="12" t="s">
        <v>31</v>
      </c>
      <c r="AX453" s="12" t="s">
        <v>71</v>
      </c>
      <c r="AY453" s="165" t="s">
        <v>194</v>
      </c>
    </row>
    <row r="454" spans="2:51" s="11" customFormat="1" ht="12">
      <c r="B454" s="156"/>
      <c r="D454" s="153" t="s">
        <v>206</v>
      </c>
      <c r="E454" s="157" t="s">
        <v>3</v>
      </c>
      <c r="F454" s="158" t="s">
        <v>774</v>
      </c>
      <c r="H454" s="159">
        <v>30.124</v>
      </c>
      <c r="I454" s="160"/>
      <c r="L454" s="156"/>
      <c r="M454" s="161"/>
      <c r="N454" s="162"/>
      <c r="O454" s="162"/>
      <c r="P454" s="162"/>
      <c r="Q454" s="162"/>
      <c r="R454" s="162"/>
      <c r="S454" s="162"/>
      <c r="T454" s="163"/>
      <c r="AT454" s="157" t="s">
        <v>206</v>
      </c>
      <c r="AU454" s="157" t="s">
        <v>80</v>
      </c>
      <c r="AV454" s="11" t="s">
        <v>80</v>
      </c>
      <c r="AW454" s="11" t="s">
        <v>31</v>
      </c>
      <c r="AX454" s="11" t="s">
        <v>71</v>
      </c>
      <c r="AY454" s="157" t="s">
        <v>194</v>
      </c>
    </row>
    <row r="455" spans="2:51" s="13" customFormat="1" ht="12">
      <c r="B455" s="171"/>
      <c r="D455" s="153" t="s">
        <v>206</v>
      </c>
      <c r="E455" s="172" t="s">
        <v>3</v>
      </c>
      <c r="F455" s="173" t="s">
        <v>215</v>
      </c>
      <c r="H455" s="174">
        <v>30.124</v>
      </c>
      <c r="I455" s="175"/>
      <c r="L455" s="171"/>
      <c r="M455" s="176"/>
      <c r="N455" s="177"/>
      <c r="O455" s="177"/>
      <c r="P455" s="177"/>
      <c r="Q455" s="177"/>
      <c r="R455" s="177"/>
      <c r="S455" s="177"/>
      <c r="T455" s="178"/>
      <c r="AT455" s="172" t="s">
        <v>206</v>
      </c>
      <c r="AU455" s="172" t="s">
        <v>80</v>
      </c>
      <c r="AV455" s="13" t="s">
        <v>202</v>
      </c>
      <c r="AW455" s="13" t="s">
        <v>31</v>
      </c>
      <c r="AX455" s="13" t="s">
        <v>78</v>
      </c>
      <c r="AY455" s="172" t="s">
        <v>194</v>
      </c>
    </row>
    <row r="456" spans="2:65" s="1" customFormat="1" ht="16.35" customHeight="1">
      <c r="B456" s="140"/>
      <c r="C456" s="179" t="s">
        <v>775</v>
      </c>
      <c r="D456" s="179" t="s">
        <v>220</v>
      </c>
      <c r="E456" s="180" t="s">
        <v>776</v>
      </c>
      <c r="F456" s="181" t="s">
        <v>777</v>
      </c>
      <c r="G456" s="182" t="s">
        <v>304</v>
      </c>
      <c r="H456" s="183">
        <v>0.003</v>
      </c>
      <c r="I456" s="184"/>
      <c r="J456" s="185">
        <f>ROUND(I456*H456,2)</f>
        <v>0</v>
      </c>
      <c r="K456" s="181" t="s">
        <v>201</v>
      </c>
      <c r="L456" s="186"/>
      <c r="M456" s="187" t="s">
        <v>3</v>
      </c>
      <c r="N456" s="188" t="s">
        <v>42</v>
      </c>
      <c r="O456" s="49"/>
      <c r="P456" s="150">
        <f>O456*H456</f>
        <v>0</v>
      </c>
      <c r="Q456" s="150">
        <v>1</v>
      </c>
      <c r="R456" s="150">
        <f>Q456*H456</f>
        <v>0.003</v>
      </c>
      <c r="S456" s="150">
        <v>0</v>
      </c>
      <c r="T456" s="151">
        <f>S456*H456</f>
        <v>0</v>
      </c>
      <c r="AR456" s="16" t="s">
        <v>350</v>
      </c>
      <c r="AT456" s="16" t="s">
        <v>220</v>
      </c>
      <c r="AU456" s="16" t="s">
        <v>80</v>
      </c>
      <c r="AY456" s="16" t="s">
        <v>194</v>
      </c>
      <c r="BE456" s="152">
        <f>IF(N456="základní",J456,0)</f>
        <v>0</v>
      </c>
      <c r="BF456" s="152">
        <f>IF(N456="snížená",J456,0)</f>
        <v>0</v>
      </c>
      <c r="BG456" s="152">
        <f>IF(N456="zákl. přenesená",J456,0)</f>
        <v>0</v>
      </c>
      <c r="BH456" s="152">
        <f>IF(N456="sníž. přenesená",J456,0)</f>
        <v>0</v>
      </c>
      <c r="BI456" s="152">
        <f>IF(N456="nulová",J456,0)</f>
        <v>0</v>
      </c>
      <c r="BJ456" s="16" t="s">
        <v>78</v>
      </c>
      <c r="BK456" s="152">
        <f>ROUND(I456*H456,2)</f>
        <v>0</v>
      </c>
      <c r="BL456" s="16" t="s">
        <v>294</v>
      </c>
      <c r="BM456" s="16" t="s">
        <v>778</v>
      </c>
    </row>
    <row r="457" spans="2:47" s="1" customFormat="1" ht="12">
      <c r="B457" s="30"/>
      <c r="D457" s="153" t="s">
        <v>204</v>
      </c>
      <c r="F457" s="154" t="s">
        <v>777</v>
      </c>
      <c r="I457" s="85"/>
      <c r="L457" s="30"/>
      <c r="M457" s="155"/>
      <c r="N457" s="49"/>
      <c r="O457" s="49"/>
      <c r="P457" s="49"/>
      <c r="Q457" s="49"/>
      <c r="R457" s="49"/>
      <c r="S457" s="49"/>
      <c r="T457" s="50"/>
      <c r="AT457" s="16" t="s">
        <v>204</v>
      </c>
      <c r="AU457" s="16" t="s">
        <v>80</v>
      </c>
    </row>
    <row r="458" spans="2:51" s="11" customFormat="1" ht="12">
      <c r="B458" s="156"/>
      <c r="D458" s="153" t="s">
        <v>206</v>
      </c>
      <c r="F458" s="158" t="s">
        <v>779</v>
      </c>
      <c r="H458" s="159">
        <v>0.003</v>
      </c>
      <c r="I458" s="160"/>
      <c r="L458" s="156"/>
      <c r="M458" s="161"/>
      <c r="N458" s="162"/>
      <c r="O458" s="162"/>
      <c r="P458" s="162"/>
      <c r="Q458" s="162"/>
      <c r="R458" s="162"/>
      <c r="S458" s="162"/>
      <c r="T458" s="163"/>
      <c r="AT458" s="157" t="s">
        <v>206</v>
      </c>
      <c r="AU458" s="157" t="s">
        <v>80</v>
      </c>
      <c r="AV458" s="11" t="s">
        <v>80</v>
      </c>
      <c r="AW458" s="11" t="s">
        <v>4</v>
      </c>
      <c r="AX458" s="11" t="s">
        <v>78</v>
      </c>
      <c r="AY458" s="157" t="s">
        <v>194</v>
      </c>
    </row>
    <row r="459" spans="2:65" s="1" customFormat="1" ht="16.35" customHeight="1">
      <c r="B459" s="140"/>
      <c r="C459" s="141" t="s">
        <v>780</v>
      </c>
      <c r="D459" s="141" t="s">
        <v>197</v>
      </c>
      <c r="E459" s="142" t="s">
        <v>781</v>
      </c>
      <c r="F459" s="143" t="s">
        <v>782</v>
      </c>
      <c r="G459" s="144" t="s">
        <v>770</v>
      </c>
      <c r="H459" s="145">
        <v>54.223</v>
      </c>
      <c r="I459" s="146"/>
      <c r="J459" s="147">
        <f>ROUND(I459*H459,2)</f>
        <v>0</v>
      </c>
      <c r="K459" s="143" t="s">
        <v>3</v>
      </c>
      <c r="L459" s="30"/>
      <c r="M459" s="148" t="s">
        <v>3</v>
      </c>
      <c r="N459" s="149" t="s">
        <v>42</v>
      </c>
      <c r="O459" s="49"/>
      <c r="P459" s="150">
        <f>O459*H459</f>
        <v>0</v>
      </c>
      <c r="Q459" s="150">
        <v>0</v>
      </c>
      <c r="R459" s="150">
        <f>Q459*H459</f>
        <v>0</v>
      </c>
      <c r="S459" s="150">
        <v>0</v>
      </c>
      <c r="T459" s="151">
        <f>S459*H459</f>
        <v>0</v>
      </c>
      <c r="AR459" s="16" t="s">
        <v>294</v>
      </c>
      <c r="AT459" s="16" t="s">
        <v>197</v>
      </c>
      <c r="AU459" s="16" t="s">
        <v>80</v>
      </c>
      <c r="AY459" s="16" t="s">
        <v>194</v>
      </c>
      <c r="BE459" s="152">
        <f>IF(N459="základní",J459,0)</f>
        <v>0</v>
      </c>
      <c r="BF459" s="152">
        <f>IF(N459="snížená",J459,0)</f>
        <v>0</v>
      </c>
      <c r="BG459" s="152">
        <f>IF(N459="zákl. přenesená",J459,0)</f>
        <v>0</v>
      </c>
      <c r="BH459" s="152">
        <f>IF(N459="sníž. přenesená",J459,0)</f>
        <v>0</v>
      </c>
      <c r="BI459" s="152">
        <f>IF(N459="nulová",J459,0)</f>
        <v>0</v>
      </c>
      <c r="BJ459" s="16" t="s">
        <v>78</v>
      </c>
      <c r="BK459" s="152">
        <f>ROUND(I459*H459,2)</f>
        <v>0</v>
      </c>
      <c r="BL459" s="16" t="s">
        <v>294</v>
      </c>
      <c r="BM459" s="16" t="s">
        <v>783</v>
      </c>
    </row>
    <row r="460" spans="2:47" s="1" customFormat="1" ht="12">
      <c r="B460" s="30"/>
      <c r="D460" s="153" t="s">
        <v>204</v>
      </c>
      <c r="F460" s="154" t="s">
        <v>782</v>
      </c>
      <c r="I460" s="85"/>
      <c r="L460" s="30"/>
      <c r="M460" s="155"/>
      <c r="N460" s="49"/>
      <c r="O460" s="49"/>
      <c r="P460" s="49"/>
      <c r="Q460" s="49"/>
      <c r="R460" s="49"/>
      <c r="S460" s="49"/>
      <c r="T460" s="50"/>
      <c r="AT460" s="16" t="s">
        <v>204</v>
      </c>
      <c r="AU460" s="16" t="s">
        <v>80</v>
      </c>
    </row>
    <row r="461" spans="2:51" s="12" customFormat="1" ht="12">
      <c r="B461" s="164"/>
      <c r="D461" s="153" t="s">
        <v>206</v>
      </c>
      <c r="E461" s="165" t="s">
        <v>3</v>
      </c>
      <c r="F461" s="166" t="s">
        <v>784</v>
      </c>
      <c r="H461" s="165" t="s">
        <v>3</v>
      </c>
      <c r="I461" s="167"/>
      <c r="L461" s="164"/>
      <c r="M461" s="168"/>
      <c r="N461" s="169"/>
      <c r="O461" s="169"/>
      <c r="P461" s="169"/>
      <c r="Q461" s="169"/>
      <c r="R461" s="169"/>
      <c r="S461" s="169"/>
      <c r="T461" s="170"/>
      <c r="AT461" s="165" t="s">
        <v>206</v>
      </c>
      <c r="AU461" s="165" t="s">
        <v>80</v>
      </c>
      <c r="AV461" s="12" t="s">
        <v>78</v>
      </c>
      <c r="AW461" s="12" t="s">
        <v>31</v>
      </c>
      <c r="AX461" s="12" t="s">
        <v>71</v>
      </c>
      <c r="AY461" s="165" t="s">
        <v>194</v>
      </c>
    </row>
    <row r="462" spans="2:51" s="11" customFormat="1" ht="12">
      <c r="B462" s="156"/>
      <c r="D462" s="153" t="s">
        <v>206</v>
      </c>
      <c r="E462" s="157" t="s">
        <v>3</v>
      </c>
      <c r="F462" s="158" t="s">
        <v>785</v>
      </c>
      <c r="H462" s="159">
        <v>54.223</v>
      </c>
      <c r="I462" s="160"/>
      <c r="L462" s="156"/>
      <c r="M462" s="161"/>
      <c r="N462" s="162"/>
      <c r="O462" s="162"/>
      <c r="P462" s="162"/>
      <c r="Q462" s="162"/>
      <c r="R462" s="162"/>
      <c r="S462" s="162"/>
      <c r="T462" s="163"/>
      <c r="AT462" s="157" t="s">
        <v>206</v>
      </c>
      <c r="AU462" s="157" t="s">
        <v>80</v>
      </c>
      <c r="AV462" s="11" t="s">
        <v>80</v>
      </c>
      <c r="AW462" s="11" t="s">
        <v>31</v>
      </c>
      <c r="AX462" s="11" t="s">
        <v>71</v>
      </c>
      <c r="AY462" s="157" t="s">
        <v>194</v>
      </c>
    </row>
    <row r="463" spans="2:51" s="13" customFormat="1" ht="12">
      <c r="B463" s="171"/>
      <c r="D463" s="153" t="s">
        <v>206</v>
      </c>
      <c r="E463" s="172" t="s">
        <v>3</v>
      </c>
      <c r="F463" s="173" t="s">
        <v>215</v>
      </c>
      <c r="H463" s="174">
        <v>54.223</v>
      </c>
      <c r="I463" s="175"/>
      <c r="L463" s="171"/>
      <c r="M463" s="176"/>
      <c r="N463" s="177"/>
      <c r="O463" s="177"/>
      <c r="P463" s="177"/>
      <c r="Q463" s="177"/>
      <c r="R463" s="177"/>
      <c r="S463" s="177"/>
      <c r="T463" s="178"/>
      <c r="AT463" s="172" t="s">
        <v>206</v>
      </c>
      <c r="AU463" s="172" t="s">
        <v>80</v>
      </c>
      <c r="AV463" s="13" t="s">
        <v>202</v>
      </c>
      <c r="AW463" s="13" t="s">
        <v>31</v>
      </c>
      <c r="AX463" s="13" t="s">
        <v>78</v>
      </c>
      <c r="AY463" s="172" t="s">
        <v>194</v>
      </c>
    </row>
    <row r="464" spans="2:65" s="1" customFormat="1" ht="16.35" customHeight="1">
      <c r="B464" s="140"/>
      <c r="C464" s="141" t="s">
        <v>786</v>
      </c>
      <c r="D464" s="141" t="s">
        <v>197</v>
      </c>
      <c r="E464" s="142" t="s">
        <v>787</v>
      </c>
      <c r="F464" s="143" t="s">
        <v>788</v>
      </c>
      <c r="G464" s="144" t="s">
        <v>770</v>
      </c>
      <c r="H464" s="145">
        <v>692.116</v>
      </c>
      <c r="I464" s="146"/>
      <c r="J464" s="147">
        <f>ROUND(I464*H464,2)</f>
        <v>0</v>
      </c>
      <c r="K464" s="143" t="s">
        <v>201</v>
      </c>
      <c r="L464" s="30"/>
      <c r="M464" s="148" t="s">
        <v>3</v>
      </c>
      <c r="N464" s="149" t="s">
        <v>42</v>
      </c>
      <c r="O464" s="49"/>
      <c r="P464" s="150">
        <f>O464*H464</f>
        <v>0</v>
      </c>
      <c r="Q464" s="150">
        <v>0</v>
      </c>
      <c r="R464" s="150">
        <f>Q464*H464</f>
        <v>0</v>
      </c>
      <c r="S464" s="150">
        <v>0.001</v>
      </c>
      <c r="T464" s="151">
        <f>S464*H464</f>
        <v>0.692116</v>
      </c>
      <c r="AR464" s="16" t="s">
        <v>294</v>
      </c>
      <c r="AT464" s="16" t="s">
        <v>197</v>
      </c>
      <c r="AU464" s="16" t="s">
        <v>80</v>
      </c>
      <c r="AY464" s="16" t="s">
        <v>194</v>
      </c>
      <c r="BE464" s="152">
        <f>IF(N464="základní",J464,0)</f>
        <v>0</v>
      </c>
      <c r="BF464" s="152">
        <f>IF(N464="snížená",J464,0)</f>
        <v>0</v>
      </c>
      <c r="BG464" s="152">
        <f>IF(N464="zákl. přenesená",J464,0)</f>
        <v>0</v>
      </c>
      <c r="BH464" s="152">
        <f>IF(N464="sníž. přenesená",J464,0)</f>
        <v>0</v>
      </c>
      <c r="BI464" s="152">
        <f>IF(N464="nulová",J464,0)</f>
        <v>0</v>
      </c>
      <c r="BJ464" s="16" t="s">
        <v>78</v>
      </c>
      <c r="BK464" s="152">
        <f>ROUND(I464*H464,2)</f>
        <v>0</v>
      </c>
      <c r="BL464" s="16" t="s">
        <v>294</v>
      </c>
      <c r="BM464" s="16" t="s">
        <v>789</v>
      </c>
    </row>
    <row r="465" spans="2:47" s="1" customFormat="1" ht="12">
      <c r="B465" s="30"/>
      <c r="D465" s="153" t="s">
        <v>204</v>
      </c>
      <c r="F465" s="154" t="s">
        <v>790</v>
      </c>
      <c r="I465" s="85"/>
      <c r="L465" s="30"/>
      <c r="M465" s="155"/>
      <c r="N465" s="49"/>
      <c r="O465" s="49"/>
      <c r="P465" s="49"/>
      <c r="Q465" s="49"/>
      <c r="R465" s="49"/>
      <c r="S465" s="49"/>
      <c r="T465" s="50"/>
      <c r="AT465" s="16" t="s">
        <v>204</v>
      </c>
      <c r="AU465" s="16" t="s">
        <v>80</v>
      </c>
    </row>
    <row r="466" spans="2:51" s="11" customFormat="1" ht="12">
      <c r="B466" s="156"/>
      <c r="D466" s="153" t="s">
        <v>206</v>
      </c>
      <c r="E466" s="157" t="s">
        <v>3</v>
      </c>
      <c r="F466" s="158" t="s">
        <v>791</v>
      </c>
      <c r="H466" s="159">
        <v>271.116</v>
      </c>
      <c r="I466" s="160"/>
      <c r="L466" s="156"/>
      <c r="M466" s="161"/>
      <c r="N466" s="162"/>
      <c r="O466" s="162"/>
      <c r="P466" s="162"/>
      <c r="Q466" s="162"/>
      <c r="R466" s="162"/>
      <c r="S466" s="162"/>
      <c r="T466" s="163"/>
      <c r="AT466" s="157" t="s">
        <v>206</v>
      </c>
      <c r="AU466" s="157" t="s">
        <v>80</v>
      </c>
      <c r="AV466" s="11" t="s">
        <v>80</v>
      </c>
      <c r="AW466" s="11" t="s">
        <v>31</v>
      </c>
      <c r="AX466" s="11" t="s">
        <v>71</v>
      </c>
      <c r="AY466" s="157" t="s">
        <v>194</v>
      </c>
    </row>
    <row r="467" spans="2:51" s="12" customFormat="1" ht="12">
      <c r="B467" s="164"/>
      <c r="D467" s="153" t="s">
        <v>206</v>
      </c>
      <c r="E467" s="165" t="s">
        <v>3</v>
      </c>
      <c r="F467" s="166" t="s">
        <v>792</v>
      </c>
      <c r="H467" s="165" t="s">
        <v>3</v>
      </c>
      <c r="I467" s="167"/>
      <c r="L467" s="164"/>
      <c r="M467" s="168"/>
      <c r="N467" s="169"/>
      <c r="O467" s="169"/>
      <c r="P467" s="169"/>
      <c r="Q467" s="169"/>
      <c r="R467" s="169"/>
      <c r="S467" s="169"/>
      <c r="T467" s="170"/>
      <c r="AT467" s="165" t="s">
        <v>206</v>
      </c>
      <c r="AU467" s="165" t="s">
        <v>80</v>
      </c>
      <c r="AV467" s="12" t="s">
        <v>78</v>
      </c>
      <c r="AW467" s="12" t="s">
        <v>31</v>
      </c>
      <c r="AX467" s="12" t="s">
        <v>71</v>
      </c>
      <c r="AY467" s="165" t="s">
        <v>194</v>
      </c>
    </row>
    <row r="468" spans="2:51" s="11" customFormat="1" ht="12">
      <c r="B468" s="156"/>
      <c r="D468" s="153" t="s">
        <v>206</v>
      </c>
      <c r="E468" s="157" t="s">
        <v>3</v>
      </c>
      <c r="F468" s="158" t="s">
        <v>793</v>
      </c>
      <c r="H468" s="159">
        <v>250</v>
      </c>
      <c r="I468" s="160"/>
      <c r="L468" s="156"/>
      <c r="M468" s="161"/>
      <c r="N468" s="162"/>
      <c r="O468" s="162"/>
      <c r="P468" s="162"/>
      <c r="Q468" s="162"/>
      <c r="R468" s="162"/>
      <c r="S468" s="162"/>
      <c r="T468" s="163"/>
      <c r="AT468" s="157" t="s">
        <v>206</v>
      </c>
      <c r="AU468" s="157" t="s">
        <v>80</v>
      </c>
      <c r="AV468" s="11" t="s">
        <v>80</v>
      </c>
      <c r="AW468" s="11" t="s">
        <v>31</v>
      </c>
      <c r="AX468" s="11" t="s">
        <v>71</v>
      </c>
      <c r="AY468" s="157" t="s">
        <v>194</v>
      </c>
    </row>
    <row r="469" spans="2:51" s="12" customFormat="1" ht="12">
      <c r="B469" s="164"/>
      <c r="D469" s="153" t="s">
        <v>206</v>
      </c>
      <c r="E469" s="165" t="s">
        <v>3</v>
      </c>
      <c r="F469" s="166" t="s">
        <v>794</v>
      </c>
      <c r="H469" s="165" t="s">
        <v>3</v>
      </c>
      <c r="I469" s="167"/>
      <c r="L469" s="164"/>
      <c r="M469" s="168"/>
      <c r="N469" s="169"/>
      <c r="O469" s="169"/>
      <c r="P469" s="169"/>
      <c r="Q469" s="169"/>
      <c r="R469" s="169"/>
      <c r="S469" s="169"/>
      <c r="T469" s="170"/>
      <c r="AT469" s="165" t="s">
        <v>206</v>
      </c>
      <c r="AU469" s="165" t="s">
        <v>80</v>
      </c>
      <c r="AV469" s="12" t="s">
        <v>78</v>
      </c>
      <c r="AW469" s="12" t="s">
        <v>31</v>
      </c>
      <c r="AX469" s="12" t="s">
        <v>71</v>
      </c>
      <c r="AY469" s="165" t="s">
        <v>194</v>
      </c>
    </row>
    <row r="470" spans="2:51" s="11" customFormat="1" ht="12">
      <c r="B470" s="156"/>
      <c r="D470" s="153" t="s">
        <v>206</v>
      </c>
      <c r="E470" s="157" t="s">
        <v>3</v>
      </c>
      <c r="F470" s="158" t="s">
        <v>795</v>
      </c>
      <c r="H470" s="159">
        <v>171</v>
      </c>
      <c r="I470" s="160"/>
      <c r="L470" s="156"/>
      <c r="M470" s="161"/>
      <c r="N470" s="162"/>
      <c r="O470" s="162"/>
      <c r="P470" s="162"/>
      <c r="Q470" s="162"/>
      <c r="R470" s="162"/>
      <c r="S470" s="162"/>
      <c r="T470" s="163"/>
      <c r="AT470" s="157" t="s">
        <v>206</v>
      </c>
      <c r="AU470" s="157" t="s">
        <v>80</v>
      </c>
      <c r="AV470" s="11" t="s">
        <v>80</v>
      </c>
      <c r="AW470" s="11" t="s">
        <v>31</v>
      </c>
      <c r="AX470" s="11" t="s">
        <v>71</v>
      </c>
      <c r="AY470" s="157" t="s">
        <v>194</v>
      </c>
    </row>
    <row r="471" spans="2:51" s="13" customFormat="1" ht="12">
      <c r="B471" s="171"/>
      <c r="D471" s="153" t="s">
        <v>206</v>
      </c>
      <c r="E471" s="172" t="s">
        <v>3</v>
      </c>
      <c r="F471" s="173" t="s">
        <v>215</v>
      </c>
      <c r="H471" s="174">
        <v>692.116</v>
      </c>
      <c r="I471" s="175"/>
      <c r="L471" s="171"/>
      <c r="M471" s="176"/>
      <c r="N471" s="177"/>
      <c r="O471" s="177"/>
      <c r="P471" s="177"/>
      <c r="Q471" s="177"/>
      <c r="R471" s="177"/>
      <c r="S471" s="177"/>
      <c r="T471" s="178"/>
      <c r="AT471" s="172" t="s">
        <v>206</v>
      </c>
      <c r="AU471" s="172" t="s">
        <v>80</v>
      </c>
      <c r="AV471" s="13" t="s">
        <v>202</v>
      </c>
      <c r="AW471" s="13" t="s">
        <v>31</v>
      </c>
      <c r="AX471" s="13" t="s">
        <v>78</v>
      </c>
      <c r="AY471" s="172" t="s">
        <v>194</v>
      </c>
    </row>
    <row r="472" spans="2:65" s="1" customFormat="1" ht="16.35" customHeight="1">
      <c r="B472" s="140"/>
      <c r="C472" s="141" t="s">
        <v>796</v>
      </c>
      <c r="D472" s="141" t="s">
        <v>197</v>
      </c>
      <c r="E472" s="142" t="s">
        <v>797</v>
      </c>
      <c r="F472" s="143" t="s">
        <v>798</v>
      </c>
      <c r="G472" s="144" t="s">
        <v>515</v>
      </c>
      <c r="H472" s="198"/>
      <c r="I472" s="146"/>
      <c r="J472" s="147">
        <f>ROUND(I472*H472,2)</f>
        <v>0</v>
      </c>
      <c r="K472" s="143" t="s">
        <v>201</v>
      </c>
      <c r="L472" s="30"/>
      <c r="M472" s="148" t="s">
        <v>3</v>
      </c>
      <c r="N472" s="149" t="s">
        <v>42</v>
      </c>
      <c r="O472" s="49"/>
      <c r="P472" s="150">
        <f>O472*H472</f>
        <v>0</v>
      </c>
      <c r="Q472" s="150">
        <v>0</v>
      </c>
      <c r="R472" s="150">
        <f>Q472*H472</f>
        <v>0</v>
      </c>
      <c r="S472" s="150">
        <v>0</v>
      </c>
      <c r="T472" s="151">
        <f>S472*H472</f>
        <v>0</v>
      </c>
      <c r="AR472" s="16" t="s">
        <v>294</v>
      </c>
      <c r="AT472" s="16" t="s">
        <v>197</v>
      </c>
      <c r="AU472" s="16" t="s">
        <v>80</v>
      </c>
      <c r="AY472" s="16" t="s">
        <v>194</v>
      </c>
      <c r="BE472" s="152">
        <f>IF(N472="základní",J472,0)</f>
        <v>0</v>
      </c>
      <c r="BF472" s="152">
        <f>IF(N472="snížená",J472,0)</f>
        <v>0</v>
      </c>
      <c r="BG472" s="152">
        <f>IF(N472="zákl. přenesená",J472,0)</f>
        <v>0</v>
      </c>
      <c r="BH472" s="152">
        <f>IF(N472="sníž. přenesená",J472,0)</f>
        <v>0</v>
      </c>
      <c r="BI472" s="152">
        <f>IF(N472="nulová",J472,0)</f>
        <v>0</v>
      </c>
      <c r="BJ472" s="16" t="s">
        <v>78</v>
      </c>
      <c r="BK472" s="152">
        <f>ROUND(I472*H472,2)</f>
        <v>0</v>
      </c>
      <c r="BL472" s="16" t="s">
        <v>294</v>
      </c>
      <c r="BM472" s="16" t="s">
        <v>799</v>
      </c>
    </row>
    <row r="473" spans="2:47" s="1" customFormat="1" ht="19.2">
      <c r="B473" s="30"/>
      <c r="D473" s="153" t="s">
        <v>204</v>
      </c>
      <c r="F473" s="154" t="s">
        <v>800</v>
      </c>
      <c r="I473" s="85"/>
      <c r="L473" s="30"/>
      <c r="M473" s="155"/>
      <c r="N473" s="49"/>
      <c r="O473" s="49"/>
      <c r="P473" s="49"/>
      <c r="Q473" s="49"/>
      <c r="R473" s="49"/>
      <c r="S473" s="49"/>
      <c r="T473" s="50"/>
      <c r="AT473" s="16" t="s">
        <v>204</v>
      </c>
      <c r="AU473" s="16" t="s">
        <v>80</v>
      </c>
    </row>
    <row r="474" spans="2:63" s="10" customFormat="1" ht="22.8" customHeight="1">
      <c r="B474" s="127"/>
      <c r="D474" s="128" t="s">
        <v>70</v>
      </c>
      <c r="E474" s="138" t="s">
        <v>801</v>
      </c>
      <c r="F474" s="138" t="s">
        <v>802</v>
      </c>
      <c r="I474" s="130"/>
      <c r="J474" s="139">
        <f>BK474</f>
        <v>0</v>
      </c>
      <c r="L474" s="127"/>
      <c r="M474" s="132"/>
      <c r="N474" s="133"/>
      <c r="O474" s="133"/>
      <c r="P474" s="134">
        <f>SUM(P475:P493)</f>
        <v>0</v>
      </c>
      <c r="Q474" s="133"/>
      <c r="R474" s="134">
        <f>SUM(R475:R493)</f>
        <v>0.2617144</v>
      </c>
      <c r="S474" s="133"/>
      <c r="T474" s="135">
        <f>SUM(T475:T493)</f>
        <v>0</v>
      </c>
      <c r="AR474" s="128" t="s">
        <v>80</v>
      </c>
      <c r="AT474" s="136" t="s">
        <v>70</v>
      </c>
      <c r="AU474" s="136" t="s">
        <v>78</v>
      </c>
      <c r="AY474" s="128" t="s">
        <v>194</v>
      </c>
      <c r="BK474" s="137">
        <f>SUM(BK475:BK493)</f>
        <v>0</v>
      </c>
    </row>
    <row r="475" spans="2:65" s="1" customFormat="1" ht="16.35" customHeight="1">
      <c r="B475" s="140"/>
      <c r="C475" s="141" t="s">
        <v>803</v>
      </c>
      <c r="D475" s="141" t="s">
        <v>197</v>
      </c>
      <c r="E475" s="142" t="s">
        <v>804</v>
      </c>
      <c r="F475" s="143" t="s">
        <v>805</v>
      </c>
      <c r="G475" s="144" t="s">
        <v>228</v>
      </c>
      <c r="H475" s="145">
        <v>6.2</v>
      </c>
      <c r="I475" s="146"/>
      <c r="J475" s="147">
        <f>ROUND(I475*H475,2)</f>
        <v>0</v>
      </c>
      <c r="K475" s="143" t="s">
        <v>201</v>
      </c>
      <c r="L475" s="30"/>
      <c r="M475" s="148" t="s">
        <v>3</v>
      </c>
      <c r="N475" s="149" t="s">
        <v>42</v>
      </c>
      <c r="O475" s="49"/>
      <c r="P475" s="150">
        <f>O475*H475</f>
        <v>0</v>
      </c>
      <c r="Q475" s="150">
        <v>0.009</v>
      </c>
      <c r="R475" s="150">
        <f>Q475*H475</f>
        <v>0.055799999999999995</v>
      </c>
      <c r="S475" s="150">
        <v>0</v>
      </c>
      <c r="T475" s="151">
        <f>S475*H475</f>
        <v>0</v>
      </c>
      <c r="AR475" s="16" t="s">
        <v>294</v>
      </c>
      <c r="AT475" s="16" t="s">
        <v>197</v>
      </c>
      <c r="AU475" s="16" t="s">
        <v>80</v>
      </c>
      <c r="AY475" s="16" t="s">
        <v>194</v>
      </c>
      <c r="BE475" s="152">
        <f>IF(N475="základní",J475,0)</f>
        <v>0</v>
      </c>
      <c r="BF475" s="152">
        <f>IF(N475="snížená",J475,0)</f>
        <v>0</v>
      </c>
      <c r="BG475" s="152">
        <f>IF(N475="zákl. přenesená",J475,0)</f>
        <v>0</v>
      </c>
      <c r="BH475" s="152">
        <f>IF(N475="sníž. přenesená",J475,0)</f>
        <v>0</v>
      </c>
      <c r="BI475" s="152">
        <f>IF(N475="nulová",J475,0)</f>
        <v>0</v>
      </c>
      <c r="BJ475" s="16" t="s">
        <v>78</v>
      </c>
      <c r="BK475" s="152">
        <f>ROUND(I475*H475,2)</f>
        <v>0</v>
      </c>
      <c r="BL475" s="16" t="s">
        <v>294</v>
      </c>
      <c r="BM475" s="16" t="s">
        <v>806</v>
      </c>
    </row>
    <row r="476" spans="2:47" s="1" customFormat="1" ht="19.2">
      <c r="B476" s="30"/>
      <c r="D476" s="153" t="s">
        <v>204</v>
      </c>
      <c r="F476" s="154" t="s">
        <v>807</v>
      </c>
      <c r="I476" s="85"/>
      <c r="L476" s="30"/>
      <c r="M476" s="155"/>
      <c r="N476" s="49"/>
      <c r="O476" s="49"/>
      <c r="P476" s="49"/>
      <c r="Q476" s="49"/>
      <c r="R476" s="49"/>
      <c r="S476" s="49"/>
      <c r="T476" s="50"/>
      <c r="AT476" s="16" t="s">
        <v>204</v>
      </c>
      <c r="AU476" s="16" t="s">
        <v>80</v>
      </c>
    </row>
    <row r="477" spans="2:51" s="12" customFormat="1" ht="12">
      <c r="B477" s="164"/>
      <c r="D477" s="153" t="s">
        <v>206</v>
      </c>
      <c r="E477" s="165" t="s">
        <v>3</v>
      </c>
      <c r="F477" s="166" t="s">
        <v>231</v>
      </c>
      <c r="H477" s="165" t="s">
        <v>3</v>
      </c>
      <c r="I477" s="167"/>
      <c r="L477" s="164"/>
      <c r="M477" s="168"/>
      <c r="N477" s="169"/>
      <c r="O477" s="169"/>
      <c r="P477" s="169"/>
      <c r="Q477" s="169"/>
      <c r="R477" s="169"/>
      <c r="S477" s="169"/>
      <c r="T477" s="170"/>
      <c r="AT477" s="165" t="s">
        <v>206</v>
      </c>
      <c r="AU477" s="165" t="s">
        <v>80</v>
      </c>
      <c r="AV477" s="12" t="s">
        <v>78</v>
      </c>
      <c r="AW477" s="12" t="s">
        <v>31</v>
      </c>
      <c r="AX477" s="12" t="s">
        <v>71</v>
      </c>
      <c r="AY477" s="165" t="s">
        <v>194</v>
      </c>
    </row>
    <row r="478" spans="2:51" s="11" customFormat="1" ht="12">
      <c r="B478" s="156"/>
      <c r="D478" s="153" t="s">
        <v>206</v>
      </c>
      <c r="E478" s="157" t="s">
        <v>3</v>
      </c>
      <c r="F478" s="158" t="s">
        <v>108</v>
      </c>
      <c r="H478" s="159">
        <v>6.2</v>
      </c>
      <c r="I478" s="160"/>
      <c r="L478" s="156"/>
      <c r="M478" s="161"/>
      <c r="N478" s="162"/>
      <c r="O478" s="162"/>
      <c r="P478" s="162"/>
      <c r="Q478" s="162"/>
      <c r="R478" s="162"/>
      <c r="S478" s="162"/>
      <c r="T478" s="163"/>
      <c r="AT478" s="157" t="s">
        <v>206</v>
      </c>
      <c r="AU478" s="157" t="s">
        <v>80</v>
      </c>
      <c r="AV478" s="11" t="s">
        <v>80</v>
      </c>
      <c r="AW478" s="11" t="s">
        <v>31</v>
      </c>
      <c r="AX478" s="11" t="s">
        <v>71</v>
      </c>
      <c r="AY478" s="157" t="s">
        <v>194</v>
      </c>
    </row>
    <row r="479" spans="2:51" s="14" customFormat="1" ht="12">
      <c r="B479" s="189"/>
      <c r="D479" s="153" t="s">
        <v>206</v>
      </c>
      <c r="E479" s="190" t="s">
        <v>106</v>
      </c>
      <c r="F479" s="191" t="s">
        <v>283</v>
      </c>
      <c r="H479" s="192">
        <v>6.2</v>
      </c>
      <c r="I479" s="193"/>
      <c r="L479" s="189"/>
      <c r="M479" s="194"/>
      <c r="N479" s="195"/>
      <c r="O479" s="195"/>
      <c r="P479" s="195"/>
      <c r="Q479" s="195"/>
      <c r="R479" s="195"/>
      <c r="S479" s="195"/>
      <c r="T479" s="196"/>
      <c r="AT479" s="190" t="s">
        <v>206</v>
      </c>
      <c r="AU479" s="190" t="s">
        <v>80</v>
      </c>
      <c r="AV479" s="14" t="s">
        <v>195</v>
      </c>
      <c r="AW479" s="14" t="s">
        <v>31</v>
      </c>
      <c r="AX479" s="14" t="s">
        <v>71</v>
      </c>
      <c r="AY479" s="190" t="s">
        <v>194</v>
      </c>
    </row>
    <row r="480" spans="2:51" s="13" customFormat="1" ht="12">
      <c r="B480" s="171"/>
      <c r="D480" s="153" t="s">
        <v>206</v>
      </c>
      <c r="E480" s="172" t="s">
        <v>3</v>
      </c>
      <c r="F480" s="173" t="s">
        <v>215</v>
      </c>
      <c r="H480" s="174">
        <v>6.2</v>
      </c>
      <c r="I480" s="175"/>
      <c r="L480" s="171"/>
      <c r="M480" s="176"/>
      <c r="N480" s="177"/>
      <c r="O480" s="177"/>
      <c r="P480" s="177"/>
      <c r="Q480" s="177"/>
      <c r="R480" s="177"/>
      <c r="S480" s="177"/>
      <c r="T480" s="178"/>
      <c r="AT480" s="172" t="s">
        <v>206</v>
      </c>
      <c r="AU480" s="172" t="s">
        <v>80</v>
      </c>
      <c r="AV480" s="13" t="s">
        <v>202</v>
      </c>
      <c r="AW480" s="13" t="s">
        <v>31</v>
      </c>
      <c r="AX480" s="13" t="s">
        <v>78</v>
      </c>
      <c r="AY480" s="172" t="s">
        <v>194</v>
      </c>
    </row>
    <row r="481" spans="2:65" s="1" customFormat="1" ht="21.75" customHeight="1">
      <c r="B481" s="140"/>
      <c r="C481" s="179" t="s">
        <v>808</v>
      </c>
      <c r="D481" s="179" t="s">
        <v>220</v>
      </c>
      <c r="E481" s="180" t="s">
        <v>809</v>
      </c>
      <c r="F481" s="181" t="s">
        <v>810</v>
      </c>
      <c r="G481" s="182" t="s">
        <v>228</v>
      </c>
      <c r="H481" s="183">
        <v>7.13</v>
      </c>
      <c r="I481" s="184"/>
      <c r="J481" s="185">
        <f>ROUND(I481*H481,2)</f>
        <v>0</v>
      </c>
      <c r="K481" s="181" t="s">
        <v>3</v>
      </c>
      <c r="L481" s="186"/>
      <c r="M481" s="187" t="s">
        <v>3</v>
      </c>
      <c r="N481" s="188" t="s">
        <v>42</v>
      </c>
      <c r="O481" s="49"/>
      <c r="P481" s="150">
        <f>O481*H481</f>
        <v>0</v>
      </c>
      <c r="Q481" s="150">
        <v>0.02888</v>
      </c>
      <c r="R481" s="150">
        <f>Q481*H481</f>
        <v>0.2059144</v>
      </c>
      <c r="S481" s="150">
        <v>0</v>
      </c>
      <c r="T481" s="151">
        <f>S481*H481</f>
        <v>0</v>
      </c>
      <c r="AR481" s="16" t="s">
        <v>350</v>
      </c>
      <c r="AT481" s="16" t="s">
        <v>220</v>
      </c>
      <c r="AU481" s="16" t="s">
        <v>80</v>
      </c>
      <c r="AY481" s="16" t="s">
        <v>194</v>
      </c>
      <c r="BE481" s="152">
        <f>IF(N481="základní",J481,0)</f>
        <v>0</v>
      </c>
      <c r="BF481" s="152">
        <f>IF(N481="snížená",J481,0)</f>
        <v>0</v>
      </c>
      <c r="BG481" s="152">
        <f>IF(N481="zákl. přenesená",J481,0)</f>
        <v>0</v>
      </c>
      <c r="BH481" s="152">
        <f>IF(N481="sníž. přenesená",J481,0)</f>
        <v>0</v>
      </c>
      <c r="BI481" s="152">
        <f>IF(N481="nulová",J481,0)</f>
        <v>0</v>
      </c>
      <c r="BJ481" s="16" t="s">
        <v>78</v>
      </c>
      <c r="BK481" s="152">
        <f>ROUND(I481*H481,2)</f>
        <v>0</v>
      </c>
      <c r="BL481" s="16" t="s">
        <v>294</v>
      </c>
      <c r="BM481" s="16" t="s">
        <v>811</v>
      </c>
    </row>
    <row r="482" spans="2:47" s="1" customFormat="1" ht="19.2">
      <c r="B482" s="30"/>
      <c r="D482" s="153" t="s">
        <v>204</v>
      </c>
      <c r="F482" s="154" t="s">
        <v>810</v>
      </c>
      <c r="I482" s="85"/>
      <c r="L482" s="30"/>
      <c r="M482" s="155"/>
      <c r="N482" s="49"/>
      <c r="O482" s="49"/>
      <c r="P482" s="49"/>
      <c r="Q482" s="49"/>
      <c r="R482" s="49"/>
      <c r="S482" s="49"/>
      <c r="T482" s="50"/>
      <c r="AT482" s="16" t="s">
        <v>204</v>
      </c>
      <c r="AU482" s="16" t="s">
        <v>80</v>
      </c>
    </row>
    <row r="483" spans="2:51" s="11" customFormat="1" ht="12">
      <c r="B483" s="156"/>
      <c r="D483" s="153" t="s">
        <v>206</v>
      </c>
      <c r="E483" s="157" t="s">
        <v>3</v>
      </c>
      <c r="F483" s="158" t="s">
        <v>108</v>
      </c>
      <c r="H483" s="159">
        <v>6.2</v>
      </c>
      <c r="I483" s="160"/>
      <c r="L483" s="156"/>
      <c r="M483" s="161"/>
      <c r="N483" s="162"/>
      <c r="O483" s="162"/>
      <c r="P483" s="162"/>
      <c r="Q483" s="162"/>
      <c r="R483" s="162"/>
      <c r="S483" s="162"/>
      <c r="T483" s="163"/>
      <c r="AT483" s="157" t="s">
        <v>206</v>
      </c>
      <c r="AU483" s="157" t="s">
        <v>80</v>
      </c>
      <c r="AV483" s="11" t="s">
        <v>80</v>
      </c>
      <c r="AW483" s="11" t="s">
        <v>31</v>
      </c>
      <c r="AX483" s="11" t="s">
        <v>78</v>
      </c>
      <c r="AY483" s="157" t="s">
        <v>194</v>
      </c>
    </row>
    <row r="484" spans="2:51" s="11" customFormat="1" ht="12">
      <c r="B484" s="156"/>
      <c r="D484" s="153" t="s">
        <v>206</v>
      </c>
      <c r="F484" s="158" t="s">
        <v>812</v>
      </c>
      <c r="H484" s="159">
        <v>7.13</v>
      </c>
      <c r="I484" s="160"/>
      <c r="L484" s="156"/>
      <c r="M484" s="161"/>
      <c r="N484" s="162"/>
      <c r="O484" s="162"/>
      <c r="P484" s="162"/>
      <c r="Q484" s="162"/>
      <c r="R484" s="162"/>
      <c r="S484" s="162"/>
      <c r="T484" s="163"/>
      <c r="AT484" s="157" t="s">
        <v>206</v>
      </c>
      <c r="AU484" s="157" t="s">
        <v>80</v>
      </c>
      <c r="AV484" s="11" t="s">
        <v>80</v>
      </c>
      <c r="AW484" s="11" t="s">
        <v>4</v>
      </c>
      <c r="AX484" s="11" t="s">
        <v>78</v>
      </c>
      <c r="AY484" s="157" t="s">
        <v>194</v>
      </c>
    </row>
    <row r="485" spans="2:65" s="1" customFormat="1" ht="16.35" customHeight="1">
      <c r="B485" s="140"/>
      <c r="C485" s="141" t="s">
        <v>813</v>
      </c>
      <c r="D485" s="141" t="s">
        <v>197</v>
      </c>
      <c r="E485" s="142" t="s">
        <v>814</v>
      </c>
      <c r="F485" s="143" t="s">
        <v>815</v>
      </c>
      <c r="G485" s="144" t="s">
        <v>228</v>
      </c>
      <c r="H485" s="145">
        <v>6.2</v>
      </c>
      <c r="I485" s="146"/>
      <c r="J485" s="147">
        <f>ROUND(I485*H485,2)</f>
        <v>0</v>
      </c>
      <c r="K485" s="143" t="s">
        <v>201</v>
      </c>
      <c r="L485" s="30"/>
      <c r="M485" s="148" t="s">
        <v>3</v>
      </c>
      <c r="N485" s="149" t="s">
        <v>42</v>
      </c>
      <c r="O485" s="49"/>
      <c r="P485" s="150">
        <f>O485*H485</f>
        <v>0</v>
      </c>
      <c r="Q485" s="150">
        <v>0</v>
      </c>
      <c r="R485" s="150">
        <f>Q485*H485</f>
        <v>0</v>
      </c>
      <c r="S485" s="150">
        <v>0</v>
      </c>
      <c r="T485" s="151">
        <f>S485*H485</f>
        <v>0</v>
      </c>
      <c r="AR485" s="16" t="s">
        <v>294</v>
      </c>
      <c r="AT485" s="16" t="s">
        <v>197</v>
      </c>
      <c r="AU485" s="16" t="s">
        <v>80</v>
      </c>
      <c r="AY485" s="16" t="s">
        <v>194</v>
      </c>
      <c r="BE485" s="152">
        <f>IF(N485="základní",J485,0)</f>
        <v>0</v>
      </c>
      <c r="BF485" s="152">
        <f>IF(N485="snížená",J485,0)</f>
        <v>0</v>
      </c>
      <c r="BG485" s="152">
        <f>IF(N485="zákl. přenesená",J485,0)</f>
        <v>0</v>
      </c>
      <c r="BH485" s="152">
        <f>IF(N485="sníž. přenesená",J485,0)</f>
        <v>0</v>
      </c>
      <c r="BI485" s="152">
        <f>IF(N485="nulová",J485,0)</f>
        <v>0</v>
      </c>
      <c r="BJ485" s="16" t="s">
        <v>78</v>
      </c>
      <c r="BK485" s="152">
        <f>ROUND(I485*H485,2)</f>
        <v>0</v>
      </c>
      <c r="BL485" s="16" t="s">
        <v>294</v>
      </c>
      <c r="BM485" s="16" t="s">
        <v>816</v>
      </c>
    </row>
    <row r="486" spans="2:47" s="1" customFormat="1" ht="19.2">
      <c r="B486" s="30"/>
      <c r="D486" s="153" t="s">
        <v>204</v>
      </c>
      <c r="F486" s="154" t="s">
        <v>817</v>
      </c>
      <c r="I486" s="85"/>
      <c r="L486" s="30"/>
      <c r="M486" s="155"/>
      <c r="N486" s="49"/>
      <c r="O486" s="49"/>
      <c r="P486" s="49"/>
      <c r="Q486" s="49"/>
      <c r="R486" s="49"/>
      <c r="S486" s="49"/>
      <c r="T486" s="50"/>
      <c r="AT486" s="16" t="s">
        <v>204</v>
      </c>
      <c r="AU486" s="16" t="s">
        <v>80</v>
      </c>
    </row>
    <row r="487" spans="2:51" s="11" customFormat="1" ht="12">
      <c r="B487" s="156"/>
      <c r="D487" s="153" t="s">
        <v>206</v>
      </c>
      <c r="E487" s="157" t="s">
        <v>3</v>
      </c>
      <c r="F487" s="158" t="s">
        <v>108</v>
      </c>
      <c r="H487" s="159">
        <v>6.2</v>
      </c>
      <c r="I487" s="160"/>
      <c r="L487" s="156"/>
      <c r="M487" s="161"/>
      <c r="N487" s="162"/>
      <c r="O487" s="162"/>
      <c r="P487" s="162"/>
      <c r="Q487" s="162"/>
      <c r="R487" s="162"/>
      <c r="S487" s="162"/>
      <c r="T487" s="163"/>
      <c r="AT487" s="157" t="s">
        <v>206</v>
      </c>
      <c r="AU487" s="157" t="s">
        <v>80</v>
      </c>
      <c r="AV487" s="11" t="s">
        <v>80</v>
      </c>
      <c r="AW487" s="11" t="s">
        <v>31</v>
      </c>
      <c r="AX487" s="11" t="s">
        <v>78</v>
      </c>
      <c r="AY487" s="157" t="s">
        <v>194</v>
      </c>
    </row>
    <row r="488" spans="2:65" s="1" customFormat="1" ht="16.35" customHeight="1">
      <c r="B488" s="140"/>
      <c r="C488" s="141" t="s">
        <v>818</v>
      </c>
      <c r="D488" s="141" t="s">
        <v>197</v>
      </c>
      <c r="E488" s="142" t="s">
        <v>819</v>
      </c>
      <c r="F488" s="143" t="s">
        <v>820</v>
      </c>
      <c r="G488" s="144" t="s">
        <v>228</v>
      </c>
      <c r="H488" s="145">
        <v>6.2</v>
      </c>
      <c r="I488" s="146"/>
      <c r="J488" s="147">
        <f>ROUND(I488*H488,2)</f>
        <v>0</v>
      </c>
      <c r="K488" s="143" t="s">
        <v>201</v>
      </c>
      <c r="L488" s="30"/>
      <c r="M488" s="148" t="s">
        <v>3</v>
      </c>
      <c r="N488" s="149" t="s">
        <v>42</v>
      </c>
      <c r="O488" s="49"/>
      <c r="P488" s="150">
        <f>O488*H488</f>
        <v>0</v>
      </c>
      <c r="Q488" s="150">
        <v>0</v>
      </c>
      <c r="R488" s="150">
        <f>Q488*H488</f>
        <v>0</v>
      </c>
      <c r="S488" s="150">
        <v>0</v>
      </c>
      <c r="T488" s="151">
        <f>S488*H488</f>
        <v>0</v>
      </c>
      <c r="AR488" s="16" t="s">
        <v>294</v>
      </c>
      <c r="AT488" s="16" t="s">
        <v>197</v>
      </c>
      <c r="AU488" s="16" t="s">
        <v>80</v>
      </c>
      <c r="AY488" s="16" t="s">
        <v>194</v>
      </c>
      <c r="BE488" s="152">
        <f>IF(N488="základní",J488,0)</f>
        <v>0</v>
      </c>
      <c r="BF488" s="152">
        <f>IF(N488="snížená",J488,0)</f>
        <v>0</v>
      </c>
      <c r="BG488" s="152">
        <f>IF(N488="zákl. přenesená",J488,0)</f>
        <v>0</v>
      </c>
      <c r="BH488" s="152">
        <f>IF(N488="sníž. přenesená",J488,0)</f>
        <v>0</v>
      </c>
      <c r="BI488" s="152">
        <f>IF(N488="nulová",J488,0)</f>
        <v>0</v>
      </c>
      <c r="BJ488" s="16" t="s">
        <v>78</v>
      </c>
      <c r="BK488" s="152">
        <f>ROUND(I488*H488,2)</f>
        <v>0</v>
      </c>
      <c r="BL488" s="16" t="s">
        <v>294</v>
      </c>
      <c r="BM488" s="16" t="s">
        <v>821</v>
      </c>
    </row>
    <row r="489" spans="2:47" s="1" customFormat="1" ht="19.2">
      <c r="B489" s="30"/>
      <c r="D489" s="153" t="s">
        <v>204</v>
      </c>
      <c r="F489" s="154" t="s">
        <v>822</v>
      </c>
      <c r="I489" s="85"/>
      <c r="L489" s="30"/>
      <c r="M489" s="155"/>
      <c r="N489" s="49"/>
      <c r="O489" s="49"/>
      <c r="P489" s="49"/>
      <c r="Q489" s="49"/>
      <c r="R489" s="49"/>
      <c r="S489" s="49"/>
      <c r="T489" s="50"/>
      <c r="AT489" s="16" t="s">
        <v>204</v>
      </c>
      <c r="AU489" s="16" t="s">
        <v>80</v>
      </c>
    </row>
    <row r="490" spans="2:65" s="1" customFormat="1" ht="16.35" customHeight="1">
      <c r="B490" s="140"/>
      <c r="C490" s="141" t="s">
        <v>823</v>
      </c>
      <c r="D490" s="141" t="s">
        <v>197</v>
      </c>
      <c r="E490" s="142" t="s">
        <v>824</v>
      </c>
      <c r="F490" s="143" t="s">
        <v>825</v>
      </c>
      <c r="G490" s="144" t="s">
        <v>304</v>
      </c>
      <c r="H490" s="145">
        <v>0.262</v>
      </c>
      <c r="I490" s="146"/>
      <c r="J490" s="147">
        <f>ROUND(I490*H490,2)</f>
        <v>0</v>
      </c>
      <c r="K490" s="143" t="s">
        <v>201</v>
      </c>
      <c r="L490" s="30"/>
      <c r="M490" s="148" t="s">
        <v>3</v>
      </c>
      <c r="N490" s="149" t="s">
        <v>42</v>
      </c>
      <c r="O490" s="49"/>
      <c r="P490" s="150">
        <f>O490*H490</f>
        <v>0</v>
      </c>
      <c r="Q490" s="150">
        <v>0</v>
      </c>
      <c r="R490" s="150">
        <f>Q490*H490</f>
        <v>0</v>
      </c>
      <c r="S490" s="150">
        <v>0</v>
      </c>
      <c r="T490" s="151">
        <f>S490*H490</f>
        <v>0</v>
      </c>
      <c r="AR490" s="16" t="s">
        <v>294</v>
      </c>
      <c r="AT490" s="16" t="s">
        <v>197</v>
      </c>
      <c r="AU490" s="16" t="s">
        <v>80</v>
      </c>
      <c r="AY490" s="16" t="s">
        <v>194</v>
      </c>
      <c r="BE490" s="152">
        <f>IF(N490="základní",J490,0)</f>
        <v>0</v>
      </c>
      <c r="BF490" s="152">
        <f>IF(N490="snížená",J490,0)</f>
        <v>0</v>
      </c>
      <c r="BG490" s="152">
        <f>IF(N490="zákl. přenesená",J490,0)</f>
        <v>0</v>
      </c>
      <c r="BH490" s="152">
        <f>IF(N490="sníž. přenesená",J490,0)</f>
        <v>0</v>
      </c>
      <c r="BI490" s="152">
        <f>IF(N490="nulová",J490,0)</f>
        <v>0</v>
      </c>
      <c r="BJ490" s="16" t="s">
        <v>78</v>
      </c>
      <c r="BK490" s="152">
        <f>ROUND(I490*H490,2)</f>
        <v>0</v>
      </c>
      <c r="BL490" s="16" t="s">
        <v>294</v>
      </c>
      <c r="BM490" s="16" t="s">
        <v>826</v>
      </c>
    </row>
    <row r="491" spans="2:47" s="1" customFormat="1" ht="19.2">
      <c r="B491" s="30"/>
      <c r="D491" s="153" t="s">
        <v>204</v>
      </c>
      <c r="F491" s="154" t="s">
        <v>827</v>
      </c>
      <c r="I491" s="85"/>
      <c r="L491" s="30"/>
      <c r="M491" s="155"/>
      <c r="N491" s="49"/>
      <c r="O491" s="49"/>
      <c r="P491" s="49"/>
      <c r="Q491" s="49"/>
      <c r="R491" s="49"/>
      <c r="S491" s="49"/>
      <c r="T491" s="50"/>
      <c r="AT491" s="16" t="s">
        <v>204</v>
      </c>
      <c r="AU491" s="16" t="s">
        <v>80</v>
      </c>
    </row>
    <row r="492" spans="2:65" s="1" customFormat="1" ht="16.35" customHeight="1">
      <c r="B492" s="140"/>
      <c r="C492" s="141" t="s">
        <v>828</v>
      </c>
      <c r="D492" s="141" t="s">
        <v>197</v>
      </c>
      <c r="E492" s="142" t="s">
        <v>829</v>
      </c>
      <c r="F492" s="143" t="s">
        <v>830</v>
      </c>
      <c r="G492" s="144" t="s">
        <v>304</v>
      </c>
      <c r="H492" s="145">
        <v>0.262</v>
      </c>
      <c r="I492" s="146"/>
      <c r="J492" s="147">
        <f>ROUND(I492*H492,2)</f>
        <v>0</v>
      </c>
      <c r="K492" s="143" t="s">
        <v>201</v>
      </c>
      <c r="L492" s="30"/>
      <c r="M492" s="148" t="s">
        <v>3</v>
      </c>
      <c r="N492" s="149" t="s">
        <v>42</v>
      </c>
      <c r="O492" s="49"/>
      <c r="P492" s="150">
        <f>O492*H492</f>
        <v>0</v>
      </c>
      <c r="Q492" s="150">
        <v>0</v>
      </c>
      <c r="R492" s="150">
        <f>Q492*H492</f>
        <v>0</v>
      </c>
      <c r="S492" s="150">
        <v>0</v>
      </c>
      <c r="T492" s="151">
        <f>S492*H492</f>
        <v>0</v>
      </c>
      <c r="AR492" s="16" t="s">
        <v>294</v>
      </c>
      <c r="AT492" s="16" t="s">
        <v>197</v>
      </c>
      <c r="AU492" s="16" t="s">
        <v>80</v>
      </c>
      <c r="AY492" s="16" t="s">
        <v>194</v>
      </c>
      <c r="BE492" s="152">
        <f>IF(N492="základní",J492,0)</f>
        <v>0</v>
      </c>
      <c r="BF492" s="152">
        <f>IF(N492="snížená",J492,0)</f>
        <v>0</v>
      </c>
      <c r="BG492" s="152">
        <f>IF(N492="zákl. přenesená",J492,0)</f>
        <v>0</v>
      </c>
      <c r="BH492" s="152">
        <f>IF(N492="sníž. přenesená",J492,0)</f>
        <v>0</v>
      </c>
      <c r="BI492" s="152">
        <f>IF(N492="nulová",J492,0)</f>
        <v>0</v>
      </c>
      <c r="BJ492" s="16" t="s">
        <v>78</v>
      </c>
      <c r="BK492" s="152">
        <f>ROUND(I492*H492,2)</f>
        <v>0</v>
      </c>
      <c r="BL492" s="16" t="s">
        <v>294</v>
      </c>
      <c r="BM492" s="16" t="s">
        <v>831</v>
      </c>
    </row>
    <row r="493" spans="2:47" s="1" customFormat="1" ht="19.2">
      <c r="B493" s="30"/>
      <c r="D493" s="153" t="s">
        <v>204</v>
      </c>
      <c r="F493" s="154" t="s">
        <v>832</v>
      </c>
      <c r="I493" s="85"/>
      <c r="L493" s="30"/>
      <c r="M493" s="155"/>
      <c r="N493" s="49"/>
      <c r="O493" s="49"/>
      <c r="P493" s="49"/>
      <c r="Q493" s="49"/>
      <c r="R493" s="49"/>
      <c r="S493" s="49"/>
      <c r="T493" s="50"/>
      <c r="AT493" s="16" t="s">
        <v>204</v>
      </c>
      <c r="AU493" s="16" t="s">
        <v>80</v>
      </c>
    </row>
    <row r="494" spans="2:63" s="10" customFormat="1" ht="22.8" customHeight="1">
      <c r="B494" s="127"/>
      <c r="D494" s="128" t="s">
        <v>70</v>
      </c>
      <c r="E494" s="138" t="s">
        <v>833</v>
      </c>
      <c r="F494" s="138" t="s">
        <v>834</v>
      </c>
      <c r="I494" s="130"/>
      <c r="J494" s="139">
        <f>BK494</f>
        <v>0</v>
      </c>
      <c r="L494" s="127"/>
      <c r="M494" s="132"/>
      <c r="N494" s="133"/>
      <c r="O494" s="133"/>
      <c r="P494" s="134">
        <f>SUM(P495:P497)</f>
        <v>0</v>
      </c>
      <c r="Q494" s="133"/>
      <c r="R494" s="134">
        <f>SUM(R495:R497)</f>
        <v>0</v>
      </c>
      <c r="S494" s="133"/>
      <c r="T494" s="135">
        <f>SUM(T495:T497)</f>
        <v>13.01</v>
      </c>
      <c r="AR494" s="128" t="s">
        <v>80</v>
      </c>
      <c r="AT494" s="136" t="s">
        <v>70</v>
      </c>
      <c r="AU494" s="136" t="s">
        <v>78</v>
      </c>
      <c r="AY494" s="128" t="s">
        <v>194</v>
      </c>
      <c r="BK494" s="137">
        <f>SUM(BK495:BK497)</f>
        <v>0</v>
      </c>
    </row>
    <row r="495" spans="2:65" s="1" customFormat="1" ht="16.35" customHeight="1">
      <c r="B495" s="140"/>
      <c r="C495" s="141" t="s">
        <v>835</v>
      </c>
      <c r="D495" s="141" t="s">
        <v>197</v>
      </c>
      <c r="E495" s="142" t="s">
        <v>836</v>
      </c>
      <c r="F495" s="143" t="s">
        <v>837</v>
      </c>
      <c r="G495" s="144" t="s">
        <v>228</v>
      </c>
      <c r="H495" s="145">
        <v>520.4</v>
      </c>
      <c r="I495" s="146"/>
      <c r="J495" s="147">
        <f>ROUND(I495*H495,2)</f>
        <v>0</v>
      </c>
      <c r="K495" s="143" t="s">
        <v>201</v>
      </c>
      <c r="L495" s="30"/>
      <c r="M495" s="148" t="s">
        <v>3</v>
      </c>
      <c r="N495" s="149" t="s">
        <v>42</v>
      </c>
      <c r="O495" s="49"/>
      <c r="P495" s="150">
        <f>O495*H495</f>
        <v>0</v>
      </c>
      <c r="Q495" s="150">
        <v>0</v>
      </c>
      <c r="R495" s="150">
        <f>Q495*H495</f>
        <v>0</v>
      </c>
      <c r="S495" s="150">
        <v>0.025</v>
      </c>
      <c r="T495" s="151">
        <f>S495*H495</f>
        <v>13.01</v>
      </c>
      <c r="AR495" s="16" t="s">
        <v>294</v>
      </c>
      <c r="AT495" s="16" t="s">
        <v>197</v>
      </c>
      <c r="AU495" s="16" t="s">
        <v>80</v>
      </c>
      <c r="AY495" s="16" t="s">
        <v>194</v>
      </c>
      <c r="BE495" s="152">
        <f>IF(N495="základní",J495,0)</f>
        <v>0</v>
      </c>
      <c r="BF495" s="152">
        <f>IF(N495="snížená",J495,0)</f>
        <v>0</v>
      </c>
      <c r="BG495" s="152">
        <f>IF(N495="zákl. přenesená",J495,0)</f>
        <v>0</v>
      </c>
      <c r="BH495" s="152">
        <f>IF(N495="sníž. přenesená",J495,0)</f>
        <v>0</v>
      </c>
      <c r="BI495" s="152">
        <f>IF(N495="nulová",J495,0)</f>
        <v>0</v>
      </c>
      <c r="BJ495" s="16" t="s">
        <v>78</v>
      </c>
      <c r="BK495" s="152">
        <f>ROUND(I495*H495,2)</f>
        <v>0</v>
      </c>
      <c r="BL495" s="16" t="s">
        <v>294</v>
      </c>
      <c r="BM495" s="16" t="s">
        <v>838</v>
      </c>
    </row>
    <row r="496" spans="2:47" s="1" customFormat="1" ht="12">
      <c r="B496" s="30"/>
      <c r="D496" s="153" t="s">
        <v>204</v>
      </c>
      <c r="F496" s="154" t="s">
        <v>839</v>
      </c>
      <c r="I496" s="85"/>
      <c r="L496" s="30"/>
      <c r="M496" s="155"/>
      <c r="N496" s="49"/>
      <c r="O496" s="49"/>
      <c r="P496" s="49"/>
      <c r="Q496" s="49"/>
      <c r="R496" s="49"/>
      <c r="S496" s="49"/>
      <c r="T496" s="50"/>
      <c r="AT496" s="16" t="s">
        <v>204</v>
      </c>
      <c r="AU496" s="16" t="s">
        <v>80</v>
      </c>
    </row>
    <row r="497" spans="2:51" s="11" customFormat="1" ht="12">
      <c r="B497" s="156"/>
      <c r="D497" s="153" t="s">
        <v>206</v>
      </c>
      <c r="E497" s="157" t="s">
        <v>3</v>
      </c>
      <c r="F497" s="158" t="s">
        <v>644</v>
      </c>
      <c r="H497" s="159">
        <v>520.4</v>
      </c>
      <c r="I497" s="160"/>
      <c r="L497" s="156"/>
      <c r="M497" s="161"/>
      <c r="N497" s="162"/>
      <c r="O497" s="162"/>
      <c r="P497" s="162"/>
      <c r="Q497" s="162"/>
      <c r="R497" s="162"/>
      <c r="S497" s="162"/>
      <c r="T497" s="163"/>
      <c r="AT497" s="157" t="s">
        <v>206</v>
      </c>
      <c r="AU497" s="157" t="s">
        <v>80</v>
      </c>
      <c r="AV497" s="11" t="s">
        <v>80</v>
      </c>
      <c r="AW497" s="11" t="s">
        <v>31</v>
      </c>
      <c r="AX497" s="11" t="s">
        <v>78</v>
      </c>
      <c r="AY497" s="157" t="s">
        <v>194</v>
      </c>
    </row>
    <row r="498" spans="2:63" s="10" customFormat="1" ht="22.8" customHeight="1">
      <c r="B498" s="127"/>
      <c r="D498" s="128" t="s">
        <v>70</v>
      </c>
      <c r="E498" s="138" t="s">
        <v>840</v>
      </c>
      <c r="F498" s="138" t="s">
        <v>841</v>
      </c>
      <c r="I498" s="130"/>
      <c r="J498" s="139">
        <f>BK498</f>
        <v>0</v>
      </c>
      <c r="L498" s="127"/>
      <c r="M498" s="132"/>
      <c r="N498" s="133"/>
      <c r="O498" s="133"/>
      <c r="P498" s="134">
        <f>SUM(P499:P510)</f>
        <v>0</v>
      </c>
      <c r="Q498" s="133"/>
      <c r="R498" s="134">
        <f>SUM(R499:R510)</f>
        <v>0.7318800000000001</v>
      </c>
      <c r="S498" s="133"/>
      <c r="T498" s="135">
        <f>SUM(T499:T510)</f>
        <v>0</v>
      </c>
      <c r="AR498" s="128" t="s">
        <v>80</v>
      </c>
      <c r="AT498" s="136" t="s">
        <v>70</v>
      </c>
      <c r="AU498" s="136" t="s">
        <v>78</v>
      </c>
      <c r="AY498" s="128" t="s">
        <v>194</v>
      </c>
      <c r="BK498" s="137">
        <f>SUM(BK499:BK510)</f>
        <v>0</v>
      </c>
    </row>
    <row r="499" spans="2:65" s="1" customFormat="1" ht="21.75" customHeight="1">
      <c r="B499" s="140"/>
      <c r="C499" s="141" t="s">
        <v>842</v>
      </c>
      <c r="D499" s="141" t="s">
        <v>197</v>
      </c>
      <c r="E499" s="142" t="s">
        <v>843</v>
      </c>
      <c r="F499" s="143" t="s">
        <v>844</v>
      </c>
      <c r="G499" s="144" t="s">
        <v>228</v>
      </c>
      <c r="H499" s="145">
        <v>514.2</v>
      </c>
      <c r="I499" s="146"/>
      <c r="J499" s="147">
        <f>ROUND(I499*H499,2)</f>
        <v>0</v>
      </c>
      <c r="K499" s="143" t="s">
        <v>3</v>
      </c>
      <c r="L499" s="30"/>
      <c r="M499" s="148" t="s">
        <v>3</v>
      </c>
      <c r="N499" s="149" t="s">
        <v>42</v>
      </c>
      <c r="O499" s="49"/>
      <c r="P499" s="150">
        <f>O499*H499</f>
        <v>0</v>
      </c>
      <c r="Q499" s="150">
        <v>0.0014</v>
      </c>
      <c r="R499" s="150">
        <f>Q499*H499</f>
        <v>0.7198800000000001</v>
      </c>
      <c r="S499" s="150">
        <v>0</v>
      </c>
      <c r="T499" s="151">
        <f>S499*H499</f>
        <v>0</v>
      </c>
      <c r="AR499" s="16" t="s">
        <v>294</v>
      </c>
      <c r="AT499" s="16" t="s">
        <v>197</v>
      </c>
      <c r="AU499" s="16" t="s">
        <v>80</v>
      </c>
      <c r="AY499" s="16" t="s">
        <v>194</v>
      </c>
      <c r="BE499" s="152">
        <f>IF(N499="základní",J499,0)</f>
        <v>0</v>
      </c>
      <c r="BF499" s="152">
        <f>IF(N499="snížená",J499,0)</f>
        <v>0</v>
      </c>
      <c r="BG499" s="152">
        <f>IF(N499="zákl. přenesená",J499,0)</f>
        <v>0</v>
      </c>
      <c r="BH499" s="152">
        <f>IF(N499="sníž. přenesená",J499,0)</f>
        <v>0</v>
      </c>
      <c r="BI499" s="152">
        <f>IF(N499="nulová",J499,0)</f>
        <v>0</v>
      </c>
      <c r="BJ499" s="16" t="s">
        <v>78</v>
      </c>
      <c r="BK499" s="152">
        <f>ROUND(I499*H499,2)</f>
        <v>0</v>
      </c>
      <c r="BL499" s="16" t="s">
        <v>294</v>
      </c>
      <c r="BM499" s="16" t="s">
        <v>845</v>
      </c>
    </row>
    <row r="500" spans="2:47" s="1" customFormat="1" ht="28.8">
      <c r="B500" s="30"/>
      <c r="D500" s="153" t="s">
        <v>204</v>
      </c>
      <c r="F500" s="154" t="s">
        <v>846</v>
      </c>
      <c r="I500" s="85"/>
      <c r="L500" s="30"/>
      <c r="M500" s="155"/>
      <c r="N500" s="49"/>
      <c r="O500" s="49"/>
      <c r="P500" s="49"/>
      <c r="Q500" s="49"/>
      <c r="R500" s="49"/>
      <c r="S500" s="49"/>
      <c r="T500" s="50"/>
      <c r="AT500" s="16" t="s">
        <v>204</v>
      </c>
      <c r="AU500" s="16" t="s">
        <v>80</v>
      </c>
    </row>
    <row r="501" spans="2:47" s="1" customFormat="1" ht="19.2">
      <c r="B501" s="30"/>
      <c r="D501" s="153" t="s">
        <v>337</v>
      </c>
      <c r="F501" s="197" t="s">
        <v>847</v>
      </c>
      <c r="I501" s="85"/>
      <c r="L501" s="30"/>
      <c r="M501" s="155"/>
      <c r="N501" s="49"/>
      <c r="O501" s="49"/>
      <c r="P501" s="49"/>
      <c r="Q501" s="49"/>
      <c r="R501" s="49"/>
      <c r="S501" s="49"/>
      <c r="T501" s="50"/>
      <c r="AT501" s="16" t="s">
        <v>337</v>
      </c>
      <c r="AU501" s="16" t="s">
        <v>80</v>
      </c>
    </row>
    <row r="502" spans="2:51" s="11" customFormat="1" ht="12">
      <c r="B502" s="156"/>
      <c r="D502" s="153" t="s">
        <v>206</v>
      </c>
      <c r="E502" s="157" t="s">
        <v>3</v>
      </c>
      <c r="F502" s="158" t="s">
        <v>129</v>
      </c>
      <c r="H502" s="159">
        <v>455.8</v>
      </c>
      <c r="I502" s="160"/>
      <c r="L502" s="156"/>
      <c r="M502" s="161"/>
      <c r="N502" s="162"/>
      <c r="O502" s="162"/>
      <c r="P502" s="162"/>
      <c r="Q502" s="162"/>
      <c r="R502" s="162"/>
      <c r="S502" s="162"/>
      <c r="T502" s="163"/>
      <c r="AT502" s="157" t="s">
        <v>206</v>
      </c>
      <c r="AU502" s="157" t="s">
        <v>80</v>
      </c>
      <c r="AV502" s="11" t="s">
        <v>80</v>
      </c>
      <c r="AW502" s="11" t="s">
        <v>31</v>
      </c>
      <c r="AX502" s="11" t="s">
        <v>71</v>
      </c>
      <c r="AY502" s="157" t="s">
        <v>194</v>
      </c>
    </row>
    <row r="503" spans="2:51" s="14" customFormat="1" ht="12">
      <c r="B503" s="189"/>
      <c r="D503" s="153" t="s">
        <v>206</v>
      </c>
      <c r="E503" s="190" t="s">
        <v>127</v>
      </c>
      <c r="F503" s="191" t="s">
        <v>283</v>
      </c>
      <c r="H503" s="192">
        <v>455.8</v>
      </c>
      <c r="I503" s="193"/>
      <c r="L503" s="189"/>
      <c r="M503" s="194"/>
      <c r="N503" s="195"/>
      <c r="O503" s="195"/>
      <c r="P503" s="195"/>
      <c r="Q503" s="195"/>
      <c r="R503" s="195"/>
      <c r="S503" s="195"/>
      <c r="T503" s="196"/>
      <c r="AT503" s="190" t="s">
        <v>206</v>
      </c>
      <c r="AU503" s="190" t="s">
        <v>80</v>
      </c>
      <c r="AV503" s="14" t="s">
        <v>195</v>
      </c>
      <c r="AW503" s="14" t="s">
        <v>31</v>
      </c>
      <c r="AX503" s="14" t="s">
        <v>71</v>
      </c>
      <c r="AY503" s="190" t="s">
        <v>194</v>
      </c>
    </row>
    <row r="504" spans="2:51" s="11" customFormat="1" ht="12">
      <c r="B504" s="156"/>
      <c r="D504" s="153" t="s">
        <v>206</v>
      </c>
      <c r="E504" s="157" t="s">
        <v>3</v>
      </c>
      <c r="F504" s="158" t="s">
        <v>848</v>
      </c>
      <c r="H504" s="159">
        <v>58.4</v>
      </c>
      <c r="I504" s="160"/>
      <c r="L504" s="156"/>
      <c r="M504" s="161"/>
      <c r="N504" s="162"/>
      <c r="O504" s="162"/>
      <c r="P504" s="162"/>
      <c r="Q504" s="162"/>
      <c r="R504" s="162"/>
      <c r="S504" s="162"/>
      <c r="T504" s="163"/>
      <c r="AT504" s="157" t="s">
        <v>206</v>
      </c>
      <c r="AU504" s="157" t="s">
        <v>80</v>
      </c>
      <c r="AV504" s="11" t="s">
        <v>80</v>
      </c>
      <c r="AW504" s="11" t="s">
        <v>31</v>
      </c>
      <c r="AX504" s="11" t="s">
        <v>71</v>
      </c>
      <c r="AY504" s="157" t="s">
        <v>194</v>
      </c>
    </row>
    <row r="505" spans="2:51" s="14" customFormat="1" ht="12">
      <c r="B505" s="189"/>
      <c r="D505" s="153" t="s">
        <v>206</v>
      </c>
      <c r="E505" s="190" t="s">
        <v>109</v>
      </c>
      <c r="F505" s="191" t="s">
        <v>283</v>
      </c>
      <c r="H505" s="192">
        <v>58.4</v>
      </c>
      <c r="I505" s="193"/>
      <c r="L505" s="189"/>
      <c r="M505" s="194"/>
      <c r="N505" s="195"/>
      <c r="O505" s="195"/>
      <c r="P505" s="195"/>
      <c r="Q505" s="195"/>
      <c r="R505" s="195"/>
      <c r="S505" s="195"/>
      <c r="T505" s="196"/>
      <c r="AT505" s="190" t="s">
        <v>206</v>
      </c>
      <c r="AU505" s="190" t="s">
        <v>80</v>
      </c>
      <c r="AV505" s="14" t="s">
        <v>195</v>
      </c>
      <c r="AW505" s="14" t="s">
        <v>31</v>
      </c>
      <c r="AX505" s="14" t="s">
        <v>71</v>
      </c>
      <c r="AY505" s="190" t="s">
        <v>194</v>
      </c>
    </row>
    <row r="506" spans="2:51" s="13" customFormat="1" ht="12">
      <c r="B506" s="171"/>
      <c r="D506" s="153" t="s">
        <v>206</v>
      </c>
      <c r="E506" s="172" t="s">
        <v>3</v>
      </c>
      <c r="F506" s="173" t="s">
        <v>215</v>
      </c>
      <c r="H506" s="174">
        <v>514.2</v>
      </c>
      <c r="I506" s="175"/>
      <c r="L506" s="171"/>
      <c r="M506" s="176"/>
      <c r="N506" s="177"/>
      <c r="O506" s="177"/>
      <c r="P506" s="177"/>
      <c r="Q506" s="177"/>
      <c r="R506" s="177"/>
      <c r="S506" s="177"/>
      <c r="T506" s="178"/>
      <c r="AT506" s="172" t="s">
        <v>206</v>
      </c>
      <c r="AU506" s="172" t="s">
        <v>80</v>
      </c>
      <c r="AV506" s="13" t="s">
        <v>202</v>
      </c>
      <c r="AW506" s="13" t="s">
        <v>31</v>
      </c>
      <c r="AX506" s="13" t="s">
        <v>78</v>
      </c>
      <c r="AY506" s="172" t="s">
        <v>194</v>
      </c>
    </row>
    <row r="507" spans="2:65" s="1" customFormat="1" ht="16.35" customHeight="1">
      <c r="B507" s="140"/>
      <c r="C507" s="141" t="s">
        <v>849</v>
      </c>
      <c r="D507" s="141" t="s">
        <v>197</v>
      </c>
      <c r="E507" s="142" t="s">
        <v>850</v>
      </c>
      <c r="F507" s="143" t="s">
        <v>851</v>
      </c>
      <c r="G507" s="144" t="s">
        <v>532</v>
      </c>
      <c r="H507" s="145">
        <v>600</v>
      </c>
      <c r="I507" s="146"/>
      <c r="J507" s="147">
        <f>ROUND(I507*H507,2)</f>
        <v>0</v>
      </c>
      <c r="K507" s="143" t="s">
        <v>3</v>
      </c>
      <c r="L507" s="30"/>
      <c r="M507" s="148" t="s">
        <v>3</v>
      </c>
      <c r="N507" s="149" t="s">
        <v>42</v>
      </c>
      <c r="O507" s="49"/>
      <c r="P507" s="150">
        <f>O507*H507</f>
        <v>0</v>
      </c>
      <c r="Q507" s="150">
        <v>2E-05</v>
      </c>
      <c r="R507" s="150">
        <f>Q507*H507</f>
        <v>0.012</v>
      </c>
      <c r="S507" s="150">
        <v>0</v>
      </c>
      <c r="T507" s="151">
        <f>S507*H507</f>
        <v>0</v>
      </c>
      <c r="AR507" s="16" t="s">
        <v>294</v>
      </c>
      <c r="AT507" s="16" t="s">
        <v>197</v>
      </c>
      <c r="AU507" s="16" t="s">
        <v>80</v>
      </c>
      <c r="AY507" s="16" t="s">
        <v>194</v>
      </c>
      <c r="BE507" s="152">
        <f>IF(N507="základní",J507,0)</f>
        <v>0</v>
      </c>
      <c r="BF507" s="152">
        <f>IF(N507="snížená",J507,0)</f>
        <v>0</v>
      </c>
      <c r="BG507" s="152">
        <f>IF(N507="zákl. přenesená",J507,0)</f>
        <v>0</v>
      </c>
      <c r="BH507" s="152">
        <f>IF(N507="sníž. přenesená",J507,0)</f>
        <v>0</v>
      </c>
      <c r="BI507" s="152">
        <f>IF(N507="nulová",J507,0)</f>
        <v>0</v>
      </c>
      <c r="BJ507" s="16" t="s">
        <v>78</v>
      </c>
      <c r="BK507" s="152">
        <f>ROUND(I507*H507,2)</f>
        <v>0</v>
      </c>
      <c r="BL507" s="16" t="s">
        <v>294</v>
      </c>
      <c r="BM507" s="16" t="s">
        <v>852</v>
      </c>
    </row>
    <row r="508" spans="2:47" s="1" customFormat="1" ht="12">
      <c r="B508" s="30"/>
      <c r="D508" s="153" t="s">
        <v>204</v>
      </c>
      <c r="F508" s="154" t="s">
        <v>851</v>
      </c>
      <c r="I508" s="85"/>
      <c r="L508" s="30"/>
      <c r="M508" s="155"/>
      <c r="N508" s="49"/>
      <c r="O508" s="49"/>
      <c r="P508" s="49"/>
      <c r="Q508" s="49"/>
      <c r="R508" s="49"/>
      <c r="S508" s="49"/>
      <c r="T508" s="50"/>
      <c r="AT508" s="16" t="s">
        <v>204</v>
      </c>
      <c r="AU508" s="16" t="s">
        <v>80</v>
      </c>
    </row>
    <row r="509" spans="2:65" s="1" customFormat="1" ht="16.35" customHeight="1">
      <c r="B509" s="140"/>
      <c r="C509" s="141" t="s">
        <v>853</v>
      </c>
      <c r="D509" s="141" t="s">
        <v>197</v>
      </c>
      <c r="E509" s="142" t="s">
        <v>854</v>
      </c>
      <c r="F509" s="143" t="s">
        <v>855</v>
      </c>
      <c r="G509" s="144" t="s">
        <v>515</v>
      </c>
      <c r="H509" s="198"/>
      <c r="I509" s="146"/>
      <c r="J509" s="147">
        <f>ROUND(I509*H509,2)</f>
        <v>0</v>
      </c>
      <c r="K509" s="143" t="s">
        <v>201</v>
      </c>
      <c r="L509" s="30"/>
      <c r="M509" s="148" t="s">
        <v>3</v>
      </c>
      <c r="N509" s="149" t="s">
        <v>42</v>
      </c>
      <c r="O509" s="49"/>
      <c r="P509" s="150">
        <f>O509*H509</f>
        <v>0</v>
      </c>
      <c r="Q509" s="150">
        <v>0</v>
      </c>
      <c r="R509" s="150">
        <f>Q509*H509</f>
        <v>0</v>
      </c>
      <c r="S509" s="150">
        <v>0</v>
      </c>
      <c r="T509" s="151">
        <f>S509*H509</f>
        <v>0</v>
      </c>
      <c r="AR509" s="16" t="s">
        <v>294</v>
      </c>
      <c r="AT509" s="16" t="s">
        <v>197</v>
      </c>
      <c r="AU509" s="16" t="s">
        <v>80</v>
      </c>
      <c r="AY509" s="16" t="s">
        <v>194</v>
      </c>
      <c r="BE509" s="152">
        <f>IF(N509="základní",J509,0)</f>
        <v>0</v>
      </c>
      <c r="BF509" s="152">
        <f>IF(N509="snížená",J509,0)</f>
        <v>0</v>
      </c>
      <c r="BG509" s="152">
        <f>IF(N509="zákl. přenesená",J509,0)</f>
        <v>0</v>
      </c>
      <c r="BH509" s="152">
        <f>IF(N509="sníž. přenesená",J509,0)</f>
        <v>0</v>
      </c>
      <c r="BI509" s="152">
        <f>IF(N509="nulová",J509,0)</f>
        <v>0</v>
      </c>
      <c r="BJ509" s="16" t="s">
        <v>78</v>
      </c>
      <c r="BK509" s="152">
        <f>ROUND(I509*H509,2)</f>
        <v>0</v>
      </c>
      <c r="BL509" s="16" t="s">
        <v>294</v>
      </c>
      <c r="BM509" s="16" t="s">
        <v>856</v>
      </c>
    </row>
    <row r="510" spans="2:47" s="1" customFormat="1" ht="19.2">
      <c r="B510" s="30"/>
      <c r="D510" s="153" t="s">
        <v>204</v>
      </c>
      <c r="F510" s="154" t="s">
        <v>857</v>
      </c>
      <c r="I510" s="85"/>
      <c r="L510" s="30"/>
      <c r="M510" s="155"/>
      <c r="N510" s="49"/>
      <c r="O510" s="49"/>
      <c r="P510" s="49"/>
      <c r="Q510" s="49"/>
      <c r="R510" s="49"/>
      <c r="S510" s="49"/>
      <c r="T510" s="50"/>
      <c r="AT510" s="16" t="s">
        <v>204</v>
      </c>
      <c r="AU510" s="16" t="s">
        <v>80</v>
      </c>
    </row>
    <row r="511" spans="2:63" s="10" customFormat="1" ht="22.8" customHeight="1">
      <c r="B511" s="127"/>
      <c r="D511" s="128" t="s">
        <v>70</v>
      </c>
      <c r="E511" s="138" t="s">
        <v>858</v>
      </c>
      <c r="F511" s="138" t="s">
        <v>859</v>
      </c>
      <c r="I511" s="130"/>
      <c r="J511" s="139">
        <f>BK511</f>
        <v>0</v>
      </c>
      <c r="L511" s="127"/>
      <c r="M511" s="132"/>
      <c r="N511" s="133"/>
      <c r="O511" s="133"/>
      <c r="P511" s="134">
        <f>SUM(P512:P543)</f>
        <v>0</v>
      </c>
      <c r="Q511" s="133"/>
      <c r="R511" s="134">
        <f>SUM(R512:R543)</f>
        <v>0.41742451</v>
      </c>
      <c r="S511" s="133"/>
      <c r="T511" s="135">
        <f>SUM(T512:T543)</f>
        <v>2.2216731800000002</v>
      </c>
      <c r="AR511" s="128" t="s">
        <v>80</v>
      </c>
      <c r="AT511" s="136" t="s">
        <v>70</v>
      </c>
      <c r="AU511" s="136" t="s">
        <v>78</v>
      </c>
      <c r="AY511" s="128" t="s">
        <v>194</v>
      </c>
      <c r="BK511" s="137">
        <f>SUM(BK512:BK543)</f>
        <v>0</v>
      </c>
    </row>
    <row r="512" spans="2:65" s="1" customFormat="1" ht="16.35" customHeight="1">
      <c r="B512" s="140"/>
      <c r="C512" s="141" t="s">
        <v>860</v>
      </c>
      <c r="D512" s="141" t="s">
        <v>197</v>
      </c>
      <c r="E512" s="142" t="s">
        <v>861</v>
      </c>
      <c r="F512" s="143" t="s">
        <v>862</v>
      </c>
      <c r="G512" s="144" t="s">
        <v>228</v>
      </c>
      <c r="H512" s="145">
        <v>12.191</v>
      </c>
      <c r="I512" s="146"/>
      <c r="J512" s="147">
        <f>ROUND(I512*H512,2)</f>
        <v>0</v>
      </c>
      <c r="K512" s="143" t="s">
        <v>3</v>
      </c>
      <c r="L512" s="30"/>
      <c r="M512" s="148" t="s">
        <v>3</v>
      </c>
      <c r="N512" s="149" t="s">
        <v>42</v>
      </c>
      <c r="O512" s="49"/>
      <c r="P512" s="150">
        <f>O512*H512</f>
        <v>0</v>
      </c>
      <c r="Q512" s="150">
        <v>1E-05</v>
      </c>
      <c r="R512" s="150">
        <f>Q512*H512</f>
        <v>0.00012191000000000002</v>
      </c>
      <c r="S512" s="150">
        <v>0</v>
      </c>
      <c r="T512" s="151">
        <f>S512*H512</f>
        <v>0</v>
      </c>
      <c r="AR512" s="16" t="s">
        <v>294</v>
      </c>
      <c r="AT512" s="16" t="s">
        <v>197</v>
      </c>
      <c r="AU512" s="16" t="s">
        <v>80</v>
      </c>
      <c r="AY512" s="16" t="s">
        <v>194</v>
      </c>
      <c r="BE512" s="152">
        <f>IF(N512="základní",J512,0)</f>
        <v>0</v>
      </c>
      <c r="BF512" s="152">
        <f>IF(N512="snížená",J512,0)</f>
        <v>0</v>
      </c>
      <c r="BG512" s="152">
        <f>IF(N512="zákl. přenesená",J512,0)</f>
        <v>0</v>
      </c>
      <c r="BH512" s="152">
        <f>IF(N512="sníž. přenesená",J512,0)</f>
        <v>0</v>
      </c>
      <c r="BI512" s="152">
        <f>IF(N512="nulová",J512,0)</f>
        <v>0</v>
      </c>
      <c r="BJ512" s="16" t="s">
        <v>78</v>
      </c>
      <c r="BK512" s="152">
        <f>ROUND(I512*H512,2)</f>
        <v>0</v>
      </c>
      <c r="BL512" s="16" t="s">
        <v>294</v>
      </c>
      <c r="BM512" s="16" t="s">
        <v>863</v>
      </c>
    </row>
    <row r="513" spans="2:47" s="1" customFormat="1" ht="12">
      <c r="B513" s="30"/>
      <c r="D513" s="153" t="s">
        <v>204</v>
      </c>
      <c r="F513" s="154" t="s">
        <v>864</v>
      </c>
      <c r="I513" s="85"/>
      <c r="L513" s="30"/>
      <c r="M513" s="155"/>
      <c r="N513" s="49"/>
      <c r="O513" s="49"/>
      <c r="P513" s="49"/>
      <c r="Q513" s="49"/>
      <c r="R513" s="49"/>
      <c r="S513" s="49"/>
      <c r="T513" s="50"/>
      <c r="AT513" s="16" t="s">
        <v>204</v>
      </c>
      <c r="AU513" s="16" t="s">
        <v>80</v>
      </c>
    </row>
    <row r="514" spans="2:65" s="1" customFormat="1" ht="16.35" customHeight="1">
      <c r="B514" s="140"/>
      <c r="C514" s="141" t="s">
        <v>865</v>
      </c>
      <c r="D514" s="141" t="s">
        <v>197</v>
      </c>
      <c r="E514" s="142" t="s">
        <v>866</v>
      </c>
      <c r="F514" s="143" t="s">
        <v>867</v>
      </c>
      <c r="G514" s="144" t="s">
        <v>228</v>
      </c>
      <c r="H514" s="145">
        <v>80.98</v>
      </c>
      <c r="I514" s="146"/>
      <c r="J514" s="147">
        <f>ROUND(I514*H514,2)</f>
        <v>0</v>
      </c>
      <c r="K514" s="143" t="s">
        <v>201</v>
      </c>
      <c r="L514" s="30"/>
      <c r="M514" s="148" t="s">
        <v>3</v>
      </c>
      <c r="N514" s="149" t="s">
        <v>42</v>
      </c>
      <c r="O514" s="49"/>
      <c r="P514" s="150">
        <f>O514*H514</f>
        <v>0</v>
      </c>
      <c r="Q514" s="150">
        <v>0</v>
      </c>
      <c r="R514" s="150">
        <f>Q514*H514</f>
        <v>0</v>
      </c>
      <c r="S514" s="150">
        <v>0.0272</v>
      </c>
      <c r="T514" s="151">
        <f>S514*H514</f>
        <v>2.202656</v>
      </c>
      <c r="AR514" s="16" t="s">
        <v>294</v>
      </c>
      <c r="AT514" s="16" t="s">
        <v>197</v>
      </c>
      <c r="AU514" s="16" t="s">
        <v>80</v>
      </c>
      <c r="AY514" s="16" t="s">
        <v>194</v>
      </c>
      <c r="BE514" s="152">
        <f>IF(N514="základní",J514,0)</f>
        <v>0</v>
      </c>
      <c r="BF514" s="152">
        <f>IF(N514="snížená",J514,0)</f>
        <v>0</v>
      </c>
      <c r="BG514" s="152">
        <f>IF(N514="zákl. přenesená",J514,0)</f>
        <v>0</v>
      </c>
      <c r="BH514" s="152">
        <f>IF(N514="sníž. přenesená",J514,0)</f>
        <v>0</v>
      </c>
      <c r="BI514" s="152">
        <f>IF(N514="nulová",J514,0)</f>
        <v>0</v>
      </c>
      <c r="BJ514" s="16" t="s">
        <v>78</v>
      </c>
      <c r="BK514" s="152">
        <f>ROUND(I514*H514,2)</f>
        <v>0</v>
      </c>
      <c r="BL514" s="16" t="s">
        <v>294</v>
      </c>
      <c r="BM514" s="16" t="s">
        <v>868</v>
      </c>
    </row>
    <row r="515" spans="2:47" s="1" customFormat="1" ht="12">
      <c r="B515" s="30"/>
      <c r="D515" s="153" t="s">
        <v>204</v>
      </c>
      <c r="F515" s="154" t="s">
        <v>869</v>
      </c>
      <c r="I515" s="85"/>
      <c r="L515" s="30"/>
      <c r="M515" s="155"/>
      <c r="N515" s="49"/>
      <c r="O515" s="49"/>
      <c r="P515" s="49"/>
      <c r="Q515" s="49"/>
      <c r="R515" s="49"/>
      <c r="S515" s="49"/>
      <c r="T515" s="50"/>
      <c r="AT515" s="16" t="s">
        <v>204</v>
      </c>
      <c r="AU515" s="16" t="s">
        <v>80</v>
      </c>
    </row>
    <row r="516" spans="2:51" s="12" customFormat="1" ht="12">
      <c r="B516" s="164"/>
      <c r="D516" s="153" t="s">
        <v>206</v>
      </c>
      <c r="E516" s="165" t="s">
        <v>3</v>
      </c>
      <c r="F516" s="166" t="s">
        <v>870</v>
      </c>
      <c r="H516" s="165" t="s">
        <v>3</v>
      </c>
      <c r="I516" s="167"/>
      <c r="L516" s="164"/>
      <c r="M516" s="168"/>
      <c r="N516" s="169"/>
      <c r="O516" s="169"/>
      <c r="P516" s="169"/>
      <c r="Q516" s="169"/>
      <c r="R516" s="169"/>
      <c r="S516" s="169"/>
      <c r="T516" s="170"/>
      <c r="AT516" s="165" t="s">
        <v>206</v>
      </c>
      <c r="AU516" s="165" t="s">
        <v>80</v>
      </c>
      <c r="AV516" s="12" t="s">
        <v>78</v>
      </c>
      <c r="AW516" s="12" t="s">
        <v>31</v>
      </c>
      <c r="AX516" s="12" t="s">
        <v>71</v>
      </c>
      <c r="AY516" s="165" t="s">
        <v>194</v>
      </c>
    </row>
    <row r="517" spans="2:51" s="11" customFormat="1" ht="12">
      <c r="B517" s="156"/>
      <c r="D517" s="153" t="s">
        <v>206</v>
      </c>
      <c r="E517" s="157" t="s">
        <v>3</v>
      </c>
      <c r="F517" s="158" t="s">
        <v>871</v>
      </c>
      <c r="H517" s="159">
        <v>56.88</v>
      </c>
      <c r="I517" s="160"/>
      <c r="L517" s="156"/>
      <c r="M517" s="161"/>
      <c r="N517" s="162"/>
      <c r="O517" s="162"/>
      <c r="P517" s="162"/>
      <c r="Q517" s="162"/>
      <c r="R517" s="162"/>
      <c r="S517" s="162"/>
      <c r="T517" s="163"/>
      <c r="AT517" s="157" t="s">
        <v>206</v>
      </c>
      <c r="AU517" s="157" t="s">
        <v>80</v>
      </c>
      <c r="AV517" s="11" t="s">
        <v>80</v>
      </c>
      <c r="AW517" s="11" t="s">
        <v>31</v>
      </c>
      <c r="AX517" s="11" t="s">
        <v>71</v>
      </c>
      <c r="AY517" s="157" t="s">
        <v>194</v>
      </c>
    </row>
    <row r="518" spans="2:51" s="11" customFormat="1" ht="12">
      <c r="B518" s="156"/>
      <c r="D518" s="153" t="s">
        <v>206</v>
      </c>
      <c r="E518" s="157" t="s">
        <v>3</v>
      </c>
      <c r="F518" s="158" t="s">
        <v>872</v>
      </c>
      <c r="H518" s="159">
        <v>-3.2</v>
      </c>
      <c r="I518" s="160"/>
      <c r="L518" s="156"/>
      <c r="M518" s="161"/>
      <c r="N518" s="162"/>
      <c r="O518" s="162"/>
      <c r="P518" s="162"/>
      <c r="Q518" s="162"/>
      <c r="R518" s="162"/>
      <c r="S518" s="162"/>
      <c r="T518" s="163"/>
      <c r="AT518" s="157" t="s">
        <v>206</v>
      </c>
      <c r="AU518" s="157" t="s">
        <v>80</v>
      </c>
      <c r="AV518" s="11" t="s">
        <v>80</v>
      </c>
      <c r="AW518" s="11" t="s">
        <v>31</v>
      </c>
      <c r="AX518" s="11" t="s">
        <v>71</v>
      </c>
      <c r="AY518" s="157" t="s">
        <v>194</v>
      </c>
    </row>
    <row r="519" spans="2:51" s="11" customFormat="1" ht="12">
      <c r="B519" s="156"/>
      <c r="D519" s="153" t="s">
        <v>206</v>
      </c>
      <c r="E519" s="157" t="s">
        <v>3</v>
      </c>
      <c r="F519" s="158" t="s">
        <v>873</v>
      </c>
      <c r="H519" s="159">
        <v>27.3</v>
      </c>
      <c r="I519" s="160"/>
      <c r="L519" s="156"/>
      <c r="M519" s="161"/>
      <c r="N519" s="162"/>
      <c r="O519" s="162"/>
      <c r="P519" s="162"/>
      <c r="Q519" s="162"/>
      <c r="R519" s="162"/>
      <c r="S519" s="162"/>
      <c r="T519" s="163"/>
      <c r="AT519" s="157" t="s">
        <v>206</v>
      </c>
      <c r="AU519" s="157" t="s">
        <v>80</v>
      </c>
      <c r="AV519" s="11" t="s">
        <v>80</v>
      </c>
      <c r="AW519" s="11" t="s">
        <v>31</v>
      </c>
      <c r="AX519" s="11" t="s">
        <v>71</v>
      </c>
      <c r="AY519" s="157" t="s">
        <v>194</v>
      </c>
    </row>
    <row r="520" spans="2:51" s="13" customFormat="1" ht="12">
      <c r="B520" s="171"/>
      <c r="D520" s="153" t="s">
        <v>206</v>
      </c>
      <c r="E520" s="172" t="s">
        <v>3</v>
      </c>
      <c r="F520" s="173" t="s">
        <v>215</v>
      </c>
      <c r="H520" s="174">
        <v>80.98</v>
      </c>
      <c r="I520" s="175"/>
      <c r="L520" s="171"/>
      <c r="M520" s="176"/>
      <c r="N520" s="177"/>
      <c r="O520" s="177"/>
      <c r="P520" s="177"/>
      <c r="Q520" s="177"/>
      <c r="R520" s="177"/>
      <c r="S520" s="177"/>
      <c r="T520" s="178"/>
      <c r="AT520" s="172" t="s">
        <v>206</v>
      </c>
      <c r="AU520" s="172" t="s">
        <v>80</v>
      </c>
      <c r="AV520" s="13" t="s">
        <v>202</v>
      </c>
      <c r="AW520" s="13" t="s">
        <v>31</v>
      </c>
      <c r="AX520" s="13" t="s">
        <v>78</v>
      </c>
      <c r="AY520" s="172" t="s">
        <v>194</v>
      </c>
    </row>
    <row r="521" spans="2:65" s="1" customFormat="1" ht="16.35" customHeight="1">
      <c r="B521" s="140"/>
      <c r="C521" s="141" t="s">
        <v>874</v>
      </c>
      <c r="D521" s="141" t="s">
        <v>197</v>
      </c>
      <c r="E521" s="142" t="s">
        <v>875</v>
      </c>
      <c r="F521" s="143" t="s">
        <v>876</v>
      </c>
      <c r="G521" s="144" t="s">
        <v>228</v>
      </c>
      <c r="H521" s="145">
        <v>20.702</v>
      </c>
      <c r="I521" s="146"/>
      <c r="J521" s="147">
        <f>ROUND(I521*H521,2)</f>
        <v>0</v>
      </c>
      <c r="K521" s="143" t="s">
        <v>201</v>
      </c>
      <c r="L521" s="30"/>
      <c r="M521" s="148" t="s">
        <v>3</v>
      </c>
      <c r="N521" s="149" t="s">
        <v>42</v>
      </c>
      <c r="O521" s="49"/>
      <c r="P521" s="150">
        <f>O521*H521</f>
        <v>0</v>
      </c>
      <c r="Q521" s="150">
        <v>0.006</v>
      </c>
      <c r="R521" s="150">
        <f>Q521*H521</f>
        <v>0.12421200000000002</v>
      </c>
      <c r="S521" s="150">
        <v>0</v>
      </c>
      <c r="T521" s="151">
        <f>S521*H521</f>
        <v>0</v>
      </c>
      <c r="AR521" s="16" t="s">
        <v>294</v>
      </c>
      <c r="AT521" s="16" t="s">
        <v>197</v>
      </c>
      <c r="AU521" s="16" t="s">
        <v>80</v>
      </c>
      <c r="AY521" s="16" t="s">
        <v>194</v>
      </c>
      <c r="BE521" s="152">
        <f>IF(N521="základní",J521,0)</f>
        <v>0</v>
      </c>
      <c r="BF521" s="152">
        <f>IF(N521="snížená",J521,0)</f>
        <v>0</v>
      </c>
      <c r="BG521" s="152">
        <f>IF(N521="zákl. přenesená",J521,0)</f>
        <v>0</v>
      </c>
      <c r="BH521" s="152">
        <f>IF(N521="sníž. přenesená",J521,0)</f>
        <v>0</v>
      </c>
      <c r="BI521" s="152">
        <f>IF(N521="nulová",J521,0)</f>
        <v>0</v>
      </c>
      <c r="BJ521" s="16" t="s">
        <v>78</v>
      </c>
      <c r="BK521" s="152">
        <f>ROUND(I521*H521,2)</f>
        <v>0</v>
      </c>
      <c r="BL521" s="16" t="s">
        <v>294</v>
      </c>
      <c r="BM521" s="16" t="s">
        <v>877</v>
      </c>
    </row>
    <row r="522" spans="2:47" s="1" customFormat="1" ht="19.2">
      <c r="B522" s="30"/>
      <c r="D522" s="153" t="s">
        <v>204</v>
      </c>
      <c r="F522" s="154" t="s">
        <v>878</v>
      </c>
      <c r="I522" s="85"/>
      <c r="L522" s="30"/>
      <c r="M522" s="155"/>
      <c r="N522" s="49"/>
      <c r="O522" s="49"/>
      <c r="P522" s="49"/>
      <c r="Q522" s="49"/>
      <c r="R522" s="49"/>
      <c r="S522" s="49"/>
      <c r="T522" s="50"/>
      <c r="AT522" s="16" t="s">
        <v>204</v>
      </c>
      <c r="AU522" s="16" t="s">
        <v>80</v>
      </c>
    </row>
    <row r="523" spans="2:51" s="12" customFormat="1" ht="12">
      <c r="B523" s="164"/>
      <c r="D523" s="153" t="s">
        <v>206</v>
      </c>
      <c r="E523" s="165" t="s">
        <v>3</v>
      </c>
      <c r="F523" s="166" t="s">
        <v>231</v>
      </c>
      <c r="H523" s="165" t="s">
        <v>3</v>
      </c>
      <c r="I523" s="167"/>
      <c r="L523" s="164"/>
      <c r="M523" s="168"/>
      <c r="N523" s="169"/>
      <c r="O523" s="169"/>
      <c r="P523" s="169"/>
      <c r="Q523" s="169"/>
      <c r="R523" s="169"/>
      <c r="S523" s="169"/>
      <c r="T523" s="170"/>
      <c r="AT523" s="165" t="s">
        <v>206</v>
      </c>
      <c r="AU523" s="165" t="s">
        <v>80</v>
      </c>
      <c r="AV523" s="12" t="s">
        <v>78</v>
      </c>
      <c r="AW523" s="12" t="s">
        <v>31</v>
      </c>
      <c r="AX523" s="12" t="s">
        <v>71</v>
      </c>
      <c r="AY523" s="165" t="s">
        <v>194</v>
      </c>
    </row>
    <row r="524" spans="2:51" s="11" customFormat="1" ht="12">
      <c r="B524" s="156"/>
      <c r="D524" s="153" t="s">
        <v>206</v>
      </c>
      <c r="E524" s="157" t="s">
        <v>3</v>
      </c>
      <c r="F524" s="158" t="s">
        <v>879</v>
      </c>
      <c r="H524" s="159">
        <v>22.302</v>
      </c>
      <c r="I524" s="160"/>
      <c r="L524" s="156"/>
      <c r="M524" s="161"/>
      <c r="N524" s="162"/>
      <c r="O524" s="162"/>
      <c r="P524" s="162"/>
      <c r="Q524" s="162"/>
      <c r="R524" s="162"/>
      <c r="S524" s="162"/>
      <c r="T524" s="163"/>
      <c r="AT524" s="157" t="s">
        <v>206</v>
      </c>
      <c r="AU524" s="157" t="s">
        <v>80</v>
      </c>
      <c r="AV524" s="11" t="s">
        <v>80</v>
      </c>
      <c r="AW524" s="11" t="s">
        <v>31</v>
      </c>
      <c r="AX524" s="11" t="s">
        <v>71</v>
      </c>
      <c r="AY524" s="157" t="s">
        <v>194</v>
      </c>
    </row>
    <row r="525" spans="2:51" s="11" customFormat="1" ht="12">
      <c r="B525" s="156"/>
      <c r="D525" s="153" t="s">
        <v>206</v>
      </c>
      <c r="E525" s="157" t="s">
        <v>3</v>
      </c>
      <c r="F525" s="158" t="s">
        <v>880</v>
      </c>
      <c r="H525" s="159">
        <v>-1.6</v>
      </c>
      <c r="I525" s="160"/>
      <c r="L525" s="156"/>
      <c r="M525" s="161"/>
      <c r="N525" s="162"/>
      <c r="O525" s="162"/>
      <c r="P525" s="162"/>
      <c r="Q525" s="162"/>
      <c r="R525" s="162"/>
      <c r="S525" s="162"/>
      <c r="T525" s="163"/>
      <c r="AT525" s="157" t="s">
        <v>206</v>
      </c>
      <c r="AU525" s="157" t="s">
        <v>80</v>
      </c>
      <c r="AV525" s="11" t="s">
        <v>80</v>
      </c>
      <c r="AW525" s="11" t="s">
        <v>31</v>
      </c>
      <c r="AX525" s="11" t="s">
        <v>71</v>
      </c>
      <c r="AY525" s="157" t="s">
        <v>194</v>
      </c>
    </row>
    <row r="526" spans="2:51" s="13" customFormat="1" ht="12">
      <c r="B526" s="171"/>
      <c r="D526" s="153" t="s">
        <v>206</v>
      </c>
      <c r="E526" s="172" t="s">
        <v>3</v>
      </c>
      <c r="F526" s="173" t="s">
        <v>215</v>
      </c>
      <c r="H526" s="174">
        <v>20.702</v>
      </c>
      <c r="I526" s="175"/>
      <c r="L526" s="171"/>
      <c r="M526" s="176"/>
      <c r="N526" s="177"/>
      <c r="O526" s="177"/>
      <c r="P526" s="177"/>
      <c r="Q526" s="177"/>
      <c r="R526" s="177"/>
      <c r="S526" s="177"/>
      <c r="T526" s="178"/>
      <c r="AT526" s="172" t="s">
        <v>206</v>
      </c>
      <c r="AU526" s="172" t="s">
        <v>80</v>
      </c>
      <c r="AV526" s="13" t="s">
        <v>202</v>
      </c>
      <c r="AW526" s="13" t="s">
        <v>31</v>
      </c>
      <c r="AX526" s="13" t="s">
        <v>78</v>
      </c>
      <c r="AY526" s="172" t="s">
        <v>194</v>
      </c>
    </row>
    <row r="527" spans="2:65" s="1" customFormat="1" ht="16.35" customHeight="1">
      <c r="B527" s="140"/>
      <c r="C527" s="179" t="s">
        <v>881</v>
      </c>
      <c r="D527" s="179" t="s">
        <v>220</v>
      </c>
      <c r="E527" s="180" t="s">
        <v>882</v>
      </c>
      <c r="F527" s="181" t="s">
        <v>883</v>
      </c>
      <c r="G527" s="182" t="s">
        <v>228</v>
      </c>
      <c r="H527" s="183">
        <v>22.772</v>
      </c>
      <c r="I527" s="184"/>
      <c r="J527" s="185">
        <f>ROUND(I527*H527,2)</f>
        <v>0</v>
      </c>
      <c r="K527" s="181" t="s">
        <v>3</v>
      </c>
      <c r="L527" s="186"/>
      <c r="M527" s="187" t="s">
        <v>3</v>
      </c>
      <c r="N527" s="188" t="s">
        <v>42</v>
      </c>
      <c r="O527" s="49"/>
      <c r="P527" s="150">
        <f>O527*H527</f>
        <v>0</v>
      </c>
      <c r="Q527" s="150">
        <v>0.0118</v>
      </c>
      <c r="R527" s="150">
        <f>Q527*H527</f>
        <v>0.2687096</v>
      </c>
      <c r="S527" s="150">
        <v>0</v>
      </c>
      <c r="T527" s="151">
        <f>S527*H527</f>
        <v>0</v>
      </c>
      <c r="AR527" s="16" t="s">
        <v>350</v>
      </c>
      <c r="AT527" s="16" t="s">
        <v>220</v>
      </c>
      <c r="AU527" s="16" t="s">
        <v>80</v>
      </c>
      <c r="AY527" s="16" t="s">
        <v>194</v>
      </c>
      <c r="BE527" s="152">
        <f>IF(N527="základní",J527,0)</f>
        <v>0</v>
      </c>
      <c r="BF527" s="152">
        <f>IF(N527="snížená",J527,0)</f>
        <v>0</v>
      </c>
      <c r="BG527" s="152">
        <f>IF(N527="zákl. přenesená",J527,0)</f>
        <v>0</v>
      </c>
      <c r="BH527" s="152">
        <f>IF(N527="sníž. přenesená",J527,0)</f>
        <v>0</v>
      </c>
      <c r="BI527" s="152">
        <f>IF(N527="nulová",J527,0)</f>
        <v>0</v>
      </c>
      <c r="BJ527" s="16" t="s">
        <v>78</v>
      </c>
      <c r="BK527" s="152">
        <f>ROUND(I527*H527,2)</f>
        <v>0</v>
      </c>
      <c r="BL527" s="16" t="s">
        <v>294</v>
      </c>
      <c r="BM527" s="16" t="s">
        <v>884</v>
      </c>
    </row>
    <row r="528" spans="2:47" s="1" customFormat="1" ht="12">
      <c r="B528" s="30"/>
      <c r="D528" s="153" t="s">
        <v>204</v>
      </c>
      <c r="F528" s="154" t="s">
        <v>883</v>
      </c>
      <c r="I528" s="85"/>
      <c r="L528" s="30"/>
      <c r="M528" s="155"/>
      <c r="N528" s="49"/>
      <c r="O528" s="49"/>
      <c r="P528" s="49"/>
      <c r="Q528" s="49"/>
      <c r="R528" s="49"/>
      <c r="S528" s="49"/>
      <c r="T528" s="50"/>
      <c r="AT528" s="16" t="s">
        <v>204</v>
      </c>
      <c r="AU528" s="16" t="s">
        <v>80</v>
      </c>
    </row>
    <row r="529" spans="2:51" s="11" customFormat="1" ht="12">
      <c r="B529" s="156"/>
      <c r="D529" s="153" t="s">
        <v>206</v>
      </c>
      <c r="F529" s="158" t="s">
        <v>885</v>
      </c>
      <c r="H529" s="159">
        <v>22.772</v>
      </c>
      <c r="I529" s="160"/>
      <c r="L529" s="156"/>
      <c r="M529" s="161"/>
      <c r="N529" s="162"/>
      <c r="O529" s="162"/>
      <c r="P529" s="162"/>
      <c r="Q529" s="162"/>
      <c r="R529" s="162"/>
      <c r="S529" s="162"/>
      <c r="T529" s="163"/>
      <c r="AT529" s="157" t="s">
        <v>206</v>
      </c>
      <c r="AU529" s="157" t="s">
        <v>80</v>
      </c>
      <c r="AV529" s="11" t="s">
        <v>80</v>
      </c>
      <c r="AW529" s="11" t="s">
        <v>4</v>
      </c>
      <c r="AX529" s="11" t="s">
        <v>78</v>
      </c>
      <c r="AY529" s="157" t="s">
        <v>194</v>
      </c>
    </row>
    <row r="530" spans="2:65" s="1" customFormat="1" ht="16.35" customHeight="1">
      <c r="B530" s="140"/>
      <c r="C530" s="141" t="s">
        <v>886</v>
      </c>
      <c r="D530" s="141" t="s">
        <v>197</v>
      </c>
      <c r="E530" s="142" t="s">
        <v>887</v>
      </c>
      <c r="F530" s="143" t="s">
        <v>888</v>
      </c>
      <c r="G530" s="144" t="s">
        <v>228</v>
      </c>
      <c r="H530" s="145">
        <v>20.702</v>
      </c>
      <c r="I530" s="146"/>
      <c r="J530" s="147">
        <f>ROUND(I530*H530,2)</f>
        <v>0</v>
      </c>
      <c r="K530" s="143" t="s">
        <v>201</v>
      </c>
      <c r="L530" s="30"/>
      <c r="M530" s="148" t="s">
        <v>3</v>
      </c>
      <c r="N530" s="149" t="s">
        <v>42</v>
      </c>
      <c r="O530" s="49"/>
      <c r="P530" s="150">
        <f>O530*H530</f>
        <v>0</v>
      </c>
      <c r="Q530" s="150">
        <v>0</v>
      </c>
      <c r="R530" s="150">
        <f>Q530*H530</f>
        <v>0</v>
      </c>
      <c r="S530" s="150">
        <v>0</v>
      </c>
      <c r="T530" s="151">
        <f>S530*H530</f>
        <v>0</v>
      </c>
      <c r="AR530" s="16" t="s">
        <v>294</v>
      </c>
      <c r="AT530" s="16" t="s">
        <v>197</v>
      </c>
      <c r="AU530" s="16" t="s">
        <v>80</v>
      </c>
      <c r="AY530" s="16" t="s">
        <v>194</v>
      </c>
      <c r="BE530" s="152">
        <f>IF(N530="základní",J530,0)</f>
        <v>0</v>
      </c>
      <c r="BF530" s="152">
        <f>IF(N530="snížená",J530,0)</f>
        <v>0</v>
      </c>
      <c r="BG530" s="152">
        <f>IF(N530="zákl. přenesená",J530,0)</f>
        <v>0</v>
      </c>
      <c r="BH530" s="152">
        <f>IF(N530="sníž. přenesená",J530,0)</f>
        <v>0</v>
      </c>
      <c r="BI530" s="152">
        <f>IF(N530="nulová",J530,0)</f>
        <v>0</v>
      </c>
      <c r="BJ530" s="16" t="s">
        <v>78</v>
      </c>
      <c r="BK530" s="152">
        <f>ROUND(I530*H530,2)</f>
        <v>0</v>
      </c>
      <c r="BL530" s="16" t="s">
        <v>294</v>
      </c>
      <c r="BM530" s="16" t="s">
        <v>889</v>
      </c>
    </row>
    <row r="531" spans="2:47" s="1" customFormat="1" ht="12">
      <c r="B531" s="30"/>
      <c r="D531" s="153" t="s">
        <v>204</v>
      </c>
      <c r="F531" s="154" t="s">
        <v>890</v>
      </c>
      <c r="I531" s="85"/>
      <c r="L531" s="30"/>
      <c r="M531" s="155"/>
      <c r="N531" s="49"/>
      <c r="O531" s="49"/>
      <c r="P531" s="49"/>
      <c r="Q531" s="49"/>
      <c r="R531" s="49"/>
      <c r="S531" s="49"/>
      <c r="T531" s="50"/>
      <c r="AT531" s="16" t="s">
        <v>204</v>
      </c>
      <c r="AU531" s="16" t="s">
        <v>80</v>
      </c>
    </row>
    <row r="532" spans="2:65" s="1" customFormat="1" ht="16.35" customHeight="1">
      <c r="B532" s="140"/>
      <c r="C532" s="141" t="s">
        <v>891</v>
      </c>
      <c r="D532" s="141" t="s">
        <v>197</v>
      </c>
      <c r="E532" s="142" t="s">
        <v>892</v>
      </c>
      <c r="F532" s="143" t="s">
        <v>893</v>
      </c>
      <c r="G532" s="144" t="s">
        <v>228</v>
      </c>
      <c r="H532" s="145">
        <v>20.702</v>
      </c>
      <c r="I532" s="146"/>
      <c r="J532" s="147">
        <f>ROUND(I532*H532,2)</f>
        <v>0</v>
      </c>
      <c r="K532" s="143" t="s">
        <v>201</v>
      </c>
      <c r="L532" s="30"/>
      <c r="M532" s="148" t="s">
        <v>3</v>
      </c>
      <c r="N532" s="149" t="s">
        <v>42</v>
      </c>
      <c r="O532" s="49"/>
      <c r="P532" s="150">
        <f>O532*H532</f>
        <v>0</v>
      </c>
      <c r="Q532" s="150">
        <v>0</v>
      </c>
      <c r="R532" s="150">
        <f>Q532*H532</f>
        <v>0</v>
      </c>
      <c r="S532" s="150">
        <v>0</v>
      </c>
      <c r="T532" s="151">
        <f>S532*H532</f>
        <v>0</v>
      </c>
      <c r="AR532" s="16" t="s">
        <v>294</v>
      </c>
      <c r="AT532" s="16" t="s">
        <v>197</v>
      </c>
      <c r="AU532" s="16" t="s">
        <v>80</v>
      </c>
      <c r="AY532" s="16" t="s">
        <v>194</v>
      </c>
      <c r="BE532" s="152">
        <f>IF(N532="základní",J532,0)</f>
        <v>0</v>
      </c>
      <c r="BF532" s="152">
        <f>IF(N532="snížená",J532,0)</f>
        <v>0</v>
      </c>
      <c r="BG532" s="152">
        <f>IF(N532="zákl. přenesená",J532,0)</f>
        <v>0</v>
      </c>
      <c r="BH532" s="152">
        <f>IF(N532="sníž. přenesená",J532,0)</f>
        <v>0</v>
      </c>
      <c r="BI532" s="152">
        <f>IF(N532="nulová",J532,0)</f>
        <v>0</v>
      </c>
      <c r="BJ532" s="16" t="s">
        <v>78</v>
      </c>
      <c r="BK532" s="152">
        <f>ROUND(I532*H532,2)</f>
        <v>0</v>
      </c>
      <c r="BL532" s="16" t="s">
        <v>294</v>
      </c>
      <c r="BM532" s="16" t="s">
        <v>894</v>
      </c>
    </row>
    <row r="533" spans="2:47" s="1" customFormat="1" ht="12">
      <c r="B533" s="30"/>
      <c r="D533" s="153" t="s">
        <v>204</v>
      </c>
      <c r="F533" s="154" t="s">
        <v>895</v>
      </c>
      <c r="I533" s="85"/>
      <c r="L533" s="30"/>
      <c r="M533" s="155"/>
      <c r="N533" s="49"/>
      <c r="O533" s="49"/>
      <c r="P533" s="49"/>
      <c r="Q533" s="49"/>
      <c r="R533" s="49"/>
      <c r="S533" s="49"/>
      <c r="T533" s="50"/>
      <c r="AT533" s="16" t="s">
        <v>204</v>
      </c>
      <c r="AU533" s="16" t="s">
        <v>80</v>
      </c>
    </row>
    <row r="534" spans="2:65" s="1" customFormat="1" ht="16.35" customHeight="1">
      <c r="B534" s="140"/>
      <c r="C534" s="141" t="s">
        <v>896</v>
      </c>
      <c r="D534" s="141" t="s">
        <v>197</v>
      </c>
      <c r="E534" s="142" t="s">
        <v>897</v>
      </c>
      <c r="F534" s="143" t="s">
        <v>898</v>
      </c>
      <c r="G534" s="144" t="s">
        <v>228</v>
      </c>
      <c r="H534" s="145">
        <v>20.702</v>
      </c>
      <c r="I534" s="146"/>
      <c r="J534" s="147">
        <f>ROUND(I534*H534,2)</f>
        <v>0</v>
      </c>
      <c r="K534" s="143" t="s">
        <v>201</v>
      </c>
      <c r="L534" s="30"/>
      <c r="M534" s="148" t="s">
        <v>3</v>
      </c>
      <c r="N534" s="149" t="s">
        <v>42</v>
      </c>
      <c r="O534" s="49"/>
      <c r="P534" s="150">
        <f>O534*H534</f>
        <v>0</v>
      </c>
      <c r="Q534" s="150">
        <v>0</v>
      </c>
      <c r="R534" s="150">
        <f>Q534*H534</f>
        <v>0</v>
      </c>
      <c r="S534" s="150">
        <v>0</v>
      </c>
      <c r="T534" s="151">
        <f>S534*H534</f>
        <v>0</v>
      </c>
      <c r="AR534" s="16" t="s">
        <v>294</v>
      </c>
      <c r="AT534" s="16" t="s">
        <v>197</v>
      </c>
      <c r="AU534" s="16" t="s">
        <v>80</v>
      </c>
      <c r="AY534" s="16" t="s">
        <v>194</v>
      </c>
      <c r="BE534" s="152">
        <f>IF(N534="základní",J534,0)</f>
        <v>0</v>
      </c>
      <c r="BF534" s="152">
        <f>IF(N534="snížená",J534,0)</f>
        <v>0</v>
      </c>
      <c r="BG534" s="152">
        <f>IF(N534="zákl. přenesená",J534,0)</f>
        <v>0</v>
      </c>
      <c r="BH534" s="152">
        <f>IF(N534="sníž. přenesená",J534,0)</f>
        <v>0</v>
      </c>
      <c r="BI534" s="152">
        <f>IF(N534="nulová",J534,0)</f>
        <v>0</v>
      </c>
      <c r="BJ534" s="16" t="s">
        <v>78</v>
      </c>
      <c r="BK534" s="152">
        <f>ROUND(I534*H534,2)</f>
        <v>0</v>
      </c>
      <c r="BL534" s="16" t="s">
        <v>294</v>
      </c>
      <c r="BM534" s="16" t="s">
        <v>899</v>
      </c>
    </row>
    <row r="535" spans="2:47" s="1" customFormat="1" ht="12">
      <c r="B535" s="30"/>
      <c r="D535" s="153" t="s">
        <v>204</v>
      </c>
      <c r="F535" s="154" t="s">
        <v>900</v>
      </c>
      <c r="I535" s="85"/>
      <c r="L535" s="30"/>
      <c r="M535" s="155"/>
      <c r="N535" s="49"/>
      <c r="O535" s="49"/>
      <c r="P535" s="49"/>
      <c r="Q535" s="49"/>
      <c r="R535" s="49"/>
      <c r="S535" s="49"/>
      <c r="T535" s="50"/>
      <c r="AT535" s="16" t="s">
        <v>204</v>
      </c>
      <c r="AU535" s="16" t="s">
        <v>80</v>
      </c>
    </row>
    <row r="536" spans="2:65" s="1" customFormat="1" ht="16.35" customHeight="1">
      <c r="B536" s="140"/>
      <c r="C536" s="141" t="s">
        <v>901</v>
      </c>
      <c r="D536" s="141" t="s">
        <v>197</v>
      </c>
      <c r="E536" s="142" t="s">
        <v>902</v>
      </c>
      <c r="F536" s="143" t="s">
        <v>903</v>
      </c>
      <c r="G536" s="144" t="s">
        <v>200</v>
      </c>
      <c r="H536" s="145">
        <v>24.381</v>
      </c>
      <c r="I536" s="146"/>
      <c r="J536" s="147">
        <f>ROUND(I536*H536,2)</f>
        <v>0</v>
      </c>
      <c r="K536" s="143" t="s">
        <v>3</v>
      </c>
      <c r="L536" s="30"/>
      <c r="M536" s="148" t="s">
        <v>3</v>
      </c>
      <c r="N536" s="149" t="s">
        <v>42</v>
      </c>
      <c r="O536" s="49"/>
      <c r="P536" s="150">
        <f>O536*H536</f>
        <v>0</v>
      </c>
      <c r="Q536" s="150">
        <v>0.001</v>
      </c>
      <c r="R536" s="150">
        <f>Q536*H536</f>
        <v>0.024381</v>
      </c>
      <c r="S536" s="150">
        <v>0.00078</v>
      </c>
      <c r="T536" s="151">
        <f>S536*H536</f>
        <v>0.019017179999999998</v>
      </c>
      <c r="AR536" s="16" t="s">
        <v>294</v>
      </c>
      <c r="AT536" s="16" t="s">
        <v>197</v>
      </c>
      <c r="AU536" s="16" t="s">
        <v>80</v>
      </c>
      <c r="AY536" s="16" t="s">
        <v>194</v>
      </c>
      <c r="BE536" s="152">
        <f>IF(N536="základní",J536,0)</f>
        <v>0</v>
      </c>
      <c r="BF536" s="152">
        <f>IF(N536="snížená",J536,0)</f>
        <v>0</v>
      </c>
      <c r="BG536" s="152">
        <f>IF(N536="zákl. přenesená",J536,0)</f>
        <v>0</v>
      </c>
      <c r="BH536" s="152">
        <f>IF(N536="sníž. přenesená",J536,0)</f>
        <v>0</v>
      </c>
      <c r="BI536" s="152">
        <f>IF(N536="nulová",J536,0)</f>
        <v>0</v>
      </c>
      <c r="BJ536" s="16" t="s">
        <v>78</v>
      </c>
      <c r="BK536" s="152">
        <f>ROUND(I536*H536,2)</f>
        <v>0</v>
      </c>
      <c r="BL536" s="16" t="s">
        <v>294</v>
      </c>
      <c r="BM536" s="16" t="s">
        <v>904</v>
      </c>
    </row>
    <row r="537" spans="2:47" s="1" customFormat="1" ht="12">
      <c r="B537" s="30"/>
      <c r="D537" s="153" t="s">
        <v>204</v>
      </c>
      <c r="F537" s="154" t="s">
        <v>903</v>
      </c>
      <c r="I537" s="85"/>
      <c r="L537" s="30"/>
      <c r="M537" s="155"/>
      <c r="N537" s="49"/>
      <c r="O537" s="49"/>
      <c r="P537" s="49"/>
      <c r="Q537" s="49"/>
      <c r="R537" s="49"/>
      <c r="S537" s="49"/>
      <c r="T537" s="50"/>
      <c r="AT537" s="16" t="s">
        <v>204</v>
      </c>
      <c r="AU537" s="16" t="s">
        <v>80</v>
      </c>
    </row>
    <row r="538" spans="2:51" s="12" customFormat="1" ht="12">
      <c r="B538" s="164"/>
      <c r="D538" s="153" t="s">
        <v>206</v>
      </c>
      <c r="E538" s="165" t="s">
        <v>3</v>
      </c>
      <c r="F538" s="166" t="s">
        <v>905</v>
      </c>
      <c r="H538" s="165" t="s">
        <v>3</v>
      </c>
      <c r="I538" s="167"/>
      <c r="L538" s="164"/>
      <c r="M538" s="168"/>
      <c r="N538" s="169"/>
      <c r="O538" s="169"/>
      <c r="P538" s="169"/>
      <c r="Q538" s="169"/>
      <c r="R538" s="169"/>
      <c r="S538" s="169"/>
      <c r="T538" s="170"/>
      <c r="AT538" s="165" t="s">
        <v>206</v>
      </c>
      <c r="AU538" s="165" t="s">
        <v>80</v>
      </c>
      <c r="AV538" s="12" t="s">
        <v>78</v>
      </c>
      <c r="AW538" s="12" t="s">
        <v>31</v>
      </c>
      <c r="AX538" s="12" t="s">
        <v>71</v>
      </c>
      <c r="AY538" s="165" t="s">
        <v>194</v>
      </c>
    </row>
    <row r="539" spans="2:51" s="11" customFormat="1" ht="12">
      <c r="B539" s="156"/>
      <c r="D539" s="153" t="s">
        <v>206</v>
      </c>
      <c r="E539" s="157" t="s">
        <v>3</v>
      </c>
      <c r="F539" s="158" t="s">
        <v>906</v>
      </c>
      <c r="H539" s="159">
        <v>24.381</v>
      </c>
      <c r="I539" s="160"/>
      <c r="L539" s="156"/>
      <c r="M539" s="161"/>
      <c r="N539" s="162"/>
      <c r="O539" s="162"/>
      <c r="P539" s="162"/>
      <c r="Q539" s="162"/>
      <c r="R539" s="162"/>
      <c r="S539" s="162"/>
      <c r="T539" s="163"/>
      <c r="AT539" s="157" t="s">
        <v>206</v>
      </c>
      <c r="AU539" s="157" t="s">
        <v>80</v>
      </c>
      <c r="AV539" s="11" t="s">
        <v>80</v>
      </c>
      <c r="AW539" s="11" t="s">
        <v>31</v>
      </c>
      <c r="AX539" s="11" t="s">
        <v>78</v>
      </c>
      <c r="AY539" s="157" t="s">
        <v>194</v>
      </c>
    </row>
    <row r="540" spans="2:65" s="1" customFormat="1" ht="16.35" customHeight="1">
      <c r="B540" s="140"/>
      <c r="C540" s="141" t="s">
        <v>907</v>
      </c>
      <c r="D540" s="141" t="s">
        <v>197</v>
      </c>
      <c r="E540" s="142" t="s">
        <v>908</v>
      </c>
      <c r="F540" s="143" t="s">
        <v>909</v>
      </c>
      <c r="G540" s="144" t="s">
        <v>304</v>
      </c>
      <c r="H540" s="145">
        <v>0.417</v>
      </c>
      <c r="I540" s="146"/>
      <c r="J540" s="147">
        <f>ROUND(I540*H540,2)</f>
        <v>0</v>
      </c>
      <c r="K540" s="143" t="s">
        <v>201</v>
      </c>
      <c r="L540" s="30"/>
      <c r="M540" s="148" t="s">
        <v>3</v>
      </c>
      <c r="N540" s="149" t="s">
        <v>42</v>
      </c>
      <c r="O540" s="49"/>
      <c r="P540" s="150">
        <f>O540*H540</f>
        <v>0</v>
      </c>
      <c r="Q540" s="150">
        <v>0</v>
      </c>
      <c r="R540" s="150">
        <f>Q540*H540</f>
        <v>0</v>
      </c>
      <c r="S540" s="150">
        <v>0</v>
      </c>
      <c r="T540" s="151">
        <f>S540*H540</f>
        <v>0</v>
      </c>
      <c r="AR540" s="16" t="s">
        <v>294</v>
      </c>
      <c r="AT540" s="16" t="s">
        <v>197</v>
      </c>
      <c r="AU540" s="16" t="s">
        <v>80</v>
      </c>
      <c r="AY540" s="16" t="s">
        <v>194</v>
      </c>
      <c r="BE540" s="152">
        <f>IF(N540="základní",J540,0)</f>
        <v>0</v>
      </c>
      <c r="BF540" s="152">
        <f>IF(N540="snížená",J540,0)</f>
        <v>0</v>
      </c>
      <c r="BG540" s="152">
        <f>IF(N540="zákl. přenesená",J540,0)</f>
        <v>0</v>
      </c>
      <c r="BH540" s="152">
        <f>IF(N540="sníž. přenesená",J540,0)</f>
        <v>0</v>
      </c>
      <c r="BI540" s="152">
        <f>IF(N540="nulová",J540,0)</f>
        <v>0</v>
      </c>
      <c r="BJ540" s="16" t="s">
        <v>78</v>
      </c>
      <c r="BK540" s="152">
        <f>ROUND(I540*H540,2)</f>
        <v>0</v>
      </c>
      <c r="BL540" s="16" t="s">
        <v>294</v>
      </c>
      <c r="BM540" s="16" t="s">
        <v>910</v>
      </c>
    </row>
    <row r="541" spans="2:47" s="1" customFormat="1" ht="19.2">
      <c r="B541" s="30"/>
      <c r="D541" s="153" t="s">
        <v>204</v>
      </c>
      <c r="F541" s="154" t="s">
        <v>911</v>
      </c>
      <c r="I541" s="85"/>
      <c r="L541" s="30"/>
      <c r="M541" s="155"/>
      <c r="N541" s="49"/>
      <c r="O541" s="49"/>
      <c r="P541" s="49"/>
      <c r="Q541" s="49"/>
      <c r="R541" s="49"/>
      <c r="S541" s="49"/>
      <c r="T541" s="50"/>
      <c r="AT541" s="16" t="s">
        <v>204</v>
      </c>
      <c r="AU541" s="16" t="s">
        <v>80</v>
      </c>
    </row>
    <row r="542" spans="2:65" s="1" customFormat="1" ht="16.35" customHeight="1">
      <c r="B542" s="140"/>
      <c r="C542" s="141" t="s">
        <v>912</v>
      </c>
      <c r="D542" s="141" t="s">
        <v>197</v>
      </c>
      <c r="E542" s="142" t="s">
        <v>913</v>
      </c>
      <c r="F542" s="143" t="s">
        <v>914</v>
      </c>
      <c r="G542" s="144" t="s">
        <v>304</v>
      </c>
      <c r="H542" s="145">
        <v>0.417</v>
      </c>
      <c r="I542" s="146"/>
      <c r="J542" s="147">
        <f>ROUND(I542*H542,2)</f>
        <v>0</v>
      </c>
      <c r="K542" s="143" t="s">
        <v>201</v>
      </c>
      <c r="L542" s="30"/>
      <c r="M542" s="148" t="s">
        <v>3</v>
      </c>
      <c r="N542" s="149" t="s">
        <v>42</v>
      </c>
      <c r="O542" s="49"/>
      <c r="P542" s="150">
        <f>O542*H542</f>
        <v>0</v>
      </c>
      <c r="Q542" s="150">
        <v>0</v>
      </c>
      <c r="R542" s="150">
        <f>Q542*H542</f>
        <v>0</v>
      </c>
      <c r="S542" s="150">
        <v>0</v>
      </c>
      <c r="T542" s="151">
        <f>S542*H542</f>
        <v>0</v>
      </c>
      <c r="AR542" s="16" t="s">
        <v>294</v>
      </c>
      <c r="AT542" s="16" t="s">
        <v>197</v>
      </c>
      <c r="AU542" s="16" t="s">
        <v>80</v>
      </c>
      <c r="AY542" s="16" t="s">
        <v>194</v>
      </c>
      <c r="BE542" s="152">
        <f>IF(N542="základní",J542,0)</f>
        <v>0</v>
      </c>
      <c r="BF542" s="152">
        <f>IF(N542="snížená",J542,0)</f>
        <v>0</v>
      </c>
      <c r="BG542" s="152">
        <f>IF(N542="zákl. přenesená",J542,0)</f>
        <v>0</v>
      </c>
      <c r="BH542" s="152">
        <f>IF(N542="sníž. přenesená",J542,0)</f>
        <v>0</v>
      </c>
      <c r="BI542" s="152">
        <f>IF(N542="nulová",J542,0)</f>
        <v>0</v>
      </c>
      <c r="BJ542" s="16" t="s">
        <v>78</v>
      </c>
      <c r="BK542" s="152">
        <f>ROUND(I542*H542,2)</f>
        <v>0</v>
      </c>
      <c r="BL542" s="16" t="s">
        <v>294</v>
      </c>
      <c r="BM542" s="16" t="s">
        <v>915</v>
      </c>
    </row>
    <row r="543" spans="2:47" s="1" customFormat="1" ht="19.2">
      <c r="B543" s="30"/>
      <c r="D543" s="153" t="s">
        <v>204</v>
      </c>
      <c r="F543" s="154" t="s">
        <v>916</v>
      </c>
      <c r="I543" s="85"/>
      <c r="L543" s="30"/>
      <c r="M543" s="155"/>
      <c r="N543" s="49"/>
      <c r="O543" s="49"/>
      <c r="P543" s="49"/>
      <c r="Q543" s="49"/>
      <c r="R543" s="49"/>
      <c r="S543" s="49"/>
      <c r="T543" s="50"/>
      <c r="AT543" s="16" t="s">
        <v>204</v>
      </c>
      <c r="AU543" s="16" t="s">
        <v>80</v>
      </c>
    </row>
    <row r="544" spans="2:63" s="10" customFormat="1" ht="22.8" customHeight="1">
      <c r="B544" s="127"/>
      <c r="D544" s="128" t="s">
        <v>70</v>
      </c>
      <c r="E544" s="138" t="s">
        <v>917</v>
      </c>
      <c r="F544" s="138" t="s">
        <v>918</v>
      </c>
      <c r="I544" s="130"/>
      <c r="J544" s="139">
        <f>BK544</f>
        <v>0</v>
      </c>
      <c r="L544" s="127"/>
      <c r="M544" s="132"/>
      <c r="N544" s="133"/>
      <c r="O544" s="133"/>
      <c r="P544" s="134">
        <f>SUM(P545:P609)</f>
        <v>0</v>
      </c>
      <c r="Q544" s="133"/>
      <c r="R544" s="134">
        <f>SUM(R545:R609)</f>
        <v>0.15597480000000002</v>
      </c>
      <c r="S544" s="133"/>
      <c r="T544" s="135">
        <f>SUM(T545:T609)</f>
        <v>0</v>
      </c>
      <c r="AR544" s="128" t="s">
        <v>80</v>
      </c>
      <c r="AT544" s="136" t="s">
        <v>70</v>
      </c>
      <c r="AU544" s="136" t="s">
        <v>78</v>
      </c>
      <c r="AY544" s="128" t="s">
        <v>194</v>
      </c>
      <c r="BK544" s="137">
        <f>SUM(BK545:BK609)</f>
        <v>0</v>
      </c>
    </row>
    <row r="545" spans="2:65" s="1" customFormat="1" ht="16.35" customHeight="1">
      <c r="B545" s="140"/>
      <c r="C545" s="141" t="s">
        <v>919</v>
      </c>
      <c r="D545" s="141" t="s">
        <v>197</v>
      </c>
      <c r="E545" s="142" t="s">
        <v>920</v>
      </c>
      <c r="F545" s="143" t="s">
        <v>921</v>
      </c>
      <c r="G545" s="144" t="s">
        <v>228</v>
      </c>
      <c r="H545" s="145">
        <v>2.2</v>
      </c>
      <c r="I545" s="146"/>
      <c r="J545" s="147">
        <f>ROUND(I545*H545,2)</f>
        <v>0</v>
      </c>
      <c r="K545" s="143" t="s">
        <v>201</v>
      </c>
      <c r="L545" s="30"/>
      <c r="M545" s="148" t="s">
        <v>3</v>
      </c>
      <c r="N545" s="149" t="s">
        <v>42</v>
      </c>
      <c r="O545" s="49"/>
      <c r="P545" s="150">
        <f>O545*H545</f>
        <v>0</v>
      </c>
      <c r="Q545" s="150">
        <v>0</v>
      </c>
      <c r="R545" s="150">
        <f>Q545*H545</f>
        <v>0</v>
      </c>
      <c r="S545" s="150">
        <v>0</v>
      </c>
      <c r="T545" s="151">
        <f>S545*H545</f>
        <v>0</v>
      </c>
      <c r="AR545" s="16" t="s">
        <v>294</v>
      </c>
      <c r="AT545" s="16" t="s">
        <v>197</v>
      </c>
      <c r="AU545" s="16" t="s">
        <v>80</v>
      </c>
      <c r="AY545" s="16" t="s">
        <v>194</v>
      </c>
      <c r="BE545" s="152">
        <f>IF(N545="základní",J545,0)</f>
        <v>0</v>
      </c>
      <c r="BF545" s="152">
        <f>IF(N545="snížená",J545,0)</f>
        <v>0</v>
      </c>
      <c r="BG545" s="152">
        <f>IF(N545="zákl. přenesená",J545,0)</f>
        <v>0</v>
      </c>
      <c r="BH545" s="152">
        <f>IF(N545="sníž. přenesená",J545,0)</f>
        <v>0</v>
      </c>
      <c r="BI545" s="152">
        <f>IF(N545="nulová",J545,0)</f>
        <v>0</v>
      </c>
      <c r="BJ545" s="16" t="s">
        <v>78</v>
      </c>
      <c r="BK545" s="152">
        <f>ROUND(I545*H545,2)</f>
        <v>0</v>
      </c>
      <c r="BL545" s="16" t="s">
        <v>294</v>
      </c>
      <c r="BM545" s="16" t="s">
        <v>922</v>
      </c>
    </row>
    <row r="546" spans="2:47" s="1" customFormat="1" ht="19.2">
      <c r="B546" s="30"/>
      <c r="D546" s="153" t="s">
        <v>204</v>
      </c>
      <c r="F546" s="154" t="s">
        <v>923</v>
      </c>
      <c r="I546" s="85"/>
      <c r="L546" s="30"/>
      <c r="M546" s="155"/>
      <c r="N546" s="49"/>
      <c r="O546" s="49"/>
      <c r="P546" s="49"/>
      <c r="Q546" s="49"/>
      <c r="R546" s="49"/>
      <c r="S546" s="49"/>
      <c r="T546" s="50"/>
      <c r="AT546" s="16" t="s">
        <v>204</v>
      </c>
      <c r="AU546" s="16" t="s">
        <v>80</v>
      </c>
    </row>
    <row r="547" spans="2:51" s="12" customFormat="1" ht="12">
      <c r="B547" s="164"/>
      <c r="D547" s="153" t="s">
        <v>206</v>
      </c>
      <c r="E547" s="165" t="s">
        <v>3</v>
      </c>
      <c r="F547" s="166" t="s">
        <v>924</v>
      </c>
      <c r="H547" s="165" t="s">
        <v>3</v>
      </c>
      <c r="I547" s="167"/>
      <c r="L547" s="164"/>
      <c r="M547" s="168"/>
      <c r="N547" s="169"/>
      <c r="O547" s="169"/>
      <c r="P547" s="169"/>
      <c r="Q547" s="169"/>
      <c r="R547" s="169"/>
      <c r="S547" s="169"/>
      <c r="T547" s="170"/>
      <c r="AT547" s="165" t="s">
        <v>206</v>
      </c>
      <c r="AU547" s="165" t="s">
        <v>80</v>
      </c>
      <c r="AV547" s="12" t="s">
        <v>78</v>
      </c>
      <c r="AW547" s="12" t="s">
        <v>31</v>
      </c>
      <c r="AX547" s="12" t="s">
        <v>71</v>
      </c>
      <c r="AY547" s="165" t="s">
        <v>194</v>
      </c>
    </row>
    <row r="548" spans="2:51" s="11" customFormat="1" ht="12">
      <c r="B548" s="156"/>
      <c r="D548" s="153" t="s">
        <v>206</v>
      </c>
      <c r="E548" s="157" t="s">
        <v>3</v>
      </c>
      <c r="F548" s="158" t="s">
        <v>925</v>
      </c>
      <c r="H548" s="159">
        <v>2.2</v>
      </c>
      <c r="I548" s="160"/>
      <c r="L548" s="156"/>
      <c r="M548" s="161"/>
      <c r="N548" s="162"/>
      <c r="O548" s="162"/>
      <c r="P548" s="162"/>
      <c r="Q548" s="162"/>
      <c r="R548" s="162"/>
      <c r="S548" s="162"/>
      <c r="T548" s="163"/>
      <c r="AT548" s="157" t="s">
        <v>206</v>
      </c>
      <c r="AU548" s="157" t="s">
        <v>80</v>
      </c>
      <c r="AV548" s="11" t="s">
        <v>80</v>
      </c>
      <c r="AW548" s="11" t="s">
        <v>31</v>
      </c>
      <c r="AX548" s="11" t="s">
        <v>71</v>
      </c>
      <c r="AY548" s="157" t="s">
        <v>194</v>
      </c>
    </row>
    <row r="549" spans="2:51" s="13" customFormat="1" ht="12">
      <c r="B549" s="171"/>
      <c r="D549" s="153" t="s">
        <v>206</v>
      </c>
      <c r="E549" s="172" t="s">
        <v>3</v>
      </c>
      <c r="F549" s="173" t="s">
        <v>215</v>
      </c>
      <c r="H549" s="174">
        <v>2.2</v>
      </c>
      <c r="I549" s="175"/>
      <c r="L549" s="171"/>
      <c r="M549" s="176"/>
      <c r="N549" s="177"/>
      <c r="O549" s="177"/>
      <c r="P549" s="177"/>
      <c r="Q549" s="177"/>
      <c r="R549" s="177"/>
      <c r="S549" s="177"/>
      <c r="T549" s="178"/>
      <c r="AT549" s="172" t="s">
        <v>206</v>
      </c>
      <c r="AU549" s="172" t="s">
        <v>80</v>
      </c>
      <c r="AV549" s="13" t="s">
        <v>202</v>
      </c>
      <c r="AW549" s="13" t="s">
        <v>31</v>
      </c>
      <c r="AX549" s="13" t="s">
        <v>78</v>
      </c>
      <c r="AY549" s="172" t="s">
        <v>194</v>
      </c>
    </row>
    <row r="550" spans="2:65" s="1" customFormat="1" ht="16.35" customHeight="1">
      <c r="B550" s="140"/>
      <c r="C550" s="141" t="s">
        <v>926</v>
      </c>
      <c r="D550" s="141" t="s">
        <v>197</v>
      </c>
      <c r="E550" s="142" t="s">
        <v>927</v>
      </c>
      <c r="F550" s="143" t="s">
        <v>928</v>
      </c>
      <c r="G550" s="144" t="s">
        <v>228</v>
      </c>
      <c r="H550" s="145">
        <v>4.4</v>
      </c>
      <c r="I550" s="146"/>
      <c r="J550" s="147">
        <f>ROUND(I550*H550,2)</f>
        <v>0</v>
      </c>
      <c r="K550" s="143" t="s">
        <v>201</v>
      </c>
      <c r="L550" s="30"/>
      <c r="M550" s="148" t="s">
        <v>3</v>
      </c>
      <c r="N550" s="149" t="s">
        <v>42</v>
      </c>
      <c r="O550" s="49"/>
      <c r="P550" s="150">
        <f>O550*H550</f>
        <v>0</v>
      </c>
      <c r="Q550" s="150">
        <v>2E-05</v>
      </c>
      <c r="R550" s="150">
        <f>Q550*H550</f>
        <v>8.800000000000001E-05</v>
      </c>
      <c r="S550" s="150">
        <v>0</v>
      </c>
      <c r="T550" s="151">
        <f>S550*H550</f>
        <v>0</v>
      </c>
      <c r="AR550" s="16" t="s">
        <v>294</v>
      </c>
      <c r="AT550" s="16" t="s">
        <v>197</v>
      </c>
      <c r="AU550" s="16" t="s">
        <v>80</v>
      </c>
      <c r="AY550" s="16" t="s">
        <v>194</v>
      </c>
      <c r="BE550" s="152">
        <f>IF(N550="základní",J550,0)</f>
        <v>0</v>
      </c>
      <c r="BF550" s="152">
        <f>IF(N550="snížená",J550,0)</f>
        <v>0</v>
      </c>
      <c r="BG550" s="152">
        <f>IF(N550="zákl. přenesená",J550,0)</f>
        <v>0</v>
      </c>
      <c r="BH550" s="152">
        <f>IF(N550="sníž. přenesená",J550,0)</f>
        <v>0</v>
      </c>
      <c r="BI550" s="152">
        <f>IF(N550="nulová",J550,0)</f>
        <v>0</v>
      </c>
      <c r="BJ550" s="16" t="s">
        <v>78</v>
      </c>
      <c r="BK550" s="152">
        <f>ROUND(I550*H550,2)</f>
        <v>0</v>
      </c>
      <c r="BL550" s="16" t="s">
        <v>294</v>
      </c>
      <c r="BM550" s="16" t="s">
        <v>929</v>
      </c>
    </row>
    <row r="551" spans="2:47" s="1" customFormat="1" ht="19.2">
      <c r="B551" s="30"/>
      <c r="D551" s="153" t="s">
        <v>204</v>
      </c>
      <c r="F551" s="154" t="s">
        <v>930</v>
      </c>
      <c r="I551" s="85"/>
      <c r="L551" s="30"/>
      <c r="M551" s="155"/>
      <c r="N551" s="49"/>
      <c r="O551" s="49"/>
      <c r="P551" s="49"/>
      <c r="Q551" s="49"/>
      <c r="R551" s="49"/>
      <c r="S551" s="49"/>
      <c r="T551" s="50"/>
      <c r="AT551" s="16" t="s">
        <v>204</v>
      </c>
      <c r="AU551" s="16" t="s">
        <v>80</v>
      </c>
    </row>
    <row r="552" spans="2:51" s="11" customFormat="1" ht="12">
      <c r="B552" s="156"/>
      <c r="D552" s="153" t="s">
        <v>206</v>
      </c>
      <c r="E552" s="157" t="s">
        <v>3</v>
      </c>
      <c r="F552" s="158" t="s">
        <v>133</v>
      </c>
      <c r="H552" s="159">
        <v>4.4</v>
      </c>
      <c r="I552" s="160"/>
      <c r="L552" s="156"/>
      <c r="M552" s="161"/>
      <c r="N552" s="162"/>
      <c r="O552" s="162"/>
      <c r="P552" s="162"/>
      <c r="Q552" s="162"/>
      <c r="R552" s="162"/>
      <c r="S552" s="162"/>
      <c r="T552" s="163"/>
      <c r="AT552" s="157" t="s">
        <v>206</v>
      </c>
      <c r="AU552" s="157" t="s">
        <v>80</v>
      </c>
      <c r="AV552" s="11" t="s">
        <v>80</v>
      </c>
      <c r="AW552" s="11" t="s">
        <v>31</v>
      </c>
      <c r="AX552" s="11" t="s">
        <v>78</v>
      </c>
      <c r="AY552" s="157" t="s">
        <v>194</v>
      </c>
    </row>
    <row r="553" spans="2:65" s="1" customFormat="1" ht="16.35" customHeight="1">
      <c r="B553" s="140"/>
      <c r="C553" s="141" t="s">
        <v>931</v>
      </c>
      <c r="D553" s="141" t="s">
        <v>197</v>
      </c>
      <c r="E553" s="142" t="s">
        <v>932</v>
      </c>
      <c r="F553" s="143" t="s">
        <v>933</v>
      </c>
      <c r="G553" s="144" t="s">
        <v>228</v>
      </c>
      <c r="H553" s="145">
        <v>4.4</v>
      </c>
      <c r="I553" s="146"/>
      <c r="J553" s="147">
        <f>ROUND(I553*H553,2)</f>
        <v>0</v>
      </c>
      <c r="K553" s="143" t="s">
        <v>201</v>
      </c>
      <c r="L553" s="30"/>
      <c r="M553" s="148" t="s">
        <v>3</v>
      </c>
      <c r="N553" s="149" t="s">
        <v>42</v>
      </c>
      <c r="O553" s="49"/>
      <c r="P553" s="150">
        <f>O553*H553</f>
        <v>0</v>
      </c>
      <c r="Q553" s="150">
        <v>0</v>
      </c>
      <c r="R553" s="150">
        <f>Q553*H553</f>
        <v>0</v>
      </c>
      <c r="S553" s="150">
        <v>0</v>
      </c>
      <c r="T553" s="151">
        <f>S553*H553</f>
        <v>0</v>
      </c>
      <c r="AR553" s="16" t="s">
        <v>294</v>
      </c>
      <c r="AT553" s="16" t="s">
        <v>197</v>
      </c>
      <c r="AU553" s="16" t="s">
        <v>80</v>
      </c>
      <c r="AY553" s="16" t="s">
        <v>194</v>
      </c>
      <c r="BE553" s="152">
        <f>IF(N553="základní",J553,0)</f>
        <v>0</v>
      </c>
      <c r="BF553" s="152">
        <f>IF(N553="snížená",J553,0)</f>
        <v>0</v>
      </c>
      <c r="BG553" s="152">
        <f>IF(N553="zákl. přenesená",J553,0)</f>
        <v>0</v>
      </c>
      <c r="BH553" s="152">
        <f>IF(N553="sníž. přenesená",J553,0)</f>
        <v>0</v>
      </c>
      <c r="BI553" s="152">
        <f>IF(N553="nulová",J553,0)</f>
        <v>0</v>
      </c>
      <c r="BJ553" s="16" t="s">
        <v>78</v>
      </c>
      <c r="BK553" s="152">
        <f>ROUND(I553*H553,2)</f>
        <v>0</v>
      </c>
      <c r="BL553" s="16" t="s">
        <v>294</v>
      </c>
      <c r="BM553" s="16" t="s">
        <v>934</v>
      </c>
    </row>
    <row r="554" spans="2:47" s="1" customFormat="1" ht="12">
      <c r="B554" s="30"/>
      <c r="D554" s="153" t="s">
        <v>204</v>
      </c>
      <c r="F554" s="154" t="s">
        <v>935</v>
      </c>
      <c r="I554" s="85"/>
      <c r="L554" s="30"/>
      <c r="M554" s="155"/>
      <c r="N554" s="49"/>
      <c r="O554" s="49"/>
      <c r="P554" s="49"/>
      <c r="Q554" s="49"/>
      <c r="R554" s="49"/>
      <c r="S554" s="49"/>
      <c r="T554" s="50"/>
      <c r="AT554" s="16" t="s">
        <v>204</v>
      </c>
      <c r="AU554" s="16" t="s">
        <v>80</v>
      </c>
    </row>
    <row r="555" spans="2:51" s="11" customFormat="1" ht="12">
      <c r="B555" s="156"/>
      <c r="D555" s="153" t="s">
        <v>206</v>
      </c>
      <c r="E555" s="157" t="s">
        <v>3</v>
      </c>
      <c r="F555" s="158" t="s">
        <v>133</v>
      </c>
      <c r="H555" s="159">
        <v>4.4</v>
      </c>
      <c r="I555" s="160"/>
      <c r="L555" s="156"/>
      <c r="M555" s="161"/>
      <c r="N555" s="162"/>
      <c r="O555" s="162"/>
      <c r="P555" s="162"/>
      <c r="Q555" s="162"/>
      <c r="R555" s="162"/>
      <c r="S555" s="162"/>
      <c r="T555" s="163"/>
      <c r="AT555" s="157" t="s">
        <v>206</v>
      </c>
      <c r="AU555" s="157" t="s">
        <v>80</v>
      </c>
      <c r="AV555" s="11" t="s">
        <v>80</v>
      </c>
      <c r="AW555" s="11" t="s">
        <v>31</v>
      </c>
      <c r="AX555" s="11" t="s">
        <v>78</v>
      </c>
      <c r="AY555" s="157" t="s">
        <v>194</v>
      </c>
    </row>
    <row r="556" spans="2:65" s="1" customFormat="1" ht="16.35" customHeight="1">
      <c r="B556" s="140"/>
      <c r="C556" s="141" t="s">
        <v>936</v>
      </c>
      <c r="D556" s="141" t="s">
        <v>197</v>
      </c>
      <c r="E556" s="142" t="s">
        <v>937</v>
      </c>
      <c r="F556" s="143" t="s">
        <v>938</v>
      </c>
      <c r="G556" s="144" t="s">
        <v>228</v>
      </c>
      <c r="H556" s="145">
        <v>4.4</v>
      </c>
      <c r="I556" s="146"/>
      <c r="J556" s="147">
        <f>ROUND(I556*H556,2)</f>
        <v>0</v>
      </c>
      <c r="K556" s="143" t="s">
        <v>201</v>
      </c>
      <c r="L556" s="30"/>
      <c r="M556" s="148" t="s">
        <v>3</v>
      </c>
      <c r="N556" s="149" t="s">
        <v>42</v>
      </c>
      <c r="O556" s="49"/>
      <c r="P556" s="150">
        <f>O556*H556</f>
        <v>0</v>
      </c>
      <c r="Q556" s="150">
        <v>0.00013</v>
      </c>
      <c r="R556" s="150">
        <f>Q556*H556</f>
        <v>0.000572</v>
      </c>
      <c r="S556" s="150">
        <v>0</v>
      </c>
      <c r="T556" s="151">
        <f>S556*H556</f>
        <v>0</v>
      </c>
      <c r="AR556" s="16" t="s">
        <v>294</v>
      </c>
      <c r="AT556" s="16" t="s">
        <v>197</v>
      </c>
      <c r="AU556" s="16" t="s">
        <v>80</v>
      </c>
      <c r="AY556" s="16" t="s">
        <v>194</v>
      </c>
      <c r="BE556" s="152">
        <f>IF(N556="základní",J556,0)</f>
        <v>0</v>
      </c>
      <c r="BF556" s="152">
        <f>IF(N556="snížená",J556,0)</f>
        <v>0</v>
      </c>
      <c r="BG556" s="152">
        <f>IF(N556="zákl. přenesená",J556,0)</f>
        <v>0</v>
      </c>
      <c r="BH556" s="152">
        <f>IF(N556="sníž. přenesená",J556,0)</f>
        <v>0</v>
      </c>
      <c r="BI556" s="152">
        <f>IF(N556="nulová",J556,0)</f>
        <v>0</v>
      </c>
      <c r="BJ556" s="16" t="s">
        <v>78</v>
      </c>
      <c r="BK556" s="152">
        <f>ROUND(I556*H556,2)</f>
        <v>0</v>
      </c>
      <c r="BL556" s="16" t="s">
        <v>294</v>
      </c>
      <c r="BM556" s="16" t="s">
        <v>939</v>
      </c>
    </row>
    <row r="557" spans="2:47" s="1" customFormat="1" ht="12">
      <c r="B557" s="30"/>
      <c r="D557" s="153" t="s">
        <v>204</v>
      </c>
      <c r="F557" s="154" t="s">
        <v>940</v>
      </c>
      <c r="I557" s="85"/>
      <c r="L557" s="30"/>
      <c r="M557" s="155"/>
      <c r="N557" s="49"/>
      <c r="O557" s="49"/>
      <c r="P557" s="49"/>
      <c r="Q557" s="49"/>
      <c r="R557" s="49"/>
      <c r="S557" s="49"/>
      <c r="T557" s="50"/>
      <c r="AT557" s="16" t="s">
        <v>204</v>
      </c>
      <c r="AU557" s="16" t="s">
        <v>80</v>
      </c>
    </row>
    <row r="558" spans="2:51" s="12" customFormat="1" ht="12">
      <c r="B558" s="164"/>
      <c r="D558" s="153" t="s">
        <v>206</v>
      </c>
      <c r="E558" s="165" t="s">
        <v>3</v>
      </c>
      <c r="F558" s="166" t="s">
        <v>924</v>
      </c>
      <c r="H558" s="165" t="s">
        <v>3</v>
      </c>
      <c r="I558" s="167"/>
      <c r="L558" s="164"/>
      <c r="M558" s="168"/>
      <c r="N558" s="169"/>
      <c r="O558" s="169"/>
      <c r="P558" s="169"/>
      <c r="Q558" s="169"/>
      <c r="R558" s="169"/>
      <c r="S558" s="169"/>
      <c r="T558" s="170"/>
      <c r="AT558" s="165" t="s">
        <v>206</v>
      </c>
      <c r="AU558" s="165" t="s">
        <v>80</v>
      </c>
      <c r="AV558" s="12" t="s">
        <v>78</v>
      </c>
      <c r="AW558" s="12" t="s">
        <v>31</v>
      </c>
      <c r="AX558" s="12" t="s">
        <v>71</v>
      </c>
      <c r="AY558" s="165" t="s">
        <v>194</v>
      </c>
    </row>
    <row r="559" spans="2:51" s="11" customFormat="1" ht="12">
      <c r="B559" s="156"/>
      <c r="D559" s="153" t="s">
        <v>206</v>
      </c>
      <c r="E559" s="157" t="s">
        <v>3</v>
      </c>
      <c r="F559" s="158" t="s">
        <v>941</v>
      </c>
      <c r="H559" s="159">
        <v>4.4</v>
      </c>
      <c r="I559" s="160"/>
      <c r="L559" s="156"/>
      <c r="M559" s="161"/>
      <c r="N559" s="162"/>
      <c r="O559" s="162"/>
      <c r="P559" s="162"/>
      <c r="Q559" s="162"/>
      <c r="R559" s="162"/>
      <c r="S559" s="162"/>
      <c r="T559" s="163"/>
      <c r="AT559" s="157" t="s">
        <v>206</v>
      </c>
      <c r="AU559" s="157" t="s">
        <v>80</v>
      </c>
      <c r="AV559" s="11" t="s">
        <v>80</v>
      </c>
      <c r="AW559" s="11" t="s">
        <v>31</v>
      </c>
      <c r="AX559" s="11" t="s">
        <v>71</v>
      </c>
      <c r="AY559" s="157" t="s">
        <v>194</v>
      </c>
    </row>
    <row r="560" spans="2:51" s="13" customFormat="1" ht="12">
      <c r="B560" s="171"/>
      <c r="D560" s="153" t="s">
        <v>206</v>
      </c>
      <c r="E560" s="172" t="s">
        <v>133</v>
      </c>
      <c r="F560" s="173" t="s">
        <v>215</v>
      </c>
      <c r="H560" s="174">
        <v>4.4</v>
      </c>
      <c r="I560" s="175"/>
      <c r="L560" s="171"/>
      <c r="M560" s="176"/>
      <c r="N560" s="177"/>
      <c r="O560" s="177"/>
      <c r="P560" s="177"/>
      <c r="Q560" s="177"/>
      <c r="R560" s="177"/>
      <c r="S560" s="177"/>
      <c r="T560" s="178"/>
      <c r="AT560" s="172" t="s">
        <v>206</v>
      </c>
      <c r="AU560" s="172" t="s">
        <v>80</v>
      </c>
      <c r="AV560" s="13" t="s">
        <v>202</v>
      </c>
      <c r="AW560" s="13" t="s">
        <v>31</v>
      </c>
      <c r="AX560" s="13" t="s">
        <v>78</v>
      </c>
      <c r="AY560" s="172" t="s">
        <v>194</v>
      </c>
    </row>
    <row r="561" spans="2:65" s="1" customFormat="1" ht="16.35" customHeight="1">
      <c r="B561" s="140"/>
      <c r="C561" s="141" t="s">
        <v>942</v>
      </c>
      <c r="D561" s="141" t="s">
        <v>197</v>
      </c>
      <c r="E561" s="142" t="s">
        <v>943</v>
      </c>
      <c r="F561" s="143" t="s">
        <v>944</v>
      </c>
      <c r="G561" s="144" t="s">
        <v>228</v>
      </c>
      <c r="H561" s="145">
        <v>91.9</v>
      </c>
      <c r="I561" s="146"/>
      <c r="J561" s="147">
        <f>ROUND(I561*H561,2)</f>
        <v>0</v>
      </c>
      <c r="K561" s="143" t="s">
        <v>201</v>
      </c>
      <c r="L561" s="30"/>
      <c r="M561" s="148" t="s">
        <v>3</v>
      </c>
      <c r="N561" s="149" t="s">
        <v>42</v>
      </c>
      <c r="O561" s="49"/>
      <c r="P561" s="150">
        <f>O561*H561</f>
        <v>0</v>
      </c>
      <c r="Q561" s="150">
        <v>0.00012</v>
      </c>
      <c r="R561" s="150">
        <f>Q561*H561</f>
        <v>0.011028000000000001</v>
      </c>
      <c r="S561" s="150">
        <v>0</v>
      </c>
      <c r="T561" s="151">
        <f>S561*H561</f>
        <v>0</v>
      </c>
      <c r="AR561" s="16" t="s">
        <v>294</v>
      </c>
      <c r="AT561" s="16" t="s">
        <v>197</v>
      </c>
      <c r="AU561" s="16" t="s">
        <v>80</v>
      </c>
      <c r="AY561" s="16" t="s">
        <v>194</v>
      </c>
      <c r="BE561" s="152">
        <f>IF(N561="základní",J561,0)</f>
        <v>0</v>
      </c>
      <c r="BF561" s="152">
        <f>IF(N561="snížená",J561,0)</f>
        <v>0</v>
      </c>
      <c r="BG561" s="152">
        <f>IF(N561="zákl. přenesená",J561,0)</f>
        <v>0</v>
      </c>
      <c r="BH561" s="152">
        <f>IF(N561="sníž. přenesená",J561,0)</f>
        <v>0</v>
      </c>
      <c r="BI561" s="152">
        <f>IF(N561="nulová",J561,0)</f>
        <v>0</v>
      </c>
      <c r="BJ561" s="16" t="s">
        <v>78</v>
      </c>
      <c r="BK561" s="152">
        <f>ROUND(I561*H561,2)</f>
        <v>0</v>
      </c>
      <c r="BL561" s="16" t="s">
        <v>294</v>
      </c>
      <c r="BM561" s="16" t="s">
        <v>945</v>
      </c>
    </row>
    <row r="562" spans="2:47" s="1" customFormat="1" ht="12">
      <c r="B562" s="30"/>
      <c r="D562" s="153" t="s">
        <v>204</v>
      </c>
      <c r="F562" s="154" t="s">
        <v>946</v>
      </c>
      <c r="I562" s="85"/>
      <c r="L562" s="30"/>
      <c r="M562" s="155"/>
      <c r="N562" s="49"/>
      <c r="O562" s="49"/>
      <c r="P562" s="49"/>
      <c r="Q562" s="49"/>
      <c r="R562" s="49"/>
      <c r="S562" s="49"/>
      <c r="T562" s="50"/>
      <c r="AT562" s="16" t="s">
        <v>204</v>
      </c>
      <c r="AU562" s="16" t="s">
        <v>80</v>
      </c>
    </row>
    <row r="563" spans="2:51" s="12" customFormat="1" ht="12">
      <c r="B563" s="164"/>
      <c r="D563" s="153" t="s">
        <v>206</v>
      </c>
      <c r="E563" s="165" t="s">
        <v>3</v>
      </c>
      <c r="F563" s="166" t="s">
        <v>947</v>
      </c>
      <c r="H563" s="165" t="s">
        <v>3</v>
      </c>
      <c r="I563" s="167"/>
      <c r="L563" s="164"/>
      <c r="M563" s="168"/>
      <c r="N563" s="169"/>
      <c r="O563" s="169"/>
      <c r="P563" s="169"/>
      <c r="Q563" s="169"/>
      <c r="R563" s="169"/>
      <c r="S563" s="169"/>
      <c r="T563" s="170"/>
      <c r="AT563" s="165" t="s">
        <v>206</v>
      </c>
      <c r="AU563" s="165" t="s">
        <v>80</v>
      </c>
      <c r="AV563" s="12" t="s">
        <v>78</v>
      </c>
      <c r="AW563" s="12" t="s">
        <v>31</v>
      </c>
      <c r="AX563" s="12" t="s">
        <v>71</v>
      </c>
      <c r="AY563" s="165" t="s">
        <v>194</v>
      </c>
    </row>
    <row r="564" spans="2:51" s="11" customFormat="1" ht="12">
      <c r="B564" s="156"/>
      <c r="D564" s="153" t="s">
        <v>206</v>
      </c>
      <c r="E564" s="157" t="s">
        <v>3</v>
      </c>
      <c r="F564" s="158" t="s">
        <v>948</v>
      </c>
      <c r="H564" s="159">
        <v>91.9</v>
      </c>
      <c r="I564" s="160"/>
      <c r="L564" s="156"/>
      <c r="M564" s="161"/>
      <c r="N564" s="162"/>
      <c r="O564" s="162"/>
      <c r="P564" s="162"/>
      <c r="Q564" s="162"/>
      <c r="R564" s="162"/>
      <c r="S564" s="162"/>
      <c r="T564" s="163"/>
      <c r="AT564" s="157" t="s">
        <v>206</v>
      </c>
      <c r="AU564" s="157" t="s">
        <v>80</v>
      </c>
      <c r="AV564" s="11" t="s">
        <v>80</v>
      </c>
      <c r="AW564" s="11" t="s">
        <v>31</v>
      </c>
      <c r="AX564" s="11" t="s">
        <v>71</v>
      </c>
      <c r="AY564" s="157" t="s">
        <v>194</v>
      </c>
    </row>
    <row r="565" spans="2:51" s="13" customFormat="1" ht="12">
      <c r="B565" s="171"/>
      <c r="D565" s="153" t="s">
        <v>206</v>
      </c>
      <c r="E565" s="172" t="s">
        <v>949</v>
      </c>
      <c r="F565" s="173" t="s">
        <v>215</v>
      </c>
      <c r="H565" s="174">
        <v>91.9</v>
      </c>
      <c r="I565" s="175"/>
      <c r="L565" s="171"/>
      <c r="M565" s="176"/>
      <c r="N565" s="177"/>
      <c r="O565" s="177"/>
      <c r="P565" s="177"/>
      <c r="Q565" s="177"/>
      <c r="R565" s="177"/>
      <c r="S565" s="177"/>
      <c r="T565" s="178"/>
      <c r="AT565" s="172" t="s">
        <v>206</v>
      </c>
      <c r="AU565" s="172" t="s">
        <v>80</v>
      </c>
      <c r="AV565" s="13" t="s">
        <v>202</v>
      </c>
      <c r="AW565" s="13" t="s">
        <v>31</v>
      </c>
      <c r="AX565" s="13" t="s">
        <v>78</v>
      </c>
      <c r="AY565" s="172" t="s">
        <v>194</v>
      </c>
    </row>
    <row r="566" spans="2:65" s="1" customFormat="1" ht="16.35" customHeight="1">
      <c r="B566" s="140"/>
      <c r="C566" s="141" t="s">
        <v>950</v>
      </c>
      <c r="D566" s="141" t="s">
        <v>197</v>
      </c>
      <c r="E566" s="142" t="s">
        <v>951</v>
      </c>
      <c r="F566" s="143" t="s">
        <v>952</v>
      </c>
      <c r="G566" s="144" t="s">
        <v>228</v>
      </c>
      <c r="H566" s="145">
        <v>4.4</v>
      </c>
      <c r="I566" s="146"/>
      <c r="J566" s="147">
        <f>ROUND(I566*H566,2)</f>
        <v>0</v>
      </c>
      <c r="K566" s="143" t="s">
        <v>201</v>
      </c>
      <c r="L566" s="30"/>
      <c r="M566" s="148" t="s">
        <v>3</v>
      </c>
      <c r="N566" s="149" t="s">
        <v>42</v>
      </c>
      <c r="O566" s="49"/>
      <c r="P566" s="150">
        <f>O566*H566</f>
        <v>0</v>
      </c>
      <c r="Q566" s="150">
        <v>0.00017</v>
      </c>
      <c r="R566" s="150">
        <f>Q566*H566</f>
        <v>0.0007480000000000001</v>
      </c>
      <c r="S566" s="150">
        <v>0</v>
      </c>
      <c r="T566" s="151">
        <f>S566*H566</f>
        <v>0</v>
      </c>
      <c r="AR566" s="16" t="s">
        <v>294</v>
      </c>
      <c r="AT566" s="16" t="s">
        <v>197</v>
      </c>
      <c r="AU566" s="16" t="s">
        <v>80</v>
      </c>
      <c r="AY566" s="16" t="s">
        <v>194</v>
      </c>
      <c r="BE566" s="152">
        <f>IF(N566="základní",J566,0)</f>
        <v>0</v>
      </c>
      <c r="BF566" s="152">
        <f>IF(N566="snížená",J566,0)</f>
        <v>0</v>
      </c>
      <c r="BG566" s="152">
        <f>IF(N566="zákl. přenesená",J566,0)</f>
        <v>0</v>
      </c>
      <c r="BH566" s="152">
        <f>IF(N566="sníž. přenesená",J566,0)</f>
        <v>0</v>
      </c>
      <c r="BI566" s="152">
        <f>IF(N566="nulová",J566,0)</f>
        <v>0</v>
      </c>
      <c r="BJ566" s="16" t="s">
        <v>78</v>
      </c>
      <c r="BK566" s="152">
        <f>ROUND(I566*H566,2)</f>
        <v>0</v>
      </c>
      <c r="BL566" s="16" t="s">
        <v>294</v>
      </c>
      <c r="BM566" s="16" t="s">
        <v>953</v>
      </c>
    </row>
    <row r="567" spans="2:47" s="1" customFormat="1" ht="12">
      <c r="B567" s="30"/>
      <c r="D567" s="153" t="s">
        <v>204</v>
      </c>
      <c r="F567" s="154" t="s">
        <v>954</v>
      </c>
      <c r="I567" s="85"/>
      <c r="L567" s="30"/>
      <c r="M567" s="155"/>
      <c r="N567" s="49"/>
      <c r="O567" s="49"/>
      <c r="P567" s="49"/>
      <c r="Q567" s="49"/>
      <c r="R567" s="49"/>
      <c r="S567" s="49"/>
      <c r="T567" s="50"/>
      <c r="AT567" s="16" t="s">
        <v>204</v>
      </c>
      <c r="AU567" s="16" t="s">
        <v>80</v>
      </c>
    </row>
    <row r="568" spans="2:51" s="11" customFormat="1" ht="12">
      <c r="B568" s="156"/>
      <c r="D568" s="153" t="s">
        <v>206</v>
      </c>
      <c r="E568" s="157" t="s">
        <v>3</v>
      </c>
      <c r="F568" s="158" t="s">
        <v>133</v>
      </c>
      <c r="H568" s="159">
        <v>4.4</v>
      </c>
      <c r="I568" s="160"/>
      <c r="L568" s="156"/>
      <c r="M568" s="161"/>
      <c r="N568" s="162"/>
      <c r="O568" s="162"/>
      <c r="P568" s="162"/>
      <c r="Q568" s="162"/>
      <c r="R568" s="162"/>
      <c r="S568" s="162"/>
      <c r="T568" s="163"/>
      <c r="AT568" s="157" t="s">
        <v>206</v>
      </c>
      <c r="AU568" s="157" t="s">
        <v>80</v>
      </c>
      <c r="AV568" s="11" t="s">
        <v>80</v>
      </c>
      <c r="AW568" s="11" t="s">
        <v>31</v>
      </c>
      <c r="AX568" s="11" t="s">
        <v>78</v>
      </c>
      <c r="AY568" s="157" t="s">
        <v>194</v>
      </c>
    </row>
    <row r="569" spans="2:65" s="1" customFormat="1" ht="16.35" customHeight="1">
      <c r="B569" s="140"/>
      <c r="C569" s="141" t="s">
        <v>955</v>
      </c>
      <c r="D569" s="141" t="s">
        <v>197</v>
      </c>
      <c r="E569" s="142" t="s">
        <v>956</v>
      </c>
      <c r="F569" s="143" t="s">
        <v>957</v>
      </c>
      <c r="G569" s="144" t="s">
        <v>228</v>
      </c>
      <c r="H569" s="145">
        <v>83.78</v>
      </c>
      <c r="I569" s="146"/>
      <c r="J569" s="147">
        <f>ROUND(I569*H569,2)</f>
        <v>0</v>
      </c>
      <c r="K569" s="143" t="s">
        <v>201</v>
      </c>
      <c r="L569" s="30"/>
      <c r="M569" s="148" t="s">
        <v>3</v>
      </c>
      <c r="N569" s="149" t="s">
        <v>42</v>
      </c>
      <c r="O569" s="49"/>
      <c r="P569" s="150">
        <f>O569*H569</f>
        <v>0</v>
      </c>
      <c r="Q569" s="150">
        <v>8E-05</v>
      </c>
      <c r="R569" s="150">
        <f>Q569*H569</f>
        <v>0.006702400000000001</v>
      </c>
      <c r="S569" s="150">
        <v>0</v>
      </c>
      <c r="T569" s="151">
        <f>S569*H569</f>
        <v>0</v>
      </c>
      <c r="AR569" s="16" t="s">
        <v>294</v>
      </c>
      <c r="AT569" s="16" t="s">
        <v>197</v>
      </c>
      <c r="AU569" s="16" t="s">
        <v>80</v>
      </c>
      <c r="AY569" s="16" t="s">
        <v>194</v>
      </c>
      <c r="BE569" s="152">
        <f>IF(N569="základní",J569,0)</f>
        <v>0</v>
      </c>
      <c r="BF569" s="152">
        <f>IF(N569="snížená",J569,0)</f>
        <v>0</v>
      </c>
      <c r="BG569" s="152">
        <f>IF(N569="zákl. přenesená",J569,0)</f>
        <v>0</v>
      </c>
      <c r="BH569" s="152">
        <f>IF(N569="sníž. přenesená",J569,0)</f>
        <v>0</v>
      </c>
      <c r="BI569" s="152">
        <f>IF(N569="nulová",J569,0)</f>
        <v>0</v>
      </c>
      <c r="BJ569" s="16" t="s">
        <v>78</v>
      </c>
      <c r="BK569" s="152">
        <f>ROUND(I569*H569,2)</f>
        <v>0</v>
      </c>
      <c r="BL569" s="16" t="s">
        <v>294</v>
      </c>
      <c r="BM569" s="16" t="s">
        <v>958</v>
      </c>
    </row>
    <row r="570" spans="2:47" s="1" customFormat="1" ht="19.2">
      <c r="B570" s="30"/>
      <c r="D570" s="153" t="s">
        <v>204</v>
      </c>
      <c r="F570" s="154" t="s">
        <v>959</v>
      </c>
      <c r="I570" s="85"/>
      <c r="L570" s="30"/>
      <c r="M570" s="155"/>
      <c r="N570" s="49"/>
      <c r="O570" s="49"/>
      <c r="P570" s="49"/>
      <c r="Q570" s="49"/>
      <c r="R570" s="49"/>
      <c r="S570" s="49"/>
      <c r="T570" s="50"/>
      <c r="AT570" s="16" t="s">
        <v>204</v>
      </c>
      <c r="AU570" s="16" t="s">
        <v>80</v>
      </c>
    </row>
    <row r="571" spans="2:51" s="11" customFormat="1" ht="12">
      <c r="B571" s="156"/>
      <c r="D571" s="153" t="s">
        <v>206</v>
      </c>
      <c r="E571" s="157" t="s">
        <v>3</v>
      </c>
      <c r="F571" s="158" t="s">
        <v>136</v>
      </c>
      <c r="H571" s="159">
        <v>83.78</v>
      </c>
      <c r="I571" s="160"/>
      <c r="L571" s="156"/>
      <c r="M571" s="161"/>
      <c r="N571" s="162"/>
      <c r="O571" s="162"/>
      <c r="P571" s="162"/>
      <c r="Q571" s="162"/>
      <c r="R571" s="162"/>
      <c r="S571" s="162"/>
      <c r="T571" s="163"/>
      <c r="AT571" s="157" t="s">
        <v>206</v>
      </c>
      <c r="AU571" s="157" t="s">
        <v>80</v>
      </c>
      <c r="AV571" s="11" t="s">
        <v>80</v>
      </c>
      <c r="AW571" s="11" t="s">
        <v>31</v>
      </c>
      <c r="AX571" s="11" t="s">
        <v>78</v>
      </c>
      <c r="AY571" s="157" t="s">
        <v>194</v>
      </c>
    </row>
    <row r="572" spans="2:65" s="1" customFormat="1" ht="16.35" customHeight="1">
      <c r="B572" s="140"/>
      <c r="C572" s="141" t="s">
        <v>960</v>
      </c>
      <c r="D572" s="141" t="s">
        <v>197</v>
      </c>
      <c r="E572" s="142" t="s">
        <v>961</v>
      </c>
      <c r="F572" s="143" t="s">
        <v>962</v>
      </c>
      <c r="G572" s="144" t="s">
        <v>228</v>
      </c>
      <c r="H572" s="145">
        <v>83.78</v>
      </c>
      <c r="I572" s="146"/>
      <c r="J572" s="147">
        <f>ROUND(I572*H572,2)</f>
        <v>0</v>
      </c>
      <c r="K572" s="143" t="s">
        <v>201</v>
      </c>
      <c r="L572" s="30"/>
      <c r="M572" s="148" t="s">
        <v>3</v>
      </c>
      <c r="N572" s="149" t="s">
        <v>42</v>
      </c>
      <c r="O572" s="49"/>
      <c r="P572" s="150">
        <f>O572*H572</f>
        <v>0</v>
      </c>
      <c r="Q572" s="150">
        <v>0</v>
      </c>
      <c r="R572" s="150">
        <f>Q572*H572</f>
        <v>0</v>
      </c>
      <c r="S572" s="150">
        <v>0</v>
      </c>
      <c r="T572" s="151">
        <f>S572*H572</f>
        <v>0</v>
      </c>
      <c r="AR572" s="16" t="s">
        <v>294</v>
      </c>
      <c r="AT572" s="16" t="s">
        <v>197</v>
      </c>
      <c r="AU572" s="16" t="s">
        <v>80</v>
      </c>
      <c r="AY572" s="16" t="s">
        <v>194</v>
      </c>
      <c r="BE572" s="152">
        <f>IF(N572="základní",J572,0)</f>
        <v>0</v>
      </c>
      <c r="BF572" s="152">
        <f>IF(N572="snížená",J572,0)</f>
        <v>0</v>
      </c>
      <c r="BG572" s="152">
        <f>IF(N572="zákl. přenesená",J572,0)</f>
        <v>0</v>
      </c>
      <c r="BH572" s="152">
        <f>IF(N572="sníž. přenesená",J572,0)</f>
        <v>0</v>
      </c>
      <c r="BI572" s="152">
        <f>IF(N572="nulová",J572,0)</f>
        <v>0</v>
      </c>
      <c r="BJ572" s="16" t="s">
        <v>78</v>
      </c>
      <c r="BK572" s="152">
        <f>ROUND(I572*H572,2)</f>
        <v>0</v>
      </c>
      <c r="BL572" s="16" t="s">
        <v>294</v>
      </c>
      <c r="BM572" s="16" t="s">
        <v>963</v>
      </c>
    </row>
    <row r="573" spans="2:47" s="1" customFormat="1" ht="12">
      <c r="B573" s="30"/>
      <c r="D573" s="153" t="s">
        <v>204</v>
      </c>
      <c r="F573" s="154" t="s">
        <v>964</v>
      </c>
      <c r="I573" s="85"/>
      <c r="L573" s="30"/>
      <c r="M573" s="155"/>
      <c r="N573" s="49"/>
      <c r="O573" s="49"/>
      <c r="P573" s="49"/>
      <c r="Q573" s="49"/>
      <c r="R573" s="49"/>
      <c r="S573" s="49"/>
      <c r="T573" s="50"/>
      <c r="AT573" s="16" t="s">
        <v>204</v>
      </c>
      <c r="AU573" s="16" t="s">
        <v>80</v>
      </c>
    </row>
    <row r="574" spans="2:51" s="11" customFormat="1" ht="12">
      <c r="B574" s="156"/>
      <c r="D574" s="153" t="s">
        <v>206</v>
      </c>
      <c r="E574" s="157" t="s">
        <v>3</v>
      </c>
      <c r="F574" s="158" t="s">
        <v>136</v>
      </c>
      <c r="H574" s="159">
        <v>83.78</v>
      </c>
      <c r="I574" s="160"/>
      <c r="L574" s="156"/>
      <c r="M574" s="161"/>
      <c r="N574" s="162"/>
      <c r="O574" s="162"/>
      <c r="P574" s="162"/>
      <c r="Q574" s="162"/>
      <c r="R574" s="162"/>
      <c r="S574" s="162"/>
      <c r="T574" s="163"/>
      <c r="AT574" s="157" t="s">
        <v>206</v>
      </c>
      <c r="AU574" s="157" t="s">
        <v>80</v>
      </c>
      <c r="AV574" s="11" t="s">
        <v>80</v>
      </c>
      <c r="AW574" s="11" t="s">
        <v>31</v>
      </c>
      <c r="AX574" s="11" t="s">
        <v>78</v>
      </c>
      <c r="AY574" s="157" t="s">
        <v>194</v>
      </c>
    </row>
    <row r="575" spans="2:65" s="1" customFormat="1" ht="16.35" customHeight="1">
      <c r="B575" s="140"/>
      <c r="C575" s="141" t="s">
        <v>965</v>
      </c>
      <c r="D575" s="141" t="s">
        <v>197</v>
      </c>
      <c r="E575" s="142" t="s">
        <v>966</v>
      </c>
      <c r="F575" s="143" t="s">
        <v>967</v>
      </c>
      <c r="G575" s="144" t="s">
        <v>228</v>
      </c>
      <c r="H575" s="145">
        <v>83.78</v>
      </c>
      <c r="I575" s="146"/>
      <c r="J575" s="147">
        <f>ROUND(I575*H575,2)</f>
        <v>0</v>
      </c>
      <c r="K575" s="143" t="s">
        <v>201</v>
      </c>
      <c r="L575" s="30"/>
      <c r="M575" s="148" t="s">
        <v>3</v>
      </c>
      <c r="N575" s="149" t="s">
        <v>42</v>
      </c>
      <c r="O575" s="49"/>
      <c r="P575" s="150">
        <f>O575*H575</f>
        <v>0</v>
      </c>
      <c r="Q575" s="150">
        <v>0.00014</v>
      </c>
      <c r="R575" s="150">
        <f>Q575*H575</f>
        <v>0.011729199999999999</v>
      </c>
      <c r="S575" s="150">
        <v>0</v>
      </c>
      <c r="T575" s="151">
        <f>S575*H575</f>
        <v>0</v>
      </c>
      <c r="AR575" s="16" t="s">
        <v>294</v>
      </c>
      <c r="AT575" s="16" t="s">
        <v>197</v>
      </c>
      <c r="AU575" s="16" t="s">
        <v>80</v>
      </c>
      <c r="AY575" s="16" t="s">
        <v>194</v>
      </c>
      <c r="BE575" s="152">
        <f>IF(N575="základní",J575,0)</f>
        <v>0</v>
      </c>
      <c r="BF575" s="152">
        <f>IF(N575="snížená",J575,0)</f>
        <v>0</v>
      </c>
      <c r="BG575" s="152">
        <f>IF(N575="zákl. přenesená",J575,0)</f>
        <v>0</v>
      </c>
      <c r="BH575" s="152">
        <f>IF(N575="sníž. přenesená",J575,0)</f>
        <v>0</v>
      </c>
      <c r="BI575" s="152">
        <f>IF(N575="nulová",J575,0)</f>
        <v>0</v>
      </c>
      <c r="BJ575" s="16" t="s">
        <v>78</v>
      </c>
      <c r="BK575" s="152">
        <f>ROUND(I575*H575,2)</f>
        <v>0</v>
      </c>
      <c r="BL575" s="16" t="s">
        <v>294</v>
      </c>
      <c r="BM575" s="16" t="s">
        <v>968</v>
      </c>
    </row>
    <row r="576" spans="2:47" s="1" customFormat="1" ht="12">
      <c r="B576" s="30"/>
      <c r="D576" s="153" t="s">
        <v>204</v>
      </c>
      <c r="F576" s="154" t="s">
        <v>969</v>
      </c>
      <c r="I576" s="85"/>
      <c r="L576" s="30"/>
      <c r="M576" s="155"/>
      <c r="N576" s="49"/>
      <c r="O576" s="49"/>
      <c r="P576" s="49"/>
      <c r="Q576" s="49"/>
      <c r="R576" s="49"/>
      <c r="S576" s="49"/>
      <c r="T576" s="50"/>
      <c r="AT576" s="16" t="s">
        <v>204</v>
      </c>
      <c r="AU576" s="16" t="s">
        <v>80</v>
      </c>
    </row>
    <row r="577" spans="2:51" s="11" customFormat="1" ht="12">
      <c r="B577" s="156"/>
      <c r="D577" s="153" t="s">
        <v>206</v>
      </c>
      <c r="E577" s="157" t="s">
        <v>3</v>
      </c>
      <c r="F577" s="158" t="s">
        <v>136</v>
      </c>
      <c r="H577" s="159">
        <v>83.78</v>
      </c>
      <c r="I577" s="160"/>
      <c r="L577" s="156"/>
      <c r="M577" s="161"/>
      <c r="N577" s="162"/>
      <c r="O577" s="162"/>
      <c r="P577" s="162"/>
      <c r="Q577" s="162"/>
      <c r="R577" s="162"/>
      <c r="S577" s="162"/>
      <c r="T577" s="163"/>
      <c r="AT577" s="157" t="s">
        <v>206</v>
      </c>
      <c r="AU577" s="157" t="s">
        <v>80</v>
      </c>
      <c r="AV577" s="11" t="s">
        <v>80</v>
      </c>
      <c r="AW577" s="11" t="s">
        <v>31</v>
      </c>
      <c r="AX577" s="11" t="s">
        <v>78</v>
      </c>
      <c r="AY577" s="157" t="s">
        <v>194</v>
      </c>
    </row>
    <row r="578" spans="2:65" s="1" customFormat="1" ht="16.35" customHeight="1">
      <c r="B578" s="140"/>
      <c r="C578" s="141" t="s">
        <v>970</v>
      </c>
      <c r="D578" s="141" t="s">
        <v>197</v>
      </c>
      <c r="E578" s="142" t="s">
        <v>971</v>
      </c>
      <c r="F578" s="143" t="s">
        <v>972</v>
      </c>
      <c r="G578" s="144" t="s">
        <v>228</v>
      </c>
      <c r="H578" s="145">
        <v>83.78</v>
      </c>
      <c r="I578" s="146"/>
      <c r="J578" s="147">
        <f>ROUND(I578*H578,2)</f>
        <v>0</v>
      </c>
      <c r="K578" s="143" t="s">
        <v>201</v>
      </c>
      <c r="L578" s="30"/>
      <c r="M578" s="148" t="s">
        <v>3</v>
      </c>
      <c r="N578" s="149" t="s">
        <v>42</v>
      </c>
      <c r="O578" s="49"/>
      <c r="P578" s="150">
        <f>O578*H578</f>
        <v>0</v>
      </c>
      <c r="Q578" s="150">
        <v>0.00012</v>
      </c>
      <c r="R578" s="150">
        <f>Q578*H578</f>
        <v>0.010053600000000001</v>
      </c>
      <c r="S578" s="150">
        <v>0</v>
      </c>
      <c r="T578" s="151">
        <f>S578*H578</f>
        <v>0</v>
      </c>
      <c r="AR578" s="16" t="s">
        <v>294</v>
      </c>
      <c r="AT578" s="16" t="s">
        <v>197</v>
      </c>
      <c r="AU578" s="16" t="s">
        <v>80</v>
      </c>
      <c r="AY578" s="16" t="s">
        <v>194</v>
      </c>
      <c r="BE578" s="152">
        <f>IF(N578="základní",J578,0)</f>
        <v>0</v>
      </c>
      <c r="BF578" s="152">
        <f>IF(N578="snížená",J578,0)</f>
        <v>0</v>
      </c>
      <c r="BG578" s="152">
        <f>IF(N578="zákl. přenesená",J578,0)</f>
        <v>0</v>
      </c>
      <c r="BH578" s="152">
        <f>IF(N578="sníž. přenesená",J578,0)</f>
        <v>0</v>
      </c>
      <c r="BI578" s="152">
        <f>IF(N578="nulová",J578,0)</f>
        <v>0</v>
      </c>
      <c r="BJ578" s="16" t="s">
        <v>78</v>
      </c>
      <c r="BK578" s="152">
        <f>ROUND(I578*H578,2)</f>
        <v>0</v>
      </c>
      <c r="BL578" s="16" t="s">
        <v>294</v>
      </c>
      <c r="BM578" s="16" t="s">
        <v>973</v>
      </c>
    </row>
    <row r="579" spans="2:47" s="1" customFormat="1" ht="12">
      <c r="B579" s="30"/>
      <c r="D579" s="153" t="s">
        <v>204</v>
      </c>
      <c r="F579" s="154" t="s">
        <v>974</v>
      </c>
      <c r="I579" s="85"/>
      <c r="L579" s="30"/>
      <c r="M579" s="155"/>
      <c r="N579" s="49"/>
      <c r="O579" s="49"/>
      <c r="P579" s="49"/>
      <c r="Q579" s="49"/>
      <c r="R579" s="49"/>
      <c r="S579" s="49"/>
      <c r="T579" s="50"/>
      <c r="AT579" s="16" t="s">
        <v>204</v>
      </c>
      <c r="AU579" s="16" t="s">
        <v>80</v>
      </c>
    </row>
    <row r="580" spans="2:51" s="11" customFormat="1" ht="12">
      <c r="B580" s="156"/>
      <c r="D580" s="153" t="s">
        <v>206</v>
      </c>
      <c r="E580" s="157" t="s">
        <v>3</v>
      </c>
      <c r="F580" s="158" t="s">
        <v>136</v>
      </c>
      <c r="H580" s="159">
        <v>83.78</v>
      </c>
      <c r="I580" s="160"/>
      <c r="L580" s="156"/>
      <c r="M580" s="161"/>
      <c r="N580" s="162"/>
      <c r="O580" s="162"/>
      <c r="P580" s="162"/>
      <c r="Q580" s="162"/>
      <c r="R580" s="162"/>
      <c r="S580" s="162"/>
      <c r="T580" s="163"/>
      <c r="AT580" s="157" t="s">
        <v>206</v>
      </c>
      <c r="AU580" s="157" t="s">
        <v>80</v>
      </c>
      <c r="AV580" s="11" t="s">
        <v>80</v>
      </c>
      <c r="AW580" s="11" t="s">
        <v>31</v>
      </c>
      <c r="AX580" s="11" t="s">
        <v>78</v>
      </c>
      <c r="AY580" s="157" t="s">
        <v>194</v>
      </c>
    </row>
    <row r="581" spans="2:65" s="1" customFormat="1" ht="16.35" customHeight="1">
      <c r="B581" s="140"/>
      <c r="C581" s="141" t="s">
        <v>975</v>
      </c>
      <c r="D581" s="141" t="s">
        <v>197</v>
      </c>
      <c r="E581" s="142" t="s">
        <v>976</v>
      </c>
      <c r="F581" s="143" t="s">
        <v>977</v>
      </c>
      <c r="G581" s="144" t="s">
        <v>228</v>
      </c>
      <c r="H581" s="145">
        <v>83.78</v>
      </c>
      <c r="I581" s="146"/>
      <c r="J581" s="147">
        <f>ROUND(I581*H581,2)</f>
        <v>0</v>
      </c>
      <c r="K581" s="143" t="s">
        <v>201</v>
      </c>
      <c r="L581" s="30"/>
      <c r="M581" s="148" t="s">
        <v>3</v>
      </c>
      <c r="N581" s="149" t="s">
        <v>42</v>
      </c>
      <c r="O581" s="49"/>
      <c r="P581" s="150">
        <f>O581*H581</f>
        <v>0</v>
      </c>
      <c r="Q581" s="150">
        <v>0.00012</v>
      </c>
      <c r="R581" s="150">
        <f>Q581*H581</f>
        <v>0.010053600000000001</v>
      </c>
      <c r="S581" s="150">
        <v>0</v>
      </c>
      <c r="T581" s="151">
        <f>S581*H581</f>
        <v>0</v>
      </c>
      <c r="AR581" s="16" t="s">
        <v>294</v>
      </c>
      <c r="AT581" s="16" t="s">
        <v>197</v>
      </c>
      <c r="AU581" s="16" t="s">
        <v>80</v>
      </c>
      <c r="AY581" s="16" t="s">
        <v>194</v>
      </c>
      <c r="BE581" s="152">
        <f>IF(N581="základní",J581,0)</f>
        <v>0</v>
      </c>
      <c r="BF581" s="152">
        <f>IF(N581="snížená",J581,0)</f>
        <v>0</v>
      </c>
      <c r="BG581" s="152">
        <f>IF(N581="zákl. přenesená",J581,0)</f>
        <v>0</v>
      </c>
      <c r="BH581" s="152">
        <f>IF(N581="sníž. přenesená",J581,0)</f>
        <v>0</v>
      </c>
      <c r="BI581" s="152">
        <f>IF(N581="nulová",J581,0)</f>
        <v>0</v>
      </c>
      <c r="BJ581" s="16" t="s">
        <v>78</v>
      </c>
      <c r="BK581" s="152">
        <f>ROUND(I581*H581,2)</f>
        <v>0</v>
      </c>
      <c r="BL581" s="16" t="s">
        <v>294</v>
      </c>
      <c r="BM581" s="16" t="s">
        <v>978</v>
      </c>
    </row>
    <row r="582" spans="2:47" s="1" customFormat="1" ht="12">
      <c r="B582" s="30"/>
      <c r="D582" s="153" t="s">
        <v>204</v>
      </c>
      <c r="F582" s="154" t="s">
        <v>979</v>
      </c>
      <c r="I582" s="85"/>
      <c r="L582" s="30"/>
      <c r="M582" s="155"/>
      <c r="N582" s="49"/>
      <c r="O582" s="49"/>
      <c r="P582" s="49"/>
      <c r="Q582" s="49"/>
      <c r="R582" s="49"/>
      <c r="S582" s="49"/>
      <c r="T582" s="50"/>
      <c r="AT582" s="16" t="s">
        <v>204</v>
      </c>
      <c r="AU582" s="16" t="s">
        <v>80</v>
      </c>
    </row>
    <row r="583" spans="2:51" s="11" customFormat="1" ht="12">
      <c r="B583" s="156"/>
      <c r="D583" s="153" t="s">
        <v>206</v>
      </c>
      <c r="E583" s="157" t="s">
        <v>3</v>
      </c>
      <c r="F583" s="158" t="s">
        <v>980</v>
      </c>
      <c r="H583" s="159">
        <v>43.204</v>
      </c>
      <c r="I583" s="160"/>
      <c r="L583" s="156"/>
      <c r="M583" s="161"/>
      <c r="N583" s="162"/>
      <c r="O583" s="162"/>
      <c r="P583" s="162"/>
      <c r="Q583" s="162"/>
      <c r="R583" s="162"/>
      <c r="S583" s="162"/>
      <c r="T583" s="163"/>
      <c r="AT583" s="157" t="s">
        <v>206</v>
      </c>
      <c r="AU583" s="157" t="s">
        <v>80</v>
      </c>
      <c r="AV583" s="11" t="s">
        <v>80</v>
      </c>
      <c r="AW583" s="11" t="s">
        <v>31</v>
      </c>
      <c r="AX583" s="11" t="s">
        <v>71</v>
      </c>
      <c r="AY583" s="157" t="s">
        <v>194</v>
      </c>
    </row>
    <row r="584" spans="2:51" s="12" customFormat="1" ht="12">
      <c r="B584" s="164"/>
      <c r="D584" s="153" t="s">
        <v>206</v>
      </c>
      <c r="E584" s="165" t="s">
        <v>3</v>
      </c>
      <c r="F584" s="166" t="s">
        <v>981</v>
      </c>
      <c r="H584" s="165" t="s">
        <v>3</v>
      </c>
      <c r="I584" s="167"/>
      <c r="L584" s="164"/>
      <c r="M584" s="168"/>
      <c r="N584" s="169"/>
      <c r="O584" s="169"/>
      <c r="P584" s="169"/>
      <c r="Q584" s="169"/>
      <c r="R584" s="169"/>
      <c r="S584" s="169"/>
      <c r="T584" s="170"/>
      <c r="AT584" s="165" t="s">
        <v>206</v>
      </c>
      <c r="AU584" s="165" t="s">
        <v>80</v>
      </c>
      <c r="AV584" s="12" t="s">
        <v>78</v>
      </c>
      <c r="AW584" s="12" t="s">
        <v>31</v>
      </c>
      <c r="AX584" s="12" t="s">
        <v>71</v>
      </c>
      <c r="AY584" s="165" t="s">
        <v>194</v>
      </c>
    </row>
    <row r="585" spans="2:51" s="11" customFormat="1" ht="12">
      <c r="B585" s="156"/>
      <c r="D585" s="153" t="s">
        <v>206</v>
      </c>
      <c r="E585" s="157" t="s">
        <v>3</v>
      </c>
      <c r="F585" s="158" t="s">
        <v>982</v>
      </c>
      <c r="H585" s="159">
        <v>2.19</v>
      </c>
      <c r="I585" s="160"/>
      <c r="L585" s="156"/>
      <c r="M585" s="161"/>
      <c r="N585" s="162"/>
      <c r="O585" s="162"/>
      <c r="P585" s="162"/>
      <c r="Q585" s="162"/>
      <c r="R585" s="162"/>
      <c r="S585" s="162"/>
      <c r="T585" s="163"/>
      <c r="AT585" s="157" t="s">
        <v>206</v>
      </c>
      <c r="AU585" s="157" t="s">
        <v>80</v>
      </c>
      <c r="AV585" s="11" t="s">
        <v>80</v>
      </c>
      <c r="AW585" s="11" t="s">
        <v>31</v>
      </c>
      <c r="AX585" s="11" t="s">
        <v>71</v>
      </c>
      <c r="AY585" s="157" t="s">
        <v>194</v>
      </c>
    </row>
    <row r="586" spans="2:51" s="12" customFormat="1" ht="12">
      <c r="B586" s="164"/>
      <c r="D586" s="153" t="s">
        <v>206</v>
      </c>
      <c r="E586" s="165" t="s">
        <v>3</v>
      </c>
      <c r="F586" s="166" t="s">
        <v>983</v>
      </c>
      <c r="H586" s="165" t="s">
        <v>3</v>
      </c>
      <c r="I586" s="167"/>
      <c r="L586" s="164"/>
      <c r="M586" s="168"/>
      <c r="N586" s="169"/>
      <c r="O586" s="169"/>
      <c r="P586" s="169"/>
      <c r="Q586" s="169"/>
      <c r="R586" s="169"/>
      <c r="S586" s="169"/>
      <c r="T586" s="170"/>
      <c r="AT586" s="165" t="s">
        <v>206</v>
      </c>
      <c r="AU586" s="165" t="s">
        <v>80</v>
      </c>
      <c r="AV586" s="12" t="s">
        <v>78</v>
      </c>
      <c r="AW586" s="12" t="s">
        <v>31</v>
      </c>
      <c r="AX586" s="12" t="s">
        <v>71</v>
      </c>
      <c r="AY586" s="165" t="s">
        <v>194</v>
      </c>
    </row>
    <row r="587" spans="2:51" s="11" customFormat="1" ht="12">
      <c r="B587" s="156"/>
      <c r="D587" s="153" t="s">
        <v>206</v>
      </c>
      <c r="E587" s="157" t="s">
        <v>3</v>
      </c>
      <c r="F587" s="158" t="s">
        <v>984</v>
      </c>
      <c r="H587" s="159">
        <v>1.683</v>
      </c>
      <c r="I587" s="160"/>
      <c r="L587" s="156"/>
      <c r="M587" s="161"/>
      <c r="N587" s="162"/>
      <c r="O587" s="162"/>
      <c r="P587" s="162"/>
      <c r="Q587" s="162"/>
      <c r="R587" s="162"/>
      <c r="S587" s="162"/>
      <c r="T587" s="163"/>
      <c r="AT587" s="157" t="s">
        <v>206</v>
      </c>
      <c r="AU587" s="157" t="s">
        <v>80</v>
      </c>
      <c r="AV587" s="11" t="s">
        <v>80</v>
      </c>
      <c r="AW587" s="11" t="s">
        <v>31</v>
      </c>
      <c r="AX587" s="11" t="s">
        <v>71</v>
      </c>
      <c r="AY587" s="157" t="s">
        <v>194</v>
      </c>
    </row>
    <row r="588" spans="2:51" s="12" customFormat="1" ht="12">
      <c r="B588" s="164"/>
      <c r="D588" s="153" t="s">
        <v>206</v>
      </c>
      <c r="E588" s="165" t="s">
        <v>3</v>
      </c>
      <c r="F588" s="166" t="s">
        <v>985</v>
      </c>
      <c r="H588" s="165" t="s">
        <v>3</v>
      </c>
      <c r="I588" s="167"/>
      <c r="L588" s="164"/>
      <c r="M588" s="168"/>
      <c r="N588" s="169"/>
      <c r="O588" s="169"/>
      <c r="P588" s="169"/>
      <c r="Q588" s="169"/>
      <c r="R588" s="169"/>
      <c r="S588" s="169"/>
      <c r="T588" s="170"/>
      <c r="AT588" s="165" t="s">
        <v>206</v>
      </c>
      <c r="AU588" s="165" t="s">
        <v>80</v>
      </c>
      <c r="AV588" s="12" t="s">
        <v>78</v>
      </c>
      <c r="AW588" s="12" t="s">
        <v>31</v>
      </c>
      <c r="AX588" s="12" t="s">
        <v>71</v>
      </c>
      <c r="AY588" s="165" t="s">
        <v>194</v>
      </c>
    </row>
    <row r="589" spans="2:51" s="12" customFormat="1" ht="12">
      <c r="B589" s="164"/>
      <c r="D589" s="153" t="s">
        <v>206</v>
      </c>
      <c r="E589" s="165" t="s">
        <v>3</v>
      </c>
      <c r="F589" s="166" t="s">
        <v>986</v>
      </c>
      <c r="H589" s="165" t="s">
        <v>3</v>
      </c>
      <c r="I589" s="167"/>
      <c r="L589" s="164"/>
      <c r="M589" s="168"/>
      <c r="N589" s="169"/>
      <c r="O589" s="169"/>
      <c r="P589" s="169"/>
      <c r="Q589" s="169"/>
      <c r="R589" s="169"/>
      <c r="S589" s="169"/>
      <c r="T589" s="170"/>
      <c r="AT589" s="165" t="s">
        <v>206</v>
      </c>
      <c r="AU589" s="165" t="s">
        <v>80</v>
      </c>
      <c r="AV589" s="12" t="s">
        <v>78</v>
      </c>
      <c r="AW589" s="12" t="s">
        <v>31</v>
      </c>
      <c r="AX589" s="12" t="s">
        <v>71</v>
      </c>
      <c r="AY589" s="165" t="s">
        <v>194</v>
      </c>
    </row>
    <row r="590" spans="2:51" s="11" customFormat="1" ht="12">
      <c r="B590" s="156"/>
      <c r="D590" s="153" t="s">
        <v>206</v>
      </c>
      <c r="E590" s="157" t="s">
        <v>3</v>
      </c>
      <c r="F590" s="158" t="s">
        <v>987</v>
      </c>
      <c r="H590" s="159">
        <v>12.024</v>
      </c>
      <c r="I590" s="160"/>
      <c r="L590" s="156"/>
      <c r="M590" s="161"/>
      <c r="N590" s="162"/>
      <c r="O590" s="162"/>
      <c r="P590" s="162"/>
      <c r="Q590" s="162"/>
      <c r="R590" s="162"/>
      <c r="S590" s="162"/>
      <c r="T590" s="163"/>
      <c r="AT590" s="157" t="s">
        <v>206</v>
      </c>
      <c r="AU590" s="157" t="s">
        <v>80</v>
      </c>
      <c r="AV590" s="11" t="s">
        <v>80</v>
      </c>
      <c r="AW590" s="11" t="s">
        <v>31</v>
      </c>
      <c r="AX590" s="11" t="s">
        <v>71</v>
      </c>
      <c r="AY590" s="157" t="s">
        <v>194</v>
      </c>
    </row>
    <row r="591" spans="2:51" s="12" customFormat="1" ht="12">
      <c r="B591" s="164"/>
      <c r="D591" s="153" t="s">
        <v>206</v>
      </c>
      <c r="E591" s="165" t="s">
        <v>3</v>
      </c>
      <c r="F591" s="166" t="s">
        <v>794</v>
      </c>
      <c r="H591" s="165" t="s">
        <v>3</v>
      </c>
      <c r="I591" s="167"/>
      <c r="L591" s="164"/>
      <c r="M591" s="168"/>
      <c r="N591" s="169"/>
      <c r="O591" s="169"/>
      <c r="P591" s="169"/>
      <c r="Q591" s="169"/>
      <c r="R591" s="169"/>
      <c r="S591" s="169"/>
      <c r="T591" s="170"/>
      <c r="AT591" s="165" t="s">
        <v>206</v>
      </c>
      <c r="AU591" s="165" t="s">
        <v>80</v>
      </c>
      <c r="AV591" s="12" t="s">
        <v>78</v>
      </c>
      <c r="AW591" s="12" t="s">
        <v>31</v>
      </c>
      <c r="AX591" s="12" t="s">
        <v>71</v>
      </c>
      <c r="AY591" s="165" t="s">
        <v>194</v>
      </c>
    </row>
    <row r="592" spans="2:51" s="11" customFormat="1" ht="12">
      <c r="B592" s="156"/>
      <c r="D592" s="153" t="s">
        <v>206</v>
      </c>
      <c r="E592" s="157" t="s">
        <v>3</v>
      </c>
      <c r="F592" s="158" t="s">
        <v>988</v>
      </c>
      <c r="H592" s="159">
        <v>7.079</v>
      </c>
      <c r="I592" s="160"/>
      <c r="L592" s="156"/>
      <c r="M592" s="161"/>
      <c r="N592" s="162"/>
      <c r="O592" s="162"/>
      <c r="P592" s="162"/>
      <c r="Q592" s="162"/>
      <c r="R592" s="162"/>
      <c r="S592" s="162"/>
      <c r="T592" s="163"/>
      <c r="AT592" s="157" t="s">
        <v>206</v>
      </c>
      <c r="AU592" s="157" t="s">
        <v>80</v>
      </c>
      <c r="AV592" s="11" t="s">
        <v>80</v>
      </c>
      <c r="AW592" s="11" t="s">
        <v>31</v>
      </c>
      <c r="AX592" s="11" t="s">
        <v>71</v>
      </c>
      <c r="AY592" s="157" t="s">
        <v>194</v>
      </c>
    </row>
    <row r="593" spans="2:51" s="12" customFormat="1" ht="12">
      <c r="B593" s="164"/>
      <c r="D593" s="153" t="s">
        <v>206</v>
      </c>
      <c r="E593" s="165" t="s">
        <v>3</v>
      </c>
      <c r="F593" s="166" t="s">
        <v>989</v>
      </c>
      <c r="H593" s="165" t="s">
        <v>3</v>
      </c>
      <c r="I593" s="167"/>
      <c r="L593" s="164"/>
      <c r="M593" s="168"/>
      <c r="N593" s="169"/>
      <c r="O593" s="169"/>
      <c r="P593" s="169"/>
      <c r="Q593" s="169"/>
      <c r="R593" s="169"/>
      <c r="S593" s="169"/>
      <c r="T593" s="170"/>
      <c r="AT593" s="165" t="s">
        <v>206</v>
      </c>
      <c r="AU593" s="165" t="s">
        <v>80</v>
      </c>
      <c r="AV593" s="12" t="s">
        <v>78</v>
      </c>
      <c r="AW593" s="12" t="s">
        <v>31</v>
      </c>
      <c r="AX593" s="12" t="s">
        <v>71</v>
      </c>
      <c r="AY593" s="165" t="s">
        <v>194</v>
      </c>
    </row>
    <row r="594" spans="2:51" s="11" customFormat="1" ht="12">
      <c r="B594" s="156"/>
      <c r="D594" s="153" t="s">
        <v>206</v>
      </c>
      <c r="E594" s="157" t="s">
        <v>3</v>
      </c>
      <c r="F594" s="158" t="s">
        <v>990</v>
      </c>
      <c r="H594" s="159">
        <v>13.6</v>
      </c>
      <c r="I594" s="160"/>
      <c r="L594" s="156"/>
      <c r="M594" s="161"/>
      <c r="N594" s="162"/>
      <c r="O594" s="162"/>
      <c r="P594" s="162"/>
      <c r="Q594" s="162"/>
      <c r="R594" s="162"/>
      <c r="S594" s="162"/>
      <c r="T594" s="163"/>
      <c r="AT594" s="157" t="s">
        <v>206</v>
      </c>
      <c r="AU594" s="157" t="s">
        <v>80</v>
      </c>
      <c r="AV594" s="11" t="s">
        <v>80</v>
      </c>
      <c r="AW594" s="11" t="s">
        <v>31</v>
      </c>
      <c r="AX594" s="11" t="s">
        <v>71</v>
      </c>
      <c r="AY594" s="157" t="s">
        <v>194</v>
      </c>
    </row>
    <row r="595" spans="2:51" s="11" customFormat="1" ht="12">
      <c r="B595" s="156"/>
      <c r="D595" s="153" t="s">
        <v>206</v>
      </c>
      <c r="E595" s="157" t="s">
        <v>3</v>
      </c>
      <c r="F595" s="158" t="s">
        <v>991</v>
      </c>
      <c r="H595" s="159">
        <v>4</v>
      </c>
      <c r="I595" s="160"/>
      <c r="L595" s="156"/>
      <c r="M595" s="161"/>
      <c r="N595" s="162"/>
      <c r="O595" s="162"/>
      <c r="P595" s="162"/>
      <c r="Q595" s="162"/>
      <c r="R595" s="162"/>
      <c r="S595" s="162"/>
      <c r="T595" s="163"/>
      <c r="AT595" s="157" t="s">
        <v>206</v>
      </c>
      <c r="AU595" s="157" t="s">
        <v>80</v>
      </c>
      <c r="AV595" s="11" t="s">
        <v>80</v>
      </c>
      <c r="AW595" s="11" t="s">
        <v>31</v>
      </c>
      <c r="AX595" s="11" t="s">
        <v>71</v>
      </c>
      <c r="AY595" s="157" t="s">
        <v>194</v>
      </c>
    </row>
    <row r="596" spans="2:51" s="13" customFormat="1" ht="12">
      <c r="B596" s="171"/>
      <c r="D596" s="153" t="s">
        <v>206</v>
      </c>
      <c r="E596" s="172" t="s">
        <v>136</v>
      </c>
      <c r="F596" s="173" t="s">
        <v>215</v>
      </c>
      <c r="H596" s="174">
        <v>83.78</v>
      </c>
      <c r="I596" s="175"/>
      <c r="L596" s="171"/>
      <c r="M596" s="176"/>
      <c r="N596" s="177"/>
      <c r="O596" s="177"/>
      <c r="P596" s="177"/>
      <c r="Q596" s="177"/>
      <c r="R596" s="177"/>
      <c r="S596" s="177"/>
      <c r="T596" s="178"/>
      <c r="AT596" s="172" t="s">
        <v>206</v>
      </c>
      <c r="AU596" s="172" t="s">
        <v>80</v>
      </c>
      <c r="AV596" s="13" t="s">
        <v>202</v>
      </c>
      <c r="AW596" s="13" t="s">
        <v>31</v>
      </c>
      <c r="AX596" s="13" t="s">
        <v>78</v>
      </c>
      <c r="AY596" s="172" t="s">
        <v>194</v>
      </c>
    </row>
    <row r="597" spans="2:65" s="1" customFormat="1" ht="16.35" customHeight="1">
      <c r="B597" s="140"/>
      <c r="C597" s="141" t="s">
        <v>992</v>
      </c>
      <c r="D597" s="141" t="s">
        <v>197</v>
      </c>
      <c r="E597" s="142" t="s">
        <v>993</v>
      </c>
      <c r="F597" s="143" t="s">
        <v>994</v>
      </c>
      <c r="G597" s="144" t="s">
        <v>228</v>
      </c>
      <c r="H597" s="145">
        <v>180</v>
      </c>
      <c r="I597" s="146"/>
      <c r="J597" s="147">
        <f>ROUND(I597*H597,2)</f>
        <v>0</v>
      </c>
      <c r="K597" s="143" t="s">
        <v>201</v>
      </c>
      <c r="L597" s="30"/>
      <c r="M597" s="148" t="s">
        <v>3</v>
      </c>
      <c r="N597" s="149" t="s">
        <v>42</v>
      </c>
      <c r="O597" s="49"/>
      <c r="P597" s="150">
        <f>O597*H597</f>
        <v>0</v>
      </c>
      <c r="Q597" s="150">
        <v>0.00011</v>
      </c>
      <c r="R597" s="150">
        <f>Q597*H597</f>
        <v>0.0198</v>
      </c>
      <c r="S597" s="150">
        <v>0</v>
      </c>
      <c r="T597" s="151">
        <f>S597*H597</f>
        <v>0</v>
      </c>
      <c r="AR597" s="16" t="s">
        <v>294</v>
      </c>
      <c r="AT597" s="16" t="s">
        <v>197</v>
      </c>
      <c r="AU597" s="16" t="s">
        <v>80</v>
      </c>
      <c r="AY597" s="16" t="s">
        <v>194</v>
      </c>
      <c r="BE597" s="152">
        <f>IF(N597="základní",J597,0)</f>
        <v>0</v>
      </c>
      <c r="BF597" s="152">
        <f>IF(N597="snížená",J597,0)</f>
        <v>0</v>
      </c>
      <c r="BG597" s="152">
        <f>IF(N597="zákl. přenesená",J597,0)</f>
        <v>0</v>
      </c>
      <c r="BH597" s="152">
        <f>IF(N597="sníž. přenesená",J597,0)</f>
        <v>0</v>
      </c>
      <c r="BI597" s="152">
        <f>IF(N597="nulová",J597,0)</f>
        <v>0</v>
      </c>
      <c r="BJ597" s="16" t="s">
        <v>78</v>
      </c>
      <c r="BK597" s="152">
        <f>ROUND(I597*H597,2)</f>
        <v>0</v>
      </c>
      <c r="BL597" s="16" t="s">
        <v>294</v>
      </c>
      <c r="BM597" s="16" t="s">
        <v>995</v>
      </c>
    </row>
    <row r="598" spans="2:47" s="1" customFormat="1" ht="12">
      <c r="B598" s="30"/>
      <c r="D598" s="153" t="s">
        <v>204</v>
      </c>
      <c r="F598" s="154" t="s">
        <v>996</v>
      </c>
      <c r="I598" s="85"/>
      <c r="L598" s="30"/>
      <c r="M598" s="155"/>
      <c r="N598" s="49"/>
      <c r="O598" s="49"/>
      <c r="P598" s="49"/>
      <c r="Q598" s="49"/>
      <c r="R598" s="49"/>
      <c r="S598" s="49"/>
      <c r="T598" s="50"/>
      <c r="AT598" s="16" t="s">
        <v>204</v>
      </c>
      <c r="AU598" s="16" t="s">
        <v>80</v>
      </c>
    </row>
    <row r="599" spans="2:51" s="12" customFormat="1" ht="12">
      <c r="B599" s="164"/>
      <c r="D599" s="153" t="s">
        <v>206</v>
      </c>
      <c r="E599" s="165" t="s">
        <v>3</v>
      </c>
      <c r="F599" s="166" t="s">
        <v>997</v>
      </c>
      <c r="H599" s="165" t="s">
        <v>3</v>
      </c>
      <c r="I599" s="167"/>
      <c r="L599" s="164"/>
      <c r="M599" s="168"/>
      <c r="N599" s="169"/>
      <c r="O599" s="169"/>
      <c r="P599" s="169"/>
      <c r="Q599" s="169"/>
      <c r="R599" s="169"/>
      <c r="S599" s="169"/>
      <c r="T599" s="170"/>
      <c r="AT599" s="165" t="s">
        <v>206</v>
      </c>
      <c r="AU599" s="165" t="s">
        <v>80</v>
      </c>
      <c r="AV599" s="12" t="s">
        <v>78</v>
      </c>
      <c r="AW599" s="12" t="s">
        <v>31</v>
      </c>
      <c r="AX599" s="12" t="s">
        <v>71</v>
      </c>
      <c r="AY599" s="165" t="s">
        <v>194</v>
      </c>
    </row>
    <row r="600" spans="2:51" s="11" customFormat="1" ht="12">
      <c r="B600" s="156"/>
      <c r="D600" s="153" t="s">
        <v>206</v>
      </c>
      <c r="E600" s="157" t="s">
        <v>3</v>
      </c>
      <c r="F600" s="158" t="s">
        <v>998</v>
      </c>
      <c r="H600" s="159">
        <v>180</v>
      </c>
      <c r="I600" s="160"/>
      <c r="L600" s="156"/>
      <c r="M600" s="161"/>
      <c r="N600" s="162"/>
      <c r="O600" s="162"/>
      <c r="P600" s="162"/>
      <c r="Q600" s="162"/>
      <c r="R600" s="162"/>
      <c r="S600" s="162"/>
      <c r="T600" s="163"/>
      <c r="AT600" s="157" t="s">
        <v>206</v>
      </c>
      <c r="AU600" s="157" t="s">
        <v>80</v>
      </c>
      <c r="AV600" s="11" t="s">
        <v>80</v>
      </c>
      <c r="AW600" s="11" t="s">
        <v>31</v>
      </c>
      <c r="AX600" s="11" t="s">
        <v>71</v>
      </c>
      <c r="AY600" s="157" t="s">
        <v>194</v>
      </c>
    </row>
    <row r="601" spans="2:51" s="13" customFormat="1" ht="12">
      <c r="B601" s="171"/>
      <c r="D601" s="153" t="s">
        <v>206</v>
      </c>
      <c r="E601" s="172" t="s">
        <v>3</v>
      </c>
      <c r="F601" s="173" t="s">
        <v>215</v>
      </c>
      <c r="H601" s="174">
        <v>180</v>
      </c>
      <c r="I601" s="175"/>
      <c r="L601" s="171"/>
      <c r="M601" s="176"/>
      <c r="N601" s="177"/>
      <c r="O601" s="177"/>
      <c r="P601" s="177"/>
      <c r="Q601" s="177"/>
      <c r="R601" s="177"/>
      <c r="S601" s="177"/>
      <c r="T601" s="178"/>
      <c r="AT601" s="172" t="s">
        <v>206</v>
      </c>
      <c r="AU601" s="172" t="s">
        <v>80</v>
      </c>
      <c r="AV601" s="13" t="s">
        <v>202</v>
      </c>
      <c r="AW601" s="13" t="s">
        <v>31</v>
      </c>
      <c r="AX601" s="13" t="s">
        <v>78</v>
      </c>
      <c r="AY601" s="172" t="s">
        <v>194</v>
      </c>
    </row>
    <row r="602" spans="2:65" s="1" customFormat="1" ht="16.35" customHeight="1">
      <c r="B602" s="140"/>
      <c r="C602" s="141" t="s">
        <v>999</v>
      </c>
      <c r="D602" s="141" t="s">
        <v>197</v>
      </c>
      <c r="E602" s="142" t="s">
        <v>1000</v>
      </c>
      <c r="F602" s="143" t="s">
        <v>1001</v>
      </c>
      <c r="G602" s="144" t="s">
        <v>532</v>
      </c>
      <c r="H602" s="145">
        <v>100</v>
      </c>
      <c r="I602" s="146"/>
      <c r="J602" s="147">
        <f>ROUND(I602*H602,2)</f>
        <v>0</v>
      </c>
      <c r="K602" s="143" t="s">
        <v>201</v>
      </c>
      <c r="L602" s="30"/>
      <c r="M602" s="148" t="s">
        <v>3</v>
      </c>
      <c r="N602" s="149" t="s">
        <v>42</v>
      </c>
      <c r="O602" s="49"/>
      <c r="P602" s="150">
        <f>O602*H602</f>
        <v>0</v>
      </c>
      <c r="Q602" s="150">
        <v>6E-05</v>
      </c>
      <c r="R602" s="150">
        <f>Q602*H602</f>
        <v>0.006</v>
      </c>
      <c r="S602" s="150">
        <v>0</v>
      </c>
      <c r="T602" s="151">
        <f>S602*H602</f>
        <v>0</v>
      </c>
      <c r="AR602" s="16" t="s">
        <v>294</v>
      </c>
      <c r="AT602" s="16" t="s">
        <v>197</v>
      </c>
      <c r="AU602" s="16" t="s">
        <v>80</v>
      </c>
      <c r="AY602" s="16" t="s">
        <v>194</v>
      </c>
      <c r="BE602" s="152">
        <f>IF(N602="základní",J602,0)</f>
        <v>0</v>
      </c>
      <c r="BF602" s="152">
        <f>IF(N602="snížená",J602,0)</f>
        <v>0</v>
      </c>
      <c r="BG602" s="152">
        <f>IF(N602="zákl. přenesená",J602,0)</f>
        <v>0</v>
      </c>
      <c r="BH602" s="152">
        <f>IF(N602="sníž. přenesená",J602,0)</f>
        <v>0</v>
      </c>
      <c r="BI602" s="152">
        <f>IF(N602="nulová",J602,0)</f>
        <v>0</v>
      </c>
      <c r="BJ602" s="16" t="s">
        <v>78</v>
      </c>
      <c r="BK602" s="152">
        <f>ROUND(I602*H602,2)</f>
        <v>0</v>
      </c>
      <c r="BL602" s="16" t="s">
        <v>294</v>
      </c>
      <c r="BM602" s="16" t="s">
        <v>1002</v>
      </c>
    </row>
    <row r="603" spans="2:47" s="1" customFormat="1" ht="12">
      <c r="B603" s="30"/>
      <c r="D603" s="153" t="s">
        <v>204</v>
      </c>
      <c r="F603" s="154" t="s">
        <v>1003</v>
      </c>
      <c r="I603" s="85"/>
      <c r="L603" s="30"/>
      <c r="M603" s="155"/>
      <c r="N603" s="49"/>
      <c r="O603" s="49"/>
      <c r="P603" s="49"/>
      <c r="Q603" s="49"/>
      <c r="R603" s="49"/>
      <c r="S603" s="49"/>
      <c r="T603" s="50"/>
      <c r="AT603" s="16" t="s">
        <v>204</v>
      </c>
      <c r="AU603" s="16" t="s">
        <v>80</v>
      </c>
    </row>
    <row r="604" spans="2:51" s="11" customFormat="1" ht="12">
      <c r="B604" s="156"/>
      <c r="D604" s="153" t="s">
        <v>206</v>
      </c>
      <c r="E604" s="157" t="s">
        <v>3</v>
      </c>
      <c r="F604" s="158" t="s">
        <v>1004</v>
      </c>
      <c r="H604" s="159">
        <v>100</v>
      </c>
      <c r="I604" s="160"/>
      <c r="L604" s="156"/>
      <c r="M604" s="161"/>
      <c r="N604" s="162"/>
      <c r="O604" s="162"/>
      <c r="P604" s="162"/>
      <c r="Q604" s="162"/>
      <c r="R604" s="162"/>
      <c r="S604" s="162"/>
      <c r="T604" s="163"/>
      <c r="AT604" s="157" t="s">
        <v>206</v>
      </c>
      <c r="AU604" s="157" t="s">
        <v>80</v>
      </c>
      <c r="AV604" s="11" t="s">
        <v>80</v>
      </c>
      <c r="AW604" s="11" t="s">
        <v>31</v>
      </c>
      <c r="AX604" s="11" t="s">
        <v>78</v>
      </c>
      <c r="AY604" s="157" t="s">
        <v>194</v>
      </c>
    </row>
    <row r="605" spans="2:65" s="1" customFormat="1" ht="16.35" customHeight="1">
      <c r="B605" s="140"/>
      <c r="C605" s="141" t="s">
        <v>1005</v>
      </c>
      <c r="D605" s="141" t="s">
        <v>197</v>
      </c>
      <c r="E605" s="142" t="s">
        <v>1006</v>
      </c>
      <c r="F605" s="143" t="s">
        <v>1007</v>
      </c>
      <c r="G605" s="144" t="s">
        <v>228</v>
      </c>
      <c r="H605" s="145">
        <v>180</v>
      </c>
      <c r="I605" s="146"/>
      <c r="J605" s="147">
        <f>ROUND(I605*H605,2)</f>
        <v>0</v>
      </c>
      <c r="K605" s="143" t="s">
        <v>201</v>
      </c>
      <c r="L605" s="30"/>
      <c r="M605" s="148" t="s">
        <v>3</v>
      </c>
      <c r="N605" s="149" t="s">
        <v>42</v>
      </c>
      <c r="O605" s="49"/>
      <c r="P605" s="150">
        <f>O605*H605</f>
        <v>0</v>
      </c>
      <c r="Q605" s="150">
        <v>0.00044</v>
      </c>
      <c r="R605" s="150">
        <f>Q605*H605</f>
        <v>0.0792</v>
      </c>
      <c r="S605" s="150">
        <v>0</v>
      </c>
      <c r="T605" s="151">
        <f>S605*H605</f>
        <v>0</v>
      </c>
      <c r="AR605" s="16" t="s">
        <v>294</v>
      </c>
      <c r="AT605" s="16" t="s">
        <v>197</v>
      </c>
      <c r="AU605" s="16" t="s">
        <v>80</v>
      </c>
      <c r="AY605" s="16" t="s">
        <v>194</v>
      </c>
      <c r="BE605" s="152">
        <f>IF(N605="základní",J605,0)</f>
        <v>0</v>
      </c>
      <c r="BF605" s="152">
        <f>IF(N605="snížená",J605,0)</f>
        <v>0</v>
      </c>
      <c r="BG605" s="152">
        <f>IF(N605="zákl. přenesená",J605,0)</f>
        <v>0</v>
      </c>
      <c r="BH605" s="152">
        <f>IF(N605="sníž. přenesená",J605,0)</f>
        <v>0</v>
      </c>
      <c r="BI605" s="152">
        <f>IF(N605="nulová",J605,0)</f>
        <v>0</v>
      </c>
      <c r="BJ605" s="16" t="s">
        <v>78</v>
      </c>
      <c r="BK605" s="152">
        <f>ROUND(I605*H605,2)</f>
        <v>0</v>
      </c>
      <c r="BL605" s="16" t="s">
        <v>294</v>
      </c>
      <c r="BM605" s="16" t="s">
        <v>1008</v>
      </c>
    </row>
    <row r="606" spans="2:47" s="1" customFormat="1" ht="12">
      <c r="B606" s="30"/>
      <c r="D606" s="153" t="s">
        <v>204</v>
      </c>
      <c r="F606" s="154" t="s">
        <v>1009</v>
      </c>
      <c r="I606" s="85"/>
      <c r="L606" s="30"/>
      <c r="M606" s="155"/>
      <c r="N606" s="49"/>
      <c r="O606" s="49"/>
      <c r="P606" s="49"/>
      <c r="Q606" s="49"/>
      <c r="R606" s="49"/>
      <c r="S606" s="49"/>
      <c r="T606" s="50"/>
      <c r="AT606" s="16" t="s">
        <v>204</v>
      </c>
      <c r="AU606" s="16" t="s">
        <v>80</v>
      </c>
    </row>
    <row r="607" spans="2:51" s="12" customFormat="1" ht="12">
      <c r="B607" s="164"/>
      <c r="D607" s="153" t="s">
        <v>206</v>
      </c>
      <c r="E607" s="165" t="s">
        <v>3</v>
      </c>
      <c r="F607" s="166" t="s">
        <v>997</v>
      </c>
      <c r="H607" s="165" t="s">
        <v>3</v>
      </c>
      <c r="I607" s="167"/>
      <c r="L607" s="164"/>
      <c r="M607" s="168"/>
      <c r="N607" s="169"/>
      <c r="O607" s="169"/>
      <c r="P607" s="169"/>
      <c r="Q607" s="169"/>
      <c r="R607" s="169"/>
      <c r="S607" s="169"/>
      <c r="T607" s="170"/>
      <c r="AT607" s="165" t="s">
        <v>206</v>
      </c>
      <c r="AU607" s="165" t="s">
        <v>80</v>
      </c>
      <c r="AV607" s="12" t="s">
        <v>78</v>
      </c>
      <c r="AW607" s="12" t="s">
        <v>31</v>
      </c>
      <c r="AX607" s="12" t="s">
        <v>71</v>
      </c>
      <c r="AY607" s="165" t="s">
        <v>194</v>
      </c>
    </row>
    <row r="608" spans="2:51" s="11" customFormat="1" ht="12">
      <c r="B608" s="156"/>
      <c r="D608" s="153" t="s">
        <v>206</v>
      </c>
      <c r="E608" s="157" t="s">
        <v>3</v>
      </c>
      <c r="F608" s="158" t="s">
        <v>998</v>
      </c>
      <c r="H608" s="159">
        <v>180</v>
      </c>
      <c r="I608" s="160"/>
      <c r="L608" s="156"/>
      <c r="M608" s="161"/>
      <c r="N608" s="162"/>
      <c r="O608" s="162"/>
      <c r="P608" s="162"/>
      <c r="Q608" s="162"/>
      <c r="R608" s="162"/>
      <c r="S608" s="162"/>
      <c r="T608" s="163"/>
      <c r="AT608" s="157" t="s">
        <v>206</v>
      </c>
      <c r="AU608" s="157" t="s">
        <v>80</v>
      </c>
      <c r="AV608" s="11" t="s">
        <v>80</v>
      </c>
      <c r="AW608" s="11" t="s">
        <v>31</v>
      </c>
      <c r="AX608" s="11" t="s">
        <v>71</v>
      </c>
      <c r="AY608" s="157" t="s">
        <v>194</v>
      </c>
    </row>
    <row r="609" spans="2:51" s="13" customFormat="1" ht="12">
      <c r="B609" s="171"/>
      <c r="D609" s="153" t="s">
        <v>206</v>
      </c>
      <c r="E609" s="172" t="s">
        <v>3</v>
      </c>
      <c r="F609" s="173" t="s">
        <v>215</v>
      </c>
      <c r="H609" s="174">
        <v>180</v>
      </c>
      <c r="I609" s="175"/>
      <c r="L609" s="171"/>
      <c r="M609" s="176"/>
      <c r="N609" s="177"/>
      <c r="O609" s="177"/>
      <c r="P609" s="177"/>
      <c r="Q609" s="177"/>
      <c r="R609" s="177"/>
      <c r="S609" s="177"/>
      <c r="T609" s="178"/>
      <c r="AT609" s="172" t="s">
        <v>206</v>
      </c>
      <c r="AU609" s="172" t="s">
        <v>80</v>
      </c>
      <c r="AV609" s="13" t="s">
        <v>202</v>
      </c>
      <c r="AW609" s="13" t="s">
        <v>31</v>
      </c>
      <c r="AX609" s="13" t="s">
        <v>78</v>
      </c>
      <c r="AY609" s="172" t="s">
        <v>194</v>
      </c>
    </row>
    <row r="610" spans="2:63" s="10" customFormat="1" ht="22.8" customHeight="1">
      <c r="B610" s="127"/>
      <c r="D610" s="128" t="s">
        <v>70</v>
      </c>
      <c r="E610" s="138" t="s">
        <v>1010</v>
      </c>
      <c r="F610" s="138" t="s">
        <v>1011</v>
      </c>
      <c r="I610" s="130"/>
      <c r="J610" s="139">
        <f>BK610</f>
        <v>0</v>
      </c>
      <c r="L610" s="127"/>
      <c r="M610" s="132"/>
      <c r="N610" s="133"/>
      <c r="O610" s="133"/>
      <c r="P610" s="134">
        <f>SUM(P611:P628)</f>
        <v>0</v>
      </c>
      <c r="Q610" s="133"/>
      <c r="R610" s="134">
        <f>SUM(R611:R628)</f>
        <v>0.24980889000000003</v>
      </c>
      <c r="S610" s="133"/>
      <c r="T610" s="135">
        <f>SUM(T611:T628)</f>
        <v>0</v>
      </c>
      <c r="AR610" s="128" t="s">
        <v>80</v>
      </c>
      <c r="AT610" s="136" t="s">
        <v>70</v>
      </c>
      <c r="AU610" s="136" t="s">
        <v>78</v>
      </c>
      <c r="AY610" s="128" t="s">
        <v>194</v>
      </c>
      <c r="BK610" s="137">
        <f>SUM(BK611:BK628)</f>
        <v>0</v>
      </c>
    </row>
    <row r="611" spans="2:65" s="1" customFormat="1" ht="16.35" customHeight="1">
      <c r="B611" s="140"/>
      <c r="C611" s="141" t="s">
        <v>1012</v>
      </c>
      <c r="D611" s="141" t="s">
        <v>197</v>
      </c>
      <c r="E611" s="142" t="s">
        <v>1013</v>
      </c>
      <c r="F611" s="143" t="s">
        <v>1014</v>
      </c>
      <c r="G611" s="144" t="s">
        <v>228</v>
      </c>
      <c r="H611" s="145">
        <v>364.213</v>
      </c>
      <c r="I611" s="146"/>
      <c r="J611" s="147">
        <f>ROUND(I611*H611,2)</f>
        <v>0</v>
      </c>
      <c r="K611" s="143" t="s">
        <v>201</v>
      </c>
      <c r="L611" s="30"/>
      <c r="M611" s="148" t="s">
        <v>3</v>
      </c>
      <c r="N611" s="149" t="s">
        <v>42</v>
      </c>
      <c r="O611" s="49"/>
      <c r="P611" s="150">
        <f>O611*H611</f>
        <v>0</v>
      </c>
      <c r="Q611" s="150">
        <v>0.0002</v>
      </c>
      <c r="R611" s="150">
        <f>Q611*H611</f>
        <v>0.07284260000000001</v>
      </c>
      <c r="S611" s="150">
        <v>0</v>
      </c>
      <c r="T611" s="151">
        <f>S611*H611</f>
        <v>0</v>
      </c>
      <c r="AR611" s="16" t="s">
        <v>294</v>
      </c>
      <c r="AT611" s="16" t="s">
        <v>197</v>
      </c>
      <c r="AU611" s="16" t="s">
        <v>80</v>
      </c>
      <c r="AY611" s="16" t="s">
        <v>194</v>
      </c>
      <c r="BE611" s="152">
        <f>IF(N611="základní",J611,0)</f>
        <v>0</v>
      </c>
      <c r="BF611" s="152">
        <f>IF(N611="snížená",J611,0)</f>
        <v>0</v>
      </c>
      <c r="BG611" s="152">
        <f>IF(N611="zákl. přenesená",J611,0)</f>
        <v>0</v>
      </c>
      <c r="BH611" s="152">
        <f>IF(N611="sníž. přenesená",J611,0)</f>
        <v>0</v>
      </c>
      <c r="BI611" s="152">
        <f>IF(N611="nulová",J611,0)</f>
        <v>0</v>
      </c>
      <c r="BJ611" s="16" t="s">
        <v>78</v>
      </c>
      <c r="BK611" s="152">
        <f>ROUND(I611*H611,2)</f>
        <v>0</v>
      </c>
      <c r="BL611" s="16" t="s">
        <v>294</v>
      </c>
      <c r="BM611" s="16" t="s">
        <v>1015</v>
      </c>
    </row>
    <row r="612" spans="2:47" s="1" customFormat="1" ht="12">
      <c r="B612" s="30"/>
      <c r="D612" s="153" t="s">
        <v>204</v>
      </c>
      <c r="F612" s="154" t="s">
        <v>1016</v>
      </c>
      <c r="I612" s="85"/>
      <c r="L612" s="30"/>
      <c r="M612" s="155"/>
      <c r="N612" s="49"/>
      <c r="O612" s="49"/>
      <c r="P612" s="49"/>
      <c r="Q612" s="49"/>
      <c r="R612" s="49"/>
      <c r="S612" s="49"/>
      <c r="T612" s="50"/>
      <c r="AT612" s="16" t="s">
        <v>204</v>
      </c>
      <c r="AU612" s="16" t="s">
        <v>80</v>
      </c>
    </row>
    <row r="613" spans="2:51" s="11" customFormat="1" ht="12">
      <c r="B613" s="156"/>
      <c r="D613" s="153" t="s">
        <v>206</v>
      </c>
      <c r="E613" s="157" t="s">
        <v>3</v>
      </c>
      <c r="F613" s="158" t="s">
        <v>139</v>
      </c>
      <c r="H613" s="159">
        <v>364.213</v>
      </c>
      <c r="I613" s="160"/>
      <c r="L613" s="156"/>
      <c r="M613" s="161"/>
      <c r="N613" s="162"/>
      <c r="O613" s="162"/>
      <c r="P613" s="162"/>
      <c r="Q613" s="162"/>
      <c r="R613" s="162"/>
      <c r="S613" s="162"/>
      <c r="T613" s="163"/>
      <c r="AT613" s="157" t="s">
        <v>206</v>
      </c>
      <c r="AU613" s="157" t="s">
        <v>80</v>
      </c>
      <c r="AV613" s="11" t="s">
        <v>80</v>
      </c>
      <c r="AW613" s="11" t="s">
        <v>31</v>
      </c>
      <c r="AX613" s="11" t="s">
        <v>78</v>
      </c>
      <c r="AY613" s="157" t="s">
        <v>194</v>
      </c>
    </row>
    <row r="614" spans="2:65" s="1" customFormat="1" ht="16.35" customHeight="1">
      <c r="B614" s="140"/>
      <c r="C614" s="141" t="s">
        <v>1017</v>
      </c>
      <c r="D614" s="141" t="s">
        <v>197</v>
      </c>
      <c r="E614" s="142" t="s">
        <v>1018</v>
      </c>
      <c r="F614" s="143" t="s">
        <v>1019</v>
      </c>
      <c r="G614" s="144" t="s">
        <v>228</v>
      </c>
      <c r="H614" s="145">
        <v>120.8</v>
      </c>
      <c r="I614" s="146"/>
      <c r="J614" s="147">
        <f>ROUND(I614*H614,2)</f>
        <v>0</v>
      </c>
      <c r="K614" s="143" t="s">
        <v>201</v>
      </c>
      <c r="L614" s="30"/>
      <c r="M614" s="148" t="s">
        <v>3</v>
      </c>
      <c r="N614" s="149" t="s">
        <v>42</v>
      </c>
      <c r="O614" s="49"/>
      <c r="P614" s="150">
        <f>O614*H614</f>
        <v>0</v>
      </c>
      <c r="Q614" s="150">
        <v>0.0002</v>
      </c>
      <c r="R614" s="150">
        <f>Q614*H614</f>
        <v>0.02416</v>
      </c>
      <c r="S614" s="150">
        <v>0</v>
      </c>
      <c r="T614" s="151">
        <f>S614*H614</f>
        <v>0</v>
      </c>
      <c r="AR614" s="16" t="s">
        <v>294</v>
      </c>
      <c r="AT614" s="16" t="s">
        <v>197</v>
      </c>
      <c r="AU614" s="16" t="s">
        <v>80</v>
      </c>
      <c r="AY614" s="16" t="s">
        <v>194</v>
      </c>
      <c r="BE614" s="152">
        <f>IF(N614="základní",J614,0)</f>
        <v>0</v>
      </c>
      <c r="BF614" s="152">
        <f>IF(N614="snížená",J614,0)</f>
        <v>0</v>
      </c>
      <c r="BG614" s="152">
        <f>IF(N614="zákl. přenesená",J614,0)</f>
        <v>0</v>
      </c>
      <c r="BH614" s="152">
        <f>IF(N614="sníž. přenesená",J614,0)</f>
        <v>0</v>
      </c>
      <c r="BI614" s="152">
        <f>IF(N614="nulová",J614,0)</f>
        <v>0</v>
      </c>
      <c r="BJ614" s="16" t="s">
        <v>78</v>
      </c>
      <c r="BK614" s="152">
        <f>ROUND(I614*H614,2)</f>
        <v>0</v>
      </c>
      <c r="BL614" s="16" t="s">
        <v>294</v>
      </c>
      <c r="BM614" s="16" t="s">
        <v>1020</v>
      </c>
    </row>
    <row r="615" spans="2:47" s="1" customFormat="1" ht="12">
      <c r="B615" s="30"/>
      <c r="D615" s="153" t="s">
        <v>204</v>
      </c>
      <c r="F615" s="154" t="s">
        <v>1021</v>
      </c>
      <c r="I615" s="85"/>
      <c r="L615" s="30"/>
      <c r="M615" s="155"/>
      <c r="N615" s="49"/>
      <c r="O615" s="49"/>
      <c r="P615" s="49"/>
      <c r="Q615" s="49"/>
      <c r="R615" s="49"/>
      <c r="S615" s="49"/>
      <c r="T615" s="50"/>
      <c r="AT615" s="16" t="s">
        <v>204</v>
      </c>
      <c r="AU615" s="16" t="s">
        <v>80</v>
      </c>
    </row>
    <row r="616" spans="2:51" s="11" customFormat="1" ht="12">
      <c r="B616" s="156"/>
      <c r="D616" s="153" t="s">
        <v>206</v>
      </c>
      <c r="E616" s="157" t="s">
        <v>3</v>
      </c>
      <c r="F616" s="158" t="s">
        <v>142</v>
      </c>
      <c r="H616" s="159">
        <v>120.8</v>
      </c>
      <c r="I616" s="160"/>
      <c r="L616" s="156"/>
      <c r="M616" s="161"/>
      <c r="N616" s="162"/>
      <c r="O616" s="162"/>
      <c r="P616" s="162"/>
      <c r="Q616" s="162"/>
      <c r="R616" s="162"/>
      <c r="S616" s="162"/>
      <c r="T616" s="163"/>
      <c r="AT616" s="157" t="s">
        <v>206</v>
      </c>
      <c r="AU616" s="157" t="s">
        <v>80</v>
      </c>
      <c r="AV616" s="11" t="s">
        <v>80</v>
      </c>
      <c r="AW616" s="11" t="s">
        <v>31</v>
      </c>
      <c r="AX616" s="11" t="s">
        <v>78</v>
      </c>
      <c r="AY616" s="157" t="s">
        <v>194</v>
      </c>
    </row>
    <row r="617" spans="2:65" s="1" customFormat="1" ht="16.35" customHeight="1">
      <c r="B617" s="140"/>
      <c r="C617" s="141" t="s">
        <v>1022</v>
      </c>
      <c r="D617" s="141" t="s">
        <v>197</v>
      </c>
      <c r="E617" s="142" t="s">
        <v>1023</v>
      </c>
      <c r="F617" s="143" t="s">
        <v>1024</v>
      </c>
      <c r="G617" s="144" t="s">
        <v>228</v>
      </c>
      <c r="H617" s="145">
        <v>120.8</v>
      </c>
      <c r="I617" s="146"/>
      <c r="J617" s="147">
        <f>ROUND(I617*H617,2)</f>
        <v>0</v>
      </c>
      <c r="K617" s="143" t="s">
        <v>201</v>
      </c>
      <c r="L617" s="30"/>
      <c r="M617" s="148" t="s">
        <v>3</v>
      </c>
      <c r="N617" s="149" t="s">
        <v>42</v>
      </c>
      <c r="O617" s="49"/>
      <c r="P617" s="150">
        <f>O617*H617</f>
        <v>0</v>
      </c>
      <c r="Q617" s="150">
        <v>0.00026</v>
      </c>
      <c r="R617" s="150">
        <f>Q617*H617</f>
        <v>0.031408</v>
      </c>
      <c r="S617" s="150">
        <v>0</v>
      </c>
      <c r="T617" s="151">
        <f>S617*H617</f>
        <v>0</v>
      </c>
      <c r="AR617" s="16" t="s">
        <v>294</v>
      </c>
      <c r="AT617" s="16" t="s">
        <v>197</v>
      </c>
      <c r="AU617" s="16" t="s">
        <v>80</v>
      </c>
      <c r="AY617" s="16" t="s">
        <v>194</v>
      </c>
      <c r="BE617" s="152">
        <f>IF(N617="základní",J617,0)</f>
        <v>0</v>
      </c>
      <c r="BF617" s="152">
        <f>IF(N617="snížená",J617,0)</f>
        <v>0</v>
      </c>
      <c r="BG617" s="152">
        <f>IF(N617="zákl. přenesená",J617,0)</f>
        <v>0</v>
      </c>
      <c r="BH617" s="152">
        <f>IF(N617="sníž. přenesená",J617,0)</f>
        <v>0</v>
      </c>
      <c r="BI617" s="152">
        <f>IF(N617="nulová",J617,0)</f>
        <v>0</v>
      </c>
      <c r="BJ617" s="16" t="s">
        <v>78</v>
      </c>
      <c r="BK617" s="152">
        <f>ROUND(I617*H617,2)</f>
        <v>0</v>
      </c>
      <c r="BL617" s="16" t="s">
        <v>294</v>
      </c>
      <c r="BM617" s="16" t="s">
        <v>1025</v>
      </c>
    </row>
    <row r="618" spans="2:47" s="1" customFormat="1" ht="19.2">
      <c r="B618" s="30"/>
      <c r="D618" s="153" t="s">
        <v>204</v>
      </c>
      <c r="F618" s="154" t="s">
        <v>1026</v>
      </c>
      <c r="I618" s="85"/>
      <c r="L618" s="30"/>
      <c r="M618" s="155"/>
      <c r="N618" s="49"/>
      <c r="O618" s="49"/>
      <c r="P618" s="49"/>
      <c r="Q618" s="49"/>
      <c r="R618" s="49"/>
      <c r="S618" s="49"/>
      <c r="T618" s="50"/>
      <c r="AT618" s="16" t="s">
        <v>204</v>
      </c>
      <c r="AU618" s="16" t="s">
        <v>80</v>
      </c>
    </row>
    <row r="619" spans="2:51" s="12" customFormat="1" ht="12">
      <c r="B619" s="164"/>
      <c r="D619" s="153" t="s">
        <v>206</v>
      </c>
      <c r="E619" s="165" t="s">
        <v>3</v>
      </c>
      <c r="F619" s="166" t="s">
        <v>292</v>
      </c>
      <c r="H619" s="165" t="s">
        <v>3</v>
      </c>
      <c r="I619" s="167"/>
      <c r="L619" s="164"/>
      <c r="M619" s="168"/>
      <c r="N619" s="169"/>
      <c r="O619" s="169"/>
      <c r="P619" s="169"/>
      <c r="Q619" s="169"/>
      <c r="R619" s="169"/>
      <c r="S619" s="169"/>
      <c r="T619" s="170"/>
      <c r="AT619" s="165" t="s">
        <v>206</v>
      </c>
      <c r="AU619" s="165" t="s">
        <v>80</v>
      </c>
      <c r="AV619" s="12" t="s">
        <v>78</v>
      </c>
      <c r="AW619" s="12" t="s">
        <v>31</v>
      </c>
      <c r="AX619" s="12" t="s">
        <v>71</v>
      </c>
      <c r="AY619" s="165" t="s">
        <v>194</v>
      </c>
    </row>
    <row r="620" spans="2:51" s="11" customFormat="1" ht="12">
      <c r="B620" s="156"/>
      <c r="D620" s="153" t="s">
        <v>206</v>
      </c>
      <c r="E620" s="157" t="s">
        <v>3</v>
      </c>
      <c r="F620" s="158" t="s">
        <v>293</v>
      </c>
      <c r="H620" s="159">
        <v>120.8</v>
      </c>
      <c r="I620" s="160"/>
      <c r="L620" s="156"/>
      <c r="M620" s="161"/>
      <c r="N620" s="162"/>
      <c r="O620" s="162"/>
      <c r="P620" s="162"/>
      <c r="Q620" s="162"/>
      <c r="R620" s="162"/>
      <c r="S620" s="162"/>
      <c r="T620" s="163"/>
      <c r="AT620" s="157" t="s">
        <v>206</v>
      </c>
      <c r="AU620" s="157" t="s">
        <v>80</v>
      </c>
      <c r="AV620" s="11" t="s">
        <v>80</v>
      </c>
      <c r="AW620" s="11" t="s">
        <v>31</v>
      </c>
      <c r="AX620" s="11" t="s">
        <v>71</v>
      </c>
      <c r="AY620" s="157" t="s">
        <v>194</v>
      </c>
    </row>
    <row r="621" spans="2:51" s="13" customFormat="1" ht="12">
      <c r="B621" s="171"/>
      <c r="D621" s="153" t="s">
        <v>206</v>
      </c>
      <c r="E621" s="172" t="s">
        <v>142</v>
      </c>
      <c r="F621" s="173" t="s">
        <v>215</v>
      </c>
      <c r="H621" s="174">
        <v>120.8</v>
      </c>
      <c r="I621" s="175"/>
      <c r="L621" s="171"/>
      <c r="M621" s="176"/>
      <c r="N621" s="177"/>
      <c r="O621" s="177"/>
      <c r="P621" s="177"/>
      <c r="Q621" s="177"/>
      <c r="R621" s="177"/>
      <c r="S621" s="177"/>
      <c r="T621" s="178"/>
      <c r="AT621" s="172" t="s">
        <v>206</v>
      </c>
      <c r="AU621" s="172" t="s">
        <v>80</v>
      </c>
      <c r="AV621" s="13" t="s">
        <v>202</v>
      </c>
      <c r="AW621" s="13" t="s">
        <v>31</v>
      </c>
      <c r="AX621" s="13" t="s">
        <v>78</v>
      </c>
      <c r="AY621" s="172" t="s">
        <v>194</v>
      </c>
    </row>
    <row r="622" spans="2:65" s="1" customFormat="1" ht="16.35" customHeight="1">
      <c r="B622" s="140"/>
      <c r="C622" s="141" t="s">
        <v>1027</v>
      </c>
      <c r="D622" s="141" t="s">
        <v>197</v>
      </c>
      <c r="E622" s="142" t="s">
        <v>1028</v>
      </c>
      <c r="F622" s="143" t="s">
        <v>1029</v>
      </c>
      <c r="G622" s="144" t="s">
        <v>228</v>
      </c>
      <c r="H622" s="145">
        <v>364.213</v>
      </c>
      <c r="I622" s="146"/>
      <c r="J622" s="147">
        <f>ROUND(I622*H622,2)</f>
        <v>0</v>
      </c>
      <c r="K622" s="143" t="s">
        <v>201</v>
      </c>
      <c r="L622" s="30"/>
      <c r="M622" s="148" t="s">
        <v>3</v>
      </c>
      <c r="N622" s="149" t="s">
        <v>42</v>
      </c>
      <c r="O622" s="49"/>
      <c r="P622" s="150">
        <f>O622*H622</f>
        <v>0</v>
      </c>
      <c r="Q622" s="150">
        <v>0.00032</v>
      </c>
      <c r="R622" s="150">
        <f>Q622*H622</f>
        <v>0.11654816000000001</v>
      </c>
      <c r="S622" s="150">
        <v>0</v>
      </c>
      <c r="T622" s="151">
        <f>S622*H622</f>
        <v>0</v>
      </c>
      <c r="AR622" s="16" t="s">
        <v>294</v>
      </c>
      <c r="AT622" s="16" t="s">
        <v>197</v>
      </c>
      <c r="AU622" s="16" t="s">
        <v>80</v>
      </c>
      <c r="AY622" s="16" t="s">
        <v>194</v>
      </c>
      <c r="BE622" s="152">
        <f>IF(N622="základní",J622,0)</f>
        <v>0</v>
      </c>
      <c r="BF622" s="152">
        <f>IF(N622="snížená",J622,0)</f>
        <v>0</v>
      </c>
      <c r="BG622" s="152">
        <f>IF(N622="zákl. přenesená",J622,0)</f>
        <v>0</v>
      </c>
      <c r="BH622" s="152">
        <f>IF(N622="sníž. přenesená",J622,0)</f>
        <v>0</v>
      </c>
      <c r="BI622" s="152">
        <f>IF(N622="nulová",J622,0)</f>
        <v>0</v>
      </c>
      <c r="BJ622" s="16" t="s">
        <v>78</v>
      </c>
      <c r="BK622" s="152">
        <f>ROUND(I622*H622,2)</f>
        <v>0</v>
      </c>
      <c r="BL622" s="16" t="s">
        <v>294</v>
      </c>
      <c r="BM622" s="16" t="s">
        <v>1030</v>
      </c>
    </row>
    <row r="623" spans="2:47" s="1" customFormat="1" ht="19.2">
      <c r="B623" s="30"/>
      <c r="D623" s="153" t="s">
        <v>204</v>
      </c>
      <c r="F623" s="154" t="s">
        <v>1031</v>
      </c>
      <c r="I623" s="85"/>
      <c r="L623" s="30"/>
      <c r="M623" s="155"/>
      <c r="N623" s="49"/>
      <c r="O623" s="49"/>
      <c r="P623" s="49"/>
      <c r="Q623" s="49"/>
      <c r="R623" s="49"/>
      <c r="S623" s="49"/>
      <c r="T623" s="50"/>
      <c r="AT623" s="16" t="s">
        <v>204</v>
      </c>
      <c r="AU623" s="16" t="s">
        <v>80</v>
      </c>
    </row>
    <row r="624" spans="2:51" s="11" customFormat="1" ht="12">
      <c r="B624" s="156"/>
      <c r="D624" s="153" t="s">
        <v>206</v>
      </c>
      <c r="E624" s="157" t="s">
        <v>3</v>
      </c>
      <c r="F624" s="158" t="s">
        <v>1032</v>
      </c>
      <c r="H624" s="159">
        <v>364.213</v>
      </c>
      <c r="I624" s="160"/>
      <c r="L624" s="156"/>
      <c r="M624" s="161"/>
      <c r="N624" s="162"/>
      <c r="O624" s="162"/>
      <c r="P624" s="162"/>
      <c r="Q624" s="162"/>
      <c r="R624" s="162"/>
      <c r="S624" s="162"/>
      <c r="T624" s="163"/>
      <c r="AT624" s="157" t="s">
        <v>206</v>
      </c>
      <c r="AU624" s="157" t="s">
        <v>80</v>
      </c>
      <c r="AV624" s="11" t="s">
        <v>80</v>
      </c>
      <c r="AW624" s="11" t="s">
        <v>31</v>
      </c>
      <c r="AX624" s="11" t="s">
        <v>71</v>
      </c>
      <c r="AY624" s="157" t="s">
        <v>194</v>
      </c>
    </row>
    <row r="625" spans="2:51" s="13" customFormat="1" ht="12">
      <c r="B625" s="171"/>
      <c r="D625" s="153" t="s">
        <v>206</v>
      </c>
      <c r="E625" s="172" t="s">
        <v>139</v>
      </c>
      <c r="F625" s="173" t="s">
        <v>215</v>
      </c>
      <c r="H625" s="174">
        <v>364.213</v>
      </c>
      <c r="I625" s="175"/>
      <c r="L625" s="171"/>
      <c r="M625" s="176"/>
      <c r="N625" s="177"/>
      <c r="O625" s="177"/>
      <c r="P625" s="177"/>
      <c r="Q625" s="177"/>
      <c r="R625" s="177"/>
      <c r="S625" s="177"/>
      <c r="T625" s="178"/>
      <c r="AT625" s="172" t="s">
        <v>206</v>
      </c>
      <c r="AU625" s="172" t="s">
        <v>80</v>
      </c>
      <c r="AV625" s="13" t="s">
        <v>202</v>
      </c>
      <c r="AW625" s="13" t="s">
        <v>31</v>
      </c>
      <c r="AX625" s="13" t="s">
        <v>78</v>
      </c>
      <c r="AY625" s="172" t="s">
        <v>194</v>
      </c>
    </row>
    <row r="626" spans="2:65" s="1" customFormat="1" ht="16.35" customHeight="1">
      <c r="B626" s="140"/>
      <c r="C626" s="141" t="s">
        <v>1033</v>
      </c>
      <c r="D626" s="141" t="s">
        <v>197</v>
      </c>
      <c r="E626" s="142" t="s">
        <v>1034</v>
      </c>
      <c r="F626" s="143" t="s">
        <v>1035</v>
      </c>
      <c r="G626" s="144" t="s">
        <v>228</v>
      </c>
      <c r="H626" s="145">
        <v>485.013</v>
      </c>
      <c r="I626" s="146"/>
      <c r="J626" s="147">
        <f>ROUND(I626*H626,2)</f>
        <v>0</v>
      </c>
      <c r="K626" s="143" t="s">
        <v>201</v>
      </c>
      <c r="L626" s="30"/>
      <c r="M626" s="148" t="s">
        <v>3</v>
      </c>
      <c r="N626" s="149" t="s">
        <v>42</v>
      </c>
      <c r="O626" s="49"/>
      <c r="P626" s="150">
        <f>O626*H626</f>
        <v>0</v>
      </c>
      <c r="Q626" s="150">
        <v>1E-05</v>
      </c>
      <c r="R626" s="150">
        <f>Q626*H626</f>
        <v>0.00485013</v>
      </c>
      <c r="S626" s="150">
        <v>0</v>
      </c>
      <c r="T626" s="151">
        <f>S626*H626</f>
        <v>0</v>
      </c>
      <c r="AR626" s="16" t="s">
        <v>294</v>
      </c>
      <c r="AT626" s="16" t="s">
        <v>197</v>
      </c>
      <c r="AU626" s="16" t="s">
        <v>80</v>
      </c>
      <c r="AY626" s="16" t="s">
        <v>194</v>
      </c>
      <c r="BE626" s="152">
        <f>IF(N626="základní",J626,0)</f>
        <v>0</v>
      </c>
      <c r="BF626" s="152">
        <f>IF(N626="snížená",J626,0)</f>
        <v>0</v>
      </c>
      <c r="BG626" s="152">
        <f>IF(N626="zákl. přenesená",J626,0)</f>
        <v>0</v>
      </c>
      <c r="BH626" s="152">
        <f>IF(N626="sníž. přenesená",J626,0)</f>
        <v>0</v>
      </c>
      <c r="BI626" s="152">
        <f>IF(N626="nulová",J626,0)</f>
        <v>0</v>
      </c>
      <c r="BJ626" s="16" t="s">
        <v>78</v>
      </c>
      <c r="BK626" s="152">
        <f>ROUND(I626*H626,2)</f>
        <v>0</v>
      </c>
      <c r="BL626" s="16" t="s">
        <v>294</v>
      </c>
      <c r="BM626" s="16" t="s">
        <v>1036</v>
      </c>
    </row>
    <row r="627" spans="2:47" s="1" customFormat="1" ht="19.2">
      <c r="B627" s="30"/>
      <c r="D627" s="153" t="s">
        <v>204</v>
      </c>
      <c r="F627" s="154" t="s">
        <v>1037</v>
      </c>
      <c r="I627" s="85"/>
      <c r="L627" s="30"/>
      <c r="M627" s="155"/>
      <c r="N627" s="49"/>
      <c r="O627" s="49"/>
      <c r="P627" s="49"/>
      <c r="Q627" s="49"/>
      <c r="R627" s="49"/>
      <c r="S627" s="49"/>
      <c r="T627" s="50"/>
      <c r="AT627" s="16" t="s">
        <v>204</v>
      </c>
      <c r="AU627" s="16" t="s">
        <v>80</v>
      </c>
    </row>
    <row r="628" spans="2:51" s="11" customFormat="1" ht="12">
      <c r="B628" s="156"/>
      <c r="D628" s="153" t="s">
        <v>206</v>
      </c>
      <c r="E628" s="157" t="s">
        <v>3</v>
      </c>
      <c r="F628" s="158" t="s">
        <v>1038</v>
      </c>
      <c r="H628" s="159">
        <v>485.013</v>
      </c>
      <c r="I628" s="160"/>
      <c r="L628" s="156"/>
      <c r="M628" s="161"/>
      <c r="N628" s="162"/>
      <c r="O628" s="162"/>
      <c r="P628" s="162"/>
      <c r="Q628" s="162"/>
      <c r="R628" s="162"/>
      <c r="S628" s="162"/>
      <c r="T628" s="163"/>
      <c r="AT628" s="157" t="s">
        <v>206</v>
      </c>
      <c r="AU628" s="157" t="s">
        <v>80</v>
      </c>
      <c r="AV628" s="11" t="s">
        <v>80</v>
      </c>
      <c r="AW628" s="11" t="s">
        <v>31</v>
      </c>
      <c r="AX628" s="11" t="s">
        <v>78</v>
      </c>
      <c r="AY628" s="157" t="s">
        <v>194</v>
      </c>
    </row>
    <row r="629" spans="2:63" s="10" customFormat="1" ht="25.95" customHeight="1">
      <c r="B629" s="127"/>
      <c r="D629" s="128" t="s">
        <v>70</v>
      </c>
      <c r="E629" s="129" t="s">
        <v>220</v>
      </c>
      <c r="F629" s="129" t="s">
        <v>1039</v>
      </c>
      <c r="I629" s="130"/>
      <c r="J629" s="131">
        <f>BK629</f>
        <v>0</v>
      </c>
      <c r="L629" s="127"/>
      <c r="M629" s="132"/>
      <c r="N629" s="133"/>
      <c r="O629" s="133"/>
      <c r="P629" s="134">
        <f>P630</f>
        <v>0</v>
      </c>
      <c r="Q629" s="133"/>
      <c r="R629" s="134">
        <f>R630</f>
        <v>0</v>
      </c>
      <c r="S629" s="133"/>
      <c r="T629" s="135">
        <f>T630</f>
        <v>0</v>
      </c>
      <c r="AR629" s="128" t="s">
        <v>195</v>
      </c>
      <c r="AT629" s="136" t="s">
        <v>70</v>
      </c>
      <c r="AU629" s="136" t="s">
        <v>71</v>
      </c>
      <c r="AY629" s="128" t="s">
        <v>194</v>
      </c>
      <c r="BK629" s="137">
        <f>BK630</f>
        <v>0</v>
      </c>
    </row>
    <row r="630" spans="2:63" s="10" customFormat="1" ht="22.8" customHeight="1">
      <c r="B630" s="127"/>
      <c r="D630" s="128" t="s">
        <v>70</v>
      </c>
      <c r="E630" s="138" t="s">
        <v>1040</v>
      </c>
      <c r="F630" s="138" t="s">
        <v>1041</v>
      </c>
      <c r="I630" s="130"/>
      <c r="J630" s="139">
        <f>BK630</f>
        <v>0</v>
      </c>
      <c r="L630" s="127"/>
      <c r="M630" s="132"/>
      <c r="N630" s="133"/>
      <c r="O630" s="133"/>
      <c r="P630" s="134">
        <f>SUM(P631:P632)</f>
        <v>0</v>
      </c>
      <c r="Q630" s="133"/>
      <c r="R630" s="134">
        <f>SUM(R631:R632)</f>
        <v>0</v>
      </c>
      <c r="S630" s="133"/>
      <c r="T630" s="135">
        <f>SUM(T631:T632)</f>
        <v>0</v>
      </c>
      <c r="AR630" s="128" t="s">
        <v>195</v>
      </c>
      <c r="AT630" s="136" t="s">
        <v>70</v>
      </c>
      <c r="AU630" s="136" t="s">
        <v>78</v>
      </c>
      <c r="AY630" s="128" t="s">
        <v>194</v>
      </c>
      <c r="BK630" s="137">
        <f>SUM(BK631:BK632)</f>
        <v>0</v>
      </c>
    </row>
    <row r="631" spans="2:65" s="1" customFormat="1" ht="16.35" customHeight="1">
      <c r="B631" s="140"/>
      <c r="C631" s="141" t="s">
        <v>1042</v>
      </c>
      <c r="D631" s="141" t="s">
        <v>197</v>
      </c>
      <c r="E631" s="142" t="s">
        <v>1043</v>
      </c>
      <c r="F631" s="143" t="s">
        <v>1044</v>
      </c>
      <c r="G631" s="144" t="s">
        <v>596</v>
      </c>
      <c r="H631" s="145">
        <v>1</v>
      </c>
      <c r="I631" s="146"/>
      <c r="J631" s="147">
        <f>ROUND(I631*H631,2)</f>
        <v>0</v>
      </c>
      <c r="K631" s="143" t="s">
        <v>3</v>
      </c>
      <c r="L631" s="30"/>
      <c r="M631" s="148" t="s">
        <v>3</v>
      </c>
      <c r="N631" s="149" t="s">
        <v>42</v>
      </c>
      <c r="O631" s="49"/>
      <c r="P631" s="150">
        <f>O631*H631</f>
        <v>0</v>
      </c>
      <c r="Q631" s="150">
        <v>0</v>
      </c>
      <c r="R631" s="150">
        <f>Q631*H631</f>
        <v>0</v>
      </c>
      <c r="S631" s="150">
        <v>0</v>
      </c>
      <c r="T631" s="151">
        <f>S631*H631</f>
        <v>0</v>
      </c>
      <c r="AR631" s="16" t="s">
        <v>507</v>
      </c>
      <c r="AT631" s="16" t="s">
        <v>197</v>
      </c>
      <c r="AU631" s="16" t="s">
        <v>80</v>
      </c>
      <c r="AY631" s="16" t="s">
        <v>194</v>
      </c>
      <c r="BE631" s="152">
        <f>IF(N631="základní",J631,0)</f>
        <v>0</v>
      </c>
      <c r="BF631" s="152">
        <f>IF(N631="snížená",J631,0)</f>
        <v>0</v>
      </c>
      <c r="BG631" s="152">
        <f>IF(N631="zákl. přenesená",J631,0)</f>
        <v>0</v>
      </c>
      <c r="BH631" s="152">
        <f>IF(N631="sníž. přenesená",J631,0)</f>
        <v>0</v>
      </c>
      <c r="BI631" s="152">
        <f>IF(N631="nulová",J631,0)</f>
        <v>0</v>
      </c>
      <c r="BJ631" s="16" t="s">
        <v>78</v>
      </c>
      <c r="BK631" s="152">
        <f>ROUND(I631*H631,2)</f>
        <v>0</v>
      </c>
      <c r="BL631" s="16" t="s">
        <v>507</v>
      </c>
      <c r="BM631" s="16" t="s">
        <v>1045</v>
      </c>
    </row>
    <row r="632" spans="2:47" s="1" customFormat="1" ht="12">
      <c r="B632" s="30"/>
      <c r="D632" s="153" t="s">
        <v>204</v>
      </c>
      <c r="F632" s="154" t="s">
        <v>1044</v>
      </c>
      <c r="I632" s="85"/>
      <c r="L632" s="30"/>
      <c r="M632" s="155"/>
      <c r="N632" s="49"/>
      <c r="O632" s="49"/>
      <c r="P632" s="49"/>
      <c r="Q632" s="49"/>
      <c r="R632" s="49"/>
      <c r="S632" s="49"/>
      <c r="T632" s="50"/>
      <c r="AT632" s="16" t="s">
        <v>204</v>
      </c>
      <c r="AU632" s="16" t="s">
        <v>80</v>
      </c>
    </row>
    <row r="633" spans="2:63" s="10" customFormat="1" ht="25.95" customHeight="1">
      <c r="B633" s="127"/>
      <c r="D633" s="128" t="s">
        <v>70</v>
      </c>
      <c r="E633" s="129" t="s">
        <v>1046</v>
      </c>
      <c r="F633" s="129" t="s">
        <v>1047</v>
      </c>
      <c r="I633" s="130"/>
      <c r="J633" s="131">
        <f>BK633</f>
        <v>0</v>
      </c>
      <c r="L633" s="127"/>
      <c r="M633" s="132"/>
      <c r="N633" s="133"/>
      <c r="O633" s="133"/>
      <c r="P633" s="134">
        <f>P634</f>
        <v>0</v>
      </c>
      <c r="Q633" s="133"/>
      <c r="R633" s="134">
        <f>R634</f>
        <v>0</v>
      </c>
      <c r="S633" s="133"/>
      <c r="T633" s="135">
        <f>T634</f>
        <v>0</v>
      </c>
      <c r="AR633" s="128" t="s">
        <v>202</v>
      </c>
      <c r="AT633" s="136" t="s">
        <v>70</v>
      </c>
      <c r="AU633" s="136" t="s">
        <v>71</v>
      </c>
      <c r="AY633" s="128" t="s">
        <v>194</v>
      </c>
      <c r="BK633" s="137">
        <f>BK634</f>
        <v>0</v>
      </c>
    </row>
    <row r="634" spans="2:63" s="10" customFormat="1" ht="22.8" customHeight="1">
      <c r="B634" s="127"/>
      <c r="D634" s="128" t="s">
        <v>70</v>
      </c>
      <c r="E634" s="138" t="s">
        <v>1048</v>
      </c>
      <c r="F634" s="138" t="s">
        <v>1049</v>
      </c>
      <c r="I634" s="130"/>
      <c r="J634" s="139">
        <f>BK634</f>
        <v>0</v>
      </c>
      <c r="L634" s="127"/>
      <c r="M634" s="132"/>
      <c r="N634" s="133"/>
      <c r="O634" s="133"/>
      <c r="P634" s="134">
        <f>SUM(P635:P644)</f>
        <v>0</v>
      </c>
      <c r="Q634" s="133"/>
      <c r="R634" s="134">
        <f>SUM(R635:R644)</f>
        <v>0</v>
      </c>
      <c r="S634" s="133"/>
      <c r="T634" s="135">
        <f>SUM(T635:T644)</f>
        <v>0</v>
      </c>
      <c r="AR634" s="128" t="s">
        <v>202</v>
      </c>
      <c r="AT634" s="136" t="s">
        <v>70</v>
      </c>
      <c r="AU634" s="136" t="s">
        <v>78</v>
      </c>
      <c r="AY634" s="128" t="s">
        <v>194</v>
      </c>
      <c r="BK634" s="137">
        <f>SUM(BK635:BK644)</f>
        <v>0</v>
      </c>
    </row>
    <row r="635" spans="2:65" s="1" customFormat="1" ht="21.75" customHeight="1">
      <c r="B635" s="140"/>
      <c r="C635" s="141" t="s">
        <v>1050</v>
      </c>
      <c r="D635" s="141" t="s">
        <v>197</v>
      </c>
      <c r="E635" s="142" t="s">
        <v>1051</v>
      </c>
      <c r="F635" s="143" t="s">
        <v>1052</v>
      </c>
      <c r="G635" s="144" t="s">
        <v>200</v>
      </c>
      <c r="H635" s="145">
        <v>16</v>
      </c>
      <c r="I635" s="146"/>
      <c r="J635" s="147">
        <f>ROUND(I635*H635,2)</f>
        <v>0</v>
      </c>
      <c r="K635" s="143" t="s">
        <v>3</v>
      </c>
      <c r="L635" s="30"/>
      <c r="M635" s="148" t="s">
        <v>3</v>
      </c>
      <c r="N635" s="149" t="s">
        <v>42</v>
      </c>
      <c r="O635" s="49"/>
      <c r="P635" s="150">
        <f>O635*H635</f>
        <v>0</v>
      </c>
      <c r="Q635" s="150">
        <v>0</v>
      </c>
      <c r="R635" s="150">
        <f>Q635*H635</f>
        <v>0</v>
      </c>
      <c r="S635" s="150">
        <v>0</v>
      </c>
      <c r="T635" s="151">
        <f>S635*H635</f>
        <v>0</v>
      </c>
      <c r="AR635" s="16" t="s">
        <v>1053</v>
      </c>
      <c r="AT635" s="16" t="s">
        <v>197</v>
      </c>
      <c r="AU635" s="16" t="s">
        <v>80</v>
      </c>
      <c r="AY635" s="16" t="s">
        <v>194</v>
      </c>
      <c r="BE635" s="152">
        <f>IF(N635="základní",J635,0)</f>
        <v>0</v>
      </c>
      <c r="BF635" s="152">
        <f>IF(N635="snížená",J635,0)</f>
        <v>0</v>
      </c>
      <c r="BG635" s="152">
        <f>IF(N635="zákl. přenesená",J635,0)</f>
        <v>0</v>
      </c>
      <c r="BH635" s="152">
        <f>IF(N635="sníž. přenesená",J635,0)</f>
        <v>0</v>
      </c>
      <c r="BI635" s="152">
        <f>IF(N635="nulová",J635,0)</f>
        <v>0</v>
      </c>
      <c r="BJ635" s="16" t="s">
        <v>78</v>
      </c>
      <c r="BK635" s="152">
        <f>ROUND(I635*H635,2)</f>
        <v>0</v>
      </c>
      <c r="BL635" s="16" t="s">
        <v>1053</v>
      </c>
      <c r="BM635" s="16" t="s">
        <v>1054</v>
      </c>
    </row>
    <row r="636" spans="2:47" s="1" customFormat="1" ht="19.2">
      <c r="B636" s="30"/>
      <c r="D636" s="153" t="s">
        <v>204</v>
      </c>
      <c r="F636" s="154" t="s">
        <v>1052</v>
      </c>
      <c r="I636" s="85"/>
      <c r="L636" s="30"/>
      <c r="M636" s="155"/>
      <c r="N636" s="49"/>
      <c r="O636" s="49"/>
      <c r="P636" s="49"/>
      <c r="Q636" s="49"/>
      <c r="R636" s="49"/>
      <c r="S636" s="49"/>
      <c r="T636" s="50"/>
      <c r="AT636" s="16" t="s">
        <v>204</v>
      </c>
      <c r="AU636" s="16" t="s">
        <v>80</v>
      </c>
    </row>
    <row r="637" spans="2:65" s="1" customFormat="1" ht="16.35" customHeight="1">
      <c r="B637" s="140"/>
      <c r="C637" s="141" t="s">
        <v>1055</v>
      </c>
      <c r="D637" s="141" t="s">
        <v>197</v>
      </c>
      <c r="E637" s="142" t="s">
        <v>1056</v>
      </c>
      <c r="F637" s="143" t="s">
        <v>1057</v>
      </c>
      <c r="G637" s="144" t="s">
        <v>200</v>
      </c>
      <c r="H637" s="145">
        <v>3</v>
      </c>
      <c r="I637" s="146"/>
      <c r="J637" s="147">
        <f>ROUND(I637*H637,2)</f>
        <v>0</v>
      </c>
      <c r="K637" s="143" t="s">
        <v>3</v>
      </c>
      <c r="L637" s="30"/>
      <c r="M637" s="148" t="s">
        <v>3</v>
      </c>
      <c r="N637" s="149" t="s">
        <v>42</v>
      </c>
      <c r="O637" s="49"/>
      <c r="P637" s="150">
        <f>O637*H637</f>
        <v>0</v>
      </c>
      <c r="Q637" s="150">
        <v>0</v>
      </c>
      <c r="R637" s="150">
        <f>Q637*H637</f>
        <v>0</v>
      </c>
      <c r="S637" s="150">
        <v>0</v>
      </c>
      <c r="T637" s="151">
        <f>S637*H637</f>
        <v>0</v>
      </c>
      <c r="AR637" s="16" t="s">
        <v>1053</v>
      </c>
      <c r="AT637" s="16" t="s">
        <v>197</v>
      </c>
      <c r="AU637" s="16" t="s">
        <v>80</v>
      </c>
      <c r="AY637" s="16" t="s">
        <v>194</v>
      </c>
      <c r="BE637" s="152">
        <f>IF(N637="základní",J637,0)</f>
        <v>0</v>
      </c>
      <c r="BF637" s="152">
        <f>IF(N637="snížená",J637,0)</f>
        <v>0</v>
      </c>
      <c r="BG637" s="152">
        <f>IF(N637="zákl. přenesená",J637,0)</f>
        <v>0</v>
      </c>
      <c r="BH637" s="152">
        <f>IF(N637="sníž. přenesená",J637,0)</f>
        <v>0</v>
      </c>
      <c r="BI637" s="152">
        <f>IF(N637="nulová",J637,0)</f>
        <v>0</v>
      </c>
      <c r="BJ637" s="16" t="s">
        <v>78</v>
      </c>
      <c r="BK637" s="152">
        <f>ROUND(I637*H637,2)</f>
        <v>0</v>
      </c>
      <c r="BL637" s="16" t="s">
        <v>1053</v>
      </c>
      <c r="BM637" s="16" t="s">
        <v>1058</v>
      </c>
    </row>
    <row r="638" spans="2:47" s="1" customFormat="1" ht="12">
      <c r="B638" s="30"/>
      <c r="D638" s="153" t="s">
        <v>204</v>
      </c>
      <c r="F638" s="154" t="s">
        <v>1057</v>
      </c>
      <c r="I638" s="85"/>
      <c r="L638" s="30"/>
      <c r="M638" s="155"/>
      <c r="N638" s="49"/>
      <c r="O638" s="49"/>
      <c r="P638" s="49"/>
      <c r="Q638" s="49"/>
      <c r="R638" s="49"/>
      <c r="S638" s="49"/>
      <c r="T638" s="50"/>
      <c r="AT638" s="16" t="s">
        <v>204</v>
      </c>
      <c r="AU638" s="16" t="s">
        <v>80</v>
      </c>
    </row>
    <row r="639" spans="2:65" s="1" customFormat="1" ht="21.75" customHeight="1">
      <c r="B639" s="140"/>
      <c r="C639" s="141" t="s">
        <v>1059</v>
      </c>
      <c r="D639" s="141" t="s">
        <v>197</v>
      </c>
      <c r="E639" s="142" t="s">
        <v>1060</v>
      </c>
      <c r="F639" s="143" t="s">
        <v>1061</v>
      </c>
      <c r="G639" s="144" t="s">
        <v>200</v>
      </c>
      <c r="H639" s="145">
        <v>1</v>
      </c>
      <c r="I639" s="146"/>
      <c r="J639" s="147">
        <f>ROUND(I639*H639,2)</f>
        <v>0</v>
      </c>
      <c r="K639" s="143" t="s">
        <v>3</v>
      </c>
      <c r="L639" s="30"/>
      <c r="M639" s="148" t="s">
        <v>3</v>
      </c>
      <c r="N639" s="149" t="s">
        <v>42</v>
      </c>
      <c r="O639" s="49"/>
      <c r="P639" s="150">
        <f>O639*H639</f>
        <v>0</v>
      </c>
      <c r="Q639" s="150">
        <v>0</v>
      </c>
      <c r="R639" s="150">
        <f>Q639*H639</f>
        <v>0</v>
      </c>
      <c r="S639" s="150">
        <v>0</v>
      </c>
      <c r="T639" s="151">
        <f>S639*H639</f>
        <v>0</v>
      </c>
      <c r="AR639" s="16" t="s">
        <v>1053</v>
      </c>
      <c r="AT639" s="16" t="s">
        <v>197</v>
      </c>
      <c r="AU639" s="16" t="s">
        <v>80</v>
      </c>
      <c r="AY639" s="16" t="s">
        <v>194</v>
      </c>
      <c r="BE639" s="152">
        <f>IF(N639="základní",J639,0)</f>
        <v>0</v>
      </c>
      <c r="BF639" s="152">
        <f>IF(N639="snížená",J639,0)</f>
        <v>0</v>
      </c>
      <c r="BG639" s="152">
        <f>IF(N639="zákl. přenesená",J639,0)</f>
        <v>0</v>
      </c>
      <c r="BH639" s="152">
        <f>IF(N639="sníž. přenesená",J639,0)</f>
        <v>0</v>
      </c>
      <c r="BI639" s="152">
        <f>IF(N639="nulová",J639,0)</f>
        <v>0</v>
      </c>
      <c r="BJ639" s="16" t="s">
        <v>78</v>
      </c>
      <c r="BK639" s="152">
        <f>ROUND(I639*H639,2)</f>
        <v>0</v>
      </c>
      <c r="BL639" s="16" t="s">
        <v>1053</v>
      </c>
      <c r="BM639" s="16" t="s">
        <v>1062</v>
      </c>
    </row>
    <row r="640" spans="2:47" s="1" customFormat="1" ht="19.2">
      <c r="B640" s="30"/>
      <c r="D640" s="153" t="s">
        <v>204</v>
      </c>
      <c r="F640" s="154" t="s">
        <v>1061</v>
      </c>
      <c r="I640" s="85"/>
      <c r="L640" s="30"/>
      <c r="M640" s="155"/>
      <c r="N640" s="49"/>
      <c r="O640" s="49"/>
      <c r="P640" s="49"/>
      <c r="Q640" s="49"/>
      <c r="R640" s="49"/>
      <c r="S640" s="49"/>
      <c r="T640" s="50"/>
      <c r="AT640" s="16" t="s">
        <v>204</v>
      </c>
      <c r="AU640" s="16" t="s">
        <v>80</v>
      </c>
    </row>
    <row r="641" spans="2:65" s="1" customFormat="1" ht="32.55" customHeight="1">
      <c r="B641" s="140"/>
      <c r="C641" s="141" t="s">
        <v>1063</v>
      </c>
      <c r="D641" s="141" t="s">
        <v>197</v>
      </c>
      <c r="E641" s="142" t="s">
        <v>1064</v>
      </c>
      <c r="F641" s="143" t="s">
        <v>1065</v>
      </c>
      <c r="G641" s="144" t="s">
        <v>1066</v>
      </c>
      <c r="H641" s="145">
        <v>1</v>
      </c>
      <c r="I641" s="146"/>
      <c r="J641" s="147">
        <f>ROUND(I641*H641,2)</f>
        <v>0</v>
      </c>
      <c r="K641" s="143" t="s">
        <v>3</v>
      </c>
      <c r="L641" s="30"/>
      <c r="M641" s="148" t="s">
        <v>3</v>
      </c>
      <c r="N641" s="149" t="s">
        <v>42</v>
      </c>
      <c r="O641" s="49"/>
      <c r="P641" s="150">
        <f>O641*H641</f>
        <v>0</v>
      </c>
      <c r="Q641" s="150">
        <v>0</v>
      </c>
      <c r="R641" s="150">
        <f>Q641*H641</f>
        <v>0</v>
      </c>
      <c r="S641" s="150">
        <v>0</v>
      </c>
      <c r="T641" s="151">
        <f>S641*H641</f>
        <v>0</v>
      </c>
      <c r="AR641" s="16" t="s">
        <v>1053</v>
      </c>
      <c r="AT641" s="16" t="s">
        <v>197</v>
      </c>
      <c r="AU641" s="16" t="s">
        <v>80</v>
      </c>
      <c r="AY641" s="16" t="s">
        <v>194</v>
      </c>
      <c r="BE641" s="152">
        <f>IF(N641="základní",J641,0)</f>
        <v>0</v>
      </c>
      <c r="BF641" s="152">
        <f>IF(N641="snížená",J641,0)</f>
        <v>0</v>
      </c>
      <c r="BG641" s="152">
        <f>IF(N641="zákl. přenesená",J641,0)</f>
        <v>0</v>
      </c>
      <c r="BH641" s="152">
        <f>IF(N641="sníž. přenesená",J641,0)</f>
        <v>0</v>
      </c>
      <c r="BI641" s="152">
        <f>IF(N641="nulová",J641,0)</f>
        <v>0</v>
      </c>
      <c r="BJ641" s="16" t="s">
        <v>78</v>
      </c>
      <c r="BK641" s="152">
        <f>ROUND(I641*H641,2)</f>
        <v>0</v>
      </c>
      <c r="BL641" s="16" t="s">
        <v>1053</v>
      </c>
      <c r="BM641" s="16" t="s">
        <v>1067</v>
      </c>
    </row>
    <row r="642" spans="2:47" s="1" customFormat="1" ht="28.8">
      <c r="B642" s="30"/>
      <c r="D642" s="153" t="s">
        <v>204</v>
      </c>
      <c r="F642" s="154" t="s">
        <v>1065</v>
      </c>
      <c r="I642" s="85"/>
      <c r="L642" s="30"/>
      <c r="M642" s="155"/>
      <c r="N642" s="49"/>
      <c r="O642" s="49"/>
      <c r="P642" s="49"/>
      <c r="Q642" s="49"/>
      <c r="R642" s="49"/>
      <c r="S642" s="49"/>
      <c r="T642" s="50"/>
      <c r="AT642" s="16" t="s">
        <v>204</v>
      </c>
      <c r="AU642" s="16" t="s">
        <v>80</v>
      </c>
    </row>
    <row r="643" spans="2:65" s="1" customFormat="1" ht="16.35" customHeight="1">
      <c r="B643" s="140"/>
      <c r="C643" s="141" t="s">
        <v>1068</v>
      </c>
      <c r="D643" s="141" t="s">
        <v>197</v>
      </c>
      <c r="E643" s="142" t="s">
        <v>1069</v>
      </c>
      <c r="F643" s="143" t="s">
        <v>1070</v>
      </c>
      <c r="G643" s="144" t="s">
        <v>1071</v>
      </c>
      <c r="H643" s="145">
        <v>5</v>
      </c>
      <c r="I643" s="146"/>
      <c r="J643" s="147">
        <f>ROUND(I643*H643,2)</f>
        <v>0</v>
      </c>
      <c r="K643" s="143" t="s">
        <v>3</v>
      </c>
      <c r="L643" s="30"/>
      <c r="M643" s="148" t="s">
        <v>3</v>
      </c>
      <c r="N643" s="149" t="s">
        <v>42</v>
      </c>
      <c r="O643" s="49"/>
      <c r="P643" s="150">
        <f>O643*H643</f>
        <v>0</v>
      </c>
      <c r="Q643" s="150">
        <v>0</v>
      </c>
      <c r="R643" s="150">
        <f>Q643*H643</f>
        <v>0</v>
      </c>
      <c r="S643" s="150">
        <v>0</v>
      </c>
      <c r="T643" s="151">
        <f>S643*H643</f>
        <v>0</v>
      </c>
      <c r="AR643" s="16" t="s">
        <v>1053</v>
      </c>
      <c r="AT643" s="16" t="s">
        <v>197</v>
      </c>
      <c r="AU643" s="16" t="s">
        <v>80</v>
      </c>
      <c r="AY643" s="16" t="s">
        <v>194</v>
      </c>
      <c r="BE643" s="152">
        <f>IF(N643="základní",J643,0)</f>
        <v>0</v>
      </c>
      <c r="BF643" s="152">
        <f>IF(N643="snížená",J643,0)</f>
        <v>0</v>
      </c>
      <c r="BG643" s="152">
        <f>IF(N643="zákl. přenesená",J643,0)</f>
        <v>0</v>
      </c>
      <c r="BH643" s="152">
        <f>IF(N643="sníž. přenesená",J643,0)</f>
        <v>0</v>
      </c>
      <c r="BI643" s="152">
        <f>IF(N643="nulová",J643,0)</f>
        <v>0</v>
      </c>
      <c r="BJ643" s="16" t="s">
        <v>78</v>
      </c>
      <c r="BK643" s="152">
        <f>ROUND(I643*H643,2)</f>
        <v>0</v>
      </c>
      <c r="BL643" s="16" t="s">
        <v>1053</v>
      </c>
      <c r="BM643" s="16" t="s">
        <v>1072</v>
      </c>
    </row>
    <row r="644" spans="2:47" s="1" customFormat="1" ht="12">
      <c r="B644" s="30"/>
      <c r="D644" s="153" t="s">
        <v>204</v>
      </c>
      <c r="F644" s="154" t="s">
        <v>1073</v>
      </c>
      <c r="I644" s="85"/>
      <c r="L644" s="30"/>
      <c r="M644" s="155"/>
      <c r="N644" s="49"/>
      <c r="O644" s="49"/>
      <c r="P644" s="49"/>
      <c r="Q644" s="49"/>
      <c r="R644" s="49"/>
      <c r="S644" s="49"/>
      <c r="T644" s="50"/>
      <c r="AT644" s="16" t="s">
        <v>204</v>
      </c>
      <c r="AU644" s="16" t="s">
        <v>80</v>
      </c>
    </row>
    <row r="645" spans="2:63" s="10" customFormat="1" ht="25.95" customHeight="1">
      <c r="B645" s="127"/>
      <c r="D645" s="128" t="s">
        <v>70</v>
      </c>
      <c r="E645" s="129" t="s">
        <v>1074</v>
      </c>
      <c r="F645" s="129" t="s">
        <v>1075</v>
      </c>
      <c r="I645" s="130"/>
      <c r="J645" s="131">
        <f>BK645</f>
        <v>0</v>
      </c>
      <c r="L645" s="127"/>
      <c r="M645" s="132"/>
      <c r="N645" s="133"/>
      <c r="O645" s="133"/>
      <c r="P645" s="134">
        <f>SUM(P646:P653)</f>
        <v>0</v>
      </c>
      <c r="Q645" s="133"/>
      <c r="R645" s="134">
        <f>SUM(R646:R653)</f>
        <v>0</v>
      </c>
      <c r="S645" s="133"/>
      <c r="T645" s="135">
        <f>SUM(T646:T653)</f>
        <v>0</v>
      </c>
      <c r="AR645" s="128" t="s">
        <v>202</v>
      </c>
      <c r="AT645" s="136" t="s">
        <v>70</v>
      </c>
      <c r="AU645" s="136" t="s">
        <v>71</v>
      </c>
      <c r="AY645" s="128" t="s">
        <v>194</v>
      </c>
      <c r="BK645" s="137">
        <f>SUM(BK646:BK653)</f>
        <v>0</v>
      </c>
    </row>
    <row r="646" spans="2:65" s="1" customFormat="1" ht="16.35" customHeight="1">
      <c r="B646" s="140"/>
      <c r="C646" s="141" t="s">
        <v>1076</v>
      </c>
      <c r="D646" s="141" t="s">
        <v>197</v>
      </c>
      <c r="E646" s="142" t="s">
        <v>1077</v>
      </c>
      <c r="F646" s="143" t="s">
        <v>1078</v>
      </c>
      <c r="G646" s="144" t="s">
        <v>200</v>
      </c>
      <c r="H646" s="145">
        <v>1</v>
      </c>
      <c r="I646" s="146"/>
      <c r="J646" s="147">
        <f>ROUND(I646*H646,2)</f>
        <v>0</v>
      </c>
      <c r="K646" s="143" t="s">
        <v>3</v>
      </c>
      <c r="L646" s="30"/>
      <c r="M646" s="148" t="s">
        <v>3</v>
      </c>
      <c r="N646" s="149" t="s">
        <v>42</v>
      </c>
      <c r="O646" s="49"/>
      <c r="P646" s="150">
        <f>O646*H646</f>
        <v>0</v>
      </c>
      <c r="Q646" s="150">
        <v>0</v>
      </c>
      <c r="R646" s="150">
        <f>Q646*H646</f>
        <v>0</v>
      </c>
      <c r="S646" s="150">
        <v>0</v>
      </c>
      <c r="T646" s="151">
        <f>S646*H646</f>
        <v>0</v>
      </c>
      <c r="AR646" s="16" t="s">
        <v>1053</v>
      </c>
      <c r="AT646" s="16" t="s">
        <v>197</v>
      </c>
      <c r="AU646" s="16" t="s">
        <v>78</v>
      </c>
      <c r="AY646" s="16" t="s">
        <v>194</v>
      </c>
      <c r="BE646" s="152">
        <f>IF(N646="základní",J646,0)</f>
        <v>0</v>
      </c>
      <c r="BF646" s="152">
        <f>IF(N646="snížená",J646,0)</f>
        <v>0</v>
      </c>
      <c r="BG646" s="152">
        <f>IF(N646="zákl. přenesená",J646,0)</f>
        <v>0</v>
      </c>
      <c r="BH646" s="152">
        <f>IF(N646="sníž. přenesená",J646,0)</f>
        <v>0</v>
      </c>
      <c r="BI646" s="152">
        <f>IF(N646="nulová",J646,0)</f>
        <v>0</v>
      </c>
      <c r="BJ646" s="16" t="s">
        <v>78</v>
      </c>
      <c r="BK646" s="152">
        <f>ROUND(I646*H646,2)</f>
        <v>0</v>
      </c>
      <c r="BL646" s="16" t="s">
        <v>1053</v>
      </c>
      <c r="BM646" s="16" t="s">
        <v>1079</v>
      </c>
    </row>
    <row r="647" spans="2:47" s="1" customFormat="1" ht="12">
      <c r="B647" s="30"/>
      <c r="D647" s="153" t="s">
        <v>204</v>
      </c>
      <c r="F647" s="154" t="s">
        <v>1078</v>
      </c>
      <c r="I647" s="85"/>
      <c r="L647" s="30"/>
      <c r="M647" s="155"/>
      <c r="N647" s="49"/>
      <c r="O647" s="49"/>
      <c r="P647" s="49"/>
      <c r="Q647" s="49"/>
      <c r="R647" s="49"/>
      <c r="S647" s="49"/>
      <c r="T647" s="50"/>
      <c r="AT647" s="16" t="s">
        <v>204</v>
      </c>
      <c r="AU647" s="16" t="s">
        <v>78</v>
      </c>
    </row>
    <row r="648" spans="2:65" s="1" customFormat="1" ht="16.35" customHeight="1">
      <c r="B648" s="140"/>
      <c r="C648" s="141" t="s">
        <v>1080</v>
      </c>
      <c r="D648" s="141" t="s">
        <v>197</v>
      </c>
      <c r="E648" s="142" t="s">
        <v>1081</v>
      </c>
      <c r="F648" s="143" t="s">
        <v>1082</v>
      </c>
      <c r="G648" s="144" t="s">
        <v>200</v>
      </c>
      <c r="H648" s="145">
        <v>2</v>
      </c>
      <c r="I648" s="146"/>
      <c r="J648" s="147">
        <f>ROUND(I648*H648,2)</f>
        <v>0</v>
      </c>
      <c r="K648" s="143" t="s">
        <v>3</v>
      </c>
      <c r="L648" s="30"/>
      <c r="M648" s="148" t="s">
        <v>3</v>
      </c>
      <c r="N648" s="149" t="s">
        <v>42</v>
      </c>
      <c r="O648" s="49"/>
      <c r="P648" s="150">
        <f>O648*H648</f>
        <v>0</v>
      </c>
      <c r="Q648" s="150">
        <v>0</v>
      </c>
      <c r="R648" s="150">
        <f>Q648*H648</f>
        <v>0</v>
      </c>
      <c r="S648" s="150">
        <v>0</v>
      </c>
      <c r="T648" s="151">
        <f>S648*H648</f>
        <v>0</v>
      </c>
      <c r="AR648" s="16" t="s">
        <v>1053</v>
      </c>
      <c r="AT648" s="16" t="s">
        <v>197</v>
      </c>
      <c r="AU648" s="16" t="s">
        <v>78</v>
      </c>
      <c r="AY648" s="16" t="s">
        <v>194</v>
      </c>
      <c r="BE648" s="152">
        <f>IF(N648="základní",J648,0)</f>
        <v>0</v>
      </c>
      <c r="BF648" s="152">
        <f>IF(N648="snížená",J648,0)</f>
        <v>0</v>
      </c>
      <c r="BG648" s="152">
        <f>IF(N648="zákl. přenesená",J648,0)</f>
        <v>0</v>
      </c>
      <c r="BH648" s="152">
        <f>IF(N648="sníž. přenesená",J648,0)</f>
        <v>0</v>
      </c>
      <c r="BI648" s="152">
        <f>IF(N648="nulová",J648,0)</f>
        <v>0</v>
      </c>
      <c r="BJ648" s="16" t="s">
        <v>78</v>
      </c>
      <c r="BK648" s="152">
        <f>ROUND(I648*H648,2)</f>
        <v>0</v>
      </c>
      <c r="BL648" s="16" t="s">
        <v>1053</v>
      </c>
      <c r="BM648" s="16" t="s">
        <v>1083</v>
      </c>
    </row>
    <row r="649" spans="2:47" s="1" customFormat="1" ht="12">
      <c r="B649" s="30"/>
      <c r="D649" s="153" t="s">
        <v>204</v>
      </c>
      <c r="F649" s="154" t="s">
        <v>1082</v>
      </c>
      <c r="I649" s="85"/>
      <c r="L649" s="30"/>
      <c r="M649" s="155"/>
      <c r="N649" s="49"/>
      <c r="O649" s="49"/>
      <c r="P649" s="49"/>
      <c r="Q649" s="49"/>
      <c r="R649" s="49"/>
      <c r="S649" s="49"/>
      <c r="T649" s="50"/>
      <c r="AT649" s="16" t="s">
        <v>204</v>
      </c>
      <c r="AU649" s="16" t="s">
        <v>78</v>
      </c>
    </row>
    <row r="650" spans="2:65" s="1" customFormat="1" ht="21.75" customHeight="1">
      <c r="B650" s="140"/>
      <c r="C650" s="141" t="s">
        <v>1084</v>
      </c>
      <c r="D650" s="141" t="s">
        <v>197</v>
      </c>
      <c r="E650" s="142" t="s">
        <v>1085</v>
      </c>
      <c r="F650" s="143" t="s">
        <v>1086</v>
      </c>
      <c r="G650" s="144" t="s">
        <v>1071</v>
      </c>
      <c r="H650" s="145">
        <v>24</v>
      </c>
      <c r="I650" s="146"/>
      <c r="J650" s="147">
        <f>ROUND(I650*H650,2)</f>
        <v>0</v>
      </c>
      <c r="K650" s="143" t="s">
        <v>3</v>
      </c>
      <c r="L650" s="30"/>
      <c r="M650" s="148" t="s">
        <v>3</v>
      </c>
      <c r="N650" s="149" t="s">
        <v>42</v>
      </c>
      <c r="O650" s="49"/>
      <c r="P650" s="150">
        <f>O650*H650</f>
        <v>0</v>
      </c>
      <c r="Q650" s="150">
        <v>0</v>
      </c>
      <c r="R650" s="150">
        <f>Q650*H650</f>
        <v>0</v>
      </c>
      <c r="S650" s="150">
        <v>0</v>
      </c>
      <c r="T650" s="151">
        <f>S650*H650</f>
        <v>0</v>
      </c>
      <c r="AR650" s="16" t="s">
        <v>1053</v>
      </c>
      <c r="AT650" s="16" t="s">
        <v>197</v>
      </c>
      <c r="AU650" s="16" t="s">
        <v>78</v>
      </c>
      <c r="AY650" s="16" t="s">
        <v>194</v>
      </c>
      <c r="BE650" s="152">
        <f>IF(N650="základní",J650,0)</f>
        <v>0</v>
      </c>
      <c r="BF650" s="152">
        <f>IF(N650="snížená",J650,0)</f>
        <v>0</v>
      </c>
      <c r="BG650" s="152">
        <f>IF(N650="zákl. přenesená",J650,0)</f>
        <v>0</v>
      </c>
      <c r="BH650" s="152">
        <f>IF(N650="sníž. přenesená",J650,0)</f>
        <v>0</v>
      </c>
      <c r="BI650" s="152">
        <f>IF(N650="nulová",J650,0)</f>
        <v>0</v>
      </c>
      <c r="BJ650" s="16" t="s">
        <v>78</v>
      </c>
      <c r="BK650" s="152">
        <f>ROUND(I650*H650,2)</f>
        <v>0</v>
      </c>
      <c r="BL650" s="16" t="s">
        <v>1053</v>
      </c>
      <c r="BM650" s="16" t="s">
        <v>1087</v>
      </c>
    </row>
    <row r="651" spans="2:47" s="1" customFormat="1" ht="19.2">
      <c r="B651" s="30"/>
      <c r="D651" s="153" t="s">
        <v>204</v>
      </c>
      <c r="F651" s="154" t="s">
        <v>1086</v>
      </c>
      <c r="I651" s="85"/>
      <c r="L651" s="30"/>
      <c r="M651" s="155"/>
      <c r="N651" s="49"/>
      <c r="O651" s="49"/>
      <c r="P651" s="49"/>
      <c r="Q651" s="49"/>
      <c r="R651" s="49"/>
      <c r="S651" s="49"/>
      <c r="T651" s="50"/>
      <c r="AT651" s="16" t="s">
        <v>204</v>
      </c>
      <c r="AU651" s="16" t="s">
        <v>78</v>
      </c>
    </row>
    <row r="652" spans="2:65" s="1" customFormat="1" ht="21.75" customHeight="1">
      <c r="B652" s="140"/>
      <c r="C652" s="141" t="s">
        <v>1088</v>
      </c>
      <c r="D652" s="141" t="s">
        <v>197</v>
      </c>
      <c r="E652" s="142" t="s">
        <v>1089</v>
      </c>
      <c r="F652" s="143" t="s">
        <v>1090</v>
      </c>
      <c r="G652" s="144" t="s">
        <v>1071</v>
      </c>
      <c r="H652" s="145">
        <v>16</v>
      </c>
      <c r="I652" s="146"/>
      <c r="J652" s="147">
        <f>ROUND(I652*H652,2)</f>
        <v>0</v>
      </c>
      <c r="K652" s="143" t="s">
        <v>3</v>
      </c>
      <c r="L652" s="30"/>
      <c r="M652" s="148" t="s">
        <v>3</v>
      </c>
      <c r="N652" s="149" t="s">
        <v>42</v>
      </c>
      <c r="O652" s="49"/>
      <c r="P652" s="150">
        <f>O652*H652</f>
        <v>0</v>
      </c>
      <c r="Q652" s="150">
        <v>0</v>
      </c>
      <c r="R652" s="150">
        <f>Q652*H652</f>
        <v>0</v>
      </c>
      <c r="S652" s="150">
        <v>0</v>
      </c>
      <c r="T652" s="151">
        <f>S652*H652</f>
        <v>0</v>
      </c>
      <c r="AR652" s="16" t="s">
        <v>1053</v>
      </c>
      <c r="AT652" s="16" t="s">
        <v>197</v>
      </c>
      <c r="AU652" s="16" t="s">
        <v>78</v>
      </c>
      <c r="AY652" s="16" t="s">
        <v>194</v>
      </c>
      <c r="BE652" s="152">
        <f>IF(N652="základní",J652,0)</f>
        <v>0</v>
      </c>
      <c r="BF652" s="152">
        <f>IF(N652="snížená",J652,0)</f>
        <v>0</v>
      </c>
      <c r="BG652" s="152">
        <f>IF(N652="zákl. přenesená",J652,0)</f>
        <v>0</v>
      </c>
      <c r="BH652" s="152">
        <f>IF(N652="sníž. přenesená",J652,0)</f>
        <v>0</v>
      </c>
      <c r="BI652" s="152">
        <f>IF(N652="nulová",J652,0)</f>
        <v>0</v>
      </c>
      <c r="BJ652" s="16" t="s">
        <v>78</v>
      </c>
      <c r="BK652" s="152">
        <f>ROUND(I652*H652,2)</f>
        <v>0</v>
      </c>
      <c r="BL652" s="16" t="s">
        <v>1053</v>
      </c>
      <c r="BM652" s="16" t="s">
        <v>1091</v>
      </c>
    </row>
    <row r="653" spans="2:47" s="1" customFormat="1" ht="19.2">
      <c r="B653" s="30"/>
      <c r="D653" s="153" t="s">
        <v>204</v>
      </c>
      <c r="F653" s="154" t="s">
        <v>1090</v>
      </c>
      <c r="I653" s="85"/>
      <c r="L653" s="30"/>
      <c r="M653" s="155"/>
      <c r="N653" s="49"/>
      <c r="O653" s="49"/>
      <c r="P653" s="49"/>
      <c r="Q653" s="49"/>
      <c r="R653" s="49"/>
      <c r="S653" s="49"/>
      <c r="T653" s="50"/>
      <c r="AT653" s="16" t="s">
        <v>204</v>
      </c>
      <c r="AU653" s="16" t="s">
        <v>78</v>
      </c>
    </row>
    <row r="654" spans="2:63" s="10" customFormat="1" ht="25.95" customHeight="1">
      <c r="B654" s="127"/>
      <c r="D654" s="128" t="s">
        <v>70</v>
      </c>
      <c r="E654" s="129" t="s">
        <v>1092</v>
      </c>
      <c r="F654" s="129" t="s">
        <v>1093</v>
      </c>
      <c r="I654" s="130"/>
      <c r="J654" s="131">
        <f>BK654</f>
        <v>0</v>
      </c>
      <c r="L654" s="127"/>
      <c r="M654" s="132"/>
      <c r="N654" s="133"/>
      <c r="O654" s="133"/>
      <c r="P654" s="134">
        <f>P655+P658</f>
        <v>0</v>
      </c>
      <c r="Q654" s="133"/>
      <c r="R654" s="134">
        <f>R655+R658</f>
        <v>0</v>
      </c>
      <c r="S654" s="133"/>
      <c r="T654" s="135">
        <f>T655+T658</f>
        <v>0</v>
      </c>
      <c r="AR654" s="128" t="s">
        <v>225</v>
      </c>
      <c r="AT654" s="136" t="s">
        <v>70</v>
      </c>
      <c r="AU654" s="136" t="s">
        <v>71</v>
      </c>
      <c r="AY654" s="128" t="s">
        <v>194</v>
      </c>
      <c r="BK654" s="137">
        <f>BK655+BK658</f>
        <v>0</v>
      </c>
    </row>
    <row r="655" spans="2:63" s="10" customFormat="1" ht="22.8" customHeight="1">
      <c r="B655" s="127"/>
      <c r="D655" s="128" t="s">
        <v>70</v>
      </c>
      <c r="E655" s="138" t="s">
        <v>1094</v>
      </c>
      <c r="F655" s="138" t="s">
        <v>1095</v>
      </c>
      <c r="I655" s="130"/>
      <c r="J655" s="139">
        <f>BK655</f>
        <v>0</v>
      </c>
      <c r="L655" s="127"/>
      <c r="M655" s="132"/>
      <c r="N655" s="133"/>
      <c r="O655" s="133"/>
      <c r="P655" s="134">
        <f>SUM(P656:P657)</f>
        <v>0</v>
      </c>
      <c r="Q655" s="133"/>
      <c r="R655" s="134">
        <f>SUM(R656:R657)</f>
        <v>0</v>
      </c>
      <c r="S655" s="133"/>
      <c r="T655" s="135">
        <f>SUM(T656:T657)</f>
        <v>0</v>
      </c>
      <c r="AR655" s="128" t="s">
        <v>225</v>
      </c>
      <c r="AT655" s="136" t="s">
        <v>70</v>
      </c>
      <c r="AU655" s="136" t="s">
        <v>78</v>
      </c>
      <c r="AY655" s="128" t="s">
        <v>194</v>
      </c>
      <c r="BK655" s="137">
        <f>SUM(BK656:BK657)</f>
        <v>0</v>
      </c>
    </row>
    <row r="656" spans="2:65" s="1" customFormat="1" ht="16.35" customHeight="1">
      <c r="B656" s="140"/>
      <c r="C656" s="141" t="s">
        <v>1096</v>
      </c>
      <c r="D656" s="141" t="s">
        <v>197</v>
      </c>
      <c r="E656" s="142" t="s">
        <v>1097</v>
      </c>
      <c r="F656" s="143" t="s">
        <v>1095</v>
      </c>
      <c r="G656" s="144" t="s">
        <v>596</v>
      </c>
      <c r="H656" s="145">
        <v>1</v>
      </c>
      <c r="I656" s="146"/>
      <c r="J656" s="147">
        <f>ROUND(I656*H656,2)</f>
        <v>0</v>
      </c>
      <c r="K656" s="143" t="s">
        <v>201</v>
      </c>
      <c r="L656" s="30"/>
      <c r="M656" s="148" t="s">
        <v>3</v>
      </c>
      <c r="N656" s="149" t="s">
        <v>42</v>
      </c>
      <c r="O656" s="49"/>
      <c r="P656" s="150">
        <f>O656*H656</f>
        <v>0</v>
      </c>
      <c r="Q656" s="150">
        <v>0</v>
      </c>
      <c r="R656" s="150">
        <f>Q656*H656</f>
        <v>0</v>
      </c>
      <c r="S656" s="150">
        <v>0</v>
      </c>
      <c r="T656" s="151">
        <f>S656*H656</f>
        <v>0</v>
      </c>
      <c r="AR656" s="16" t="s">
        <v>1098</v>
      </c>
      <c r="AT656" s="16" t="s">
        <v>197</v>
      </c>
      <c r="AU656" s="16" t="s">
        <v>80</v>
      </c>
      <c r="AY656" s="16" t="s">
        <v>194</v>
      </c>
      <c r="BE656" s="152">
        <f>IF(N656="základní",J656,0)</f>
        <v>0</v>
      </c>
      <c r="BF656" s="152">
        <f>IF(N656="snížená",J656,0)</f>
        <v>0</v>
      </c>
      <c r="BG656" s="152">
        <f>IF(N656="zákl. přenesená",J656,0)</f>
        <v>0</v>
      </c>
      <c r="BH656" s="152">
        <f>IF(N656="sníž. přenesená",J656,0)</f>
        <v>0</v>
      </c>
      <c r="BI656" s="152">
        <f>IF(N656="nulová",J656,0)</f>
        <v>0</v>
      </c>
      <c r="BJ656" s="16" t="s">
        <v>78</v>
      </c>
      <c r="BK656" s="152">
        <f>ROUND(I656*H656,2)</f>
        <v>0</v>
      </c>
      <c r="BL656" s="16" t="s">
        <v>1098</v>
      </c>
      <c r="BM656" s="16" t="s">
        <v>1099</v>
      </c>
    </row>
    <row r="657" spans="2:47" s="1" customFormat="1" ht="12">
      <c r="B657" s="30"/>
      <c r="D657" s="153" t="s">
        <v>204</v>
      </c>
      <c r="F657" s="154" t="s">
        <v>1095</v>
      </c>
      <c r="I657" s="85"/>
      <c r="L657" s="30"/>
      <c r="M657" s="155"/>
      <c r="N657" s="49"/>
      <c r="O657" s="49"/>
      <c r="P657" s="49"/>
      <c r="Q657" s="49"/>
      <c r="R657" s="49"/>
      <c r="S657" s="49"/>
      <c r="T657" s="50"/>
      <c r="AT657" s="16" t="s">
        <v>204</v>
      </c>
      <c r="AU657" s="16" t="s">
        <v>80</v>
      </c>
    </row>
    <row r="658" spans="2:63" s="10" customFormat="1" ht="22.8" customHeight="1">
      <c r="B658" s="127"/>
      <c r="D658" s="128" t="s">
        <v>70</v>
      </c>
      <c r="E658" s="138" t="s">
        <v>1100</v>
      </c>
      <c r="F658" s="138" t="s">
        <v>1101</v>
      </c>
      <c r="I658" s="130"/>
      <c r="J658" s="139">
        <f>BK658</f>
        <v>0</v>
      </c>
      <c r="L658" s="127"/>
      <c r="M658" s="132"/>
      <c r="N658" s="133"/>
      <c r="O658" s="133"/>
      <c r="P658" s="134">
        <f>SUM(P659:P660)</f>
        <v>0</v>
      </c>
      <c r="Q658" s="133"/>
      <c r="R658" s="134">
        <f>SUM(R659:R660)</f>
        <v>0</v>
      </c>
      <c r="S658" s="133"/>
      <c r="T658" s="135">
        <f>SUM(T659:T660)</f>
        <v>0</v>
      </c>
      <c r="AR658" s="128" t="s">
        <v>225</v>
      </c>
      <c r="AT658" s="136" t="s">
        <v>70</v>
      </c>
      <c r="AU658" s="136" t="s">
        <v>78</v>
      </c>
      <c r="AY658" s="128" t="s">
        <v>194</v>
      </c>
      <c r="BK658" s="137">
        <f>SUM(BK659:BK660)</f>
        <v>0</v>
      </c>
    </row>
    <row r="659" spans="2:65" s="1" customFormat="1" ht="16.35" customHeight="1">
      <c r="B659" s="140"/>
      <c r="C659" s="141" t="s">
        <v>1102</v>
      </c>
      <c r="D659" s="141" t="s">
        <v>197</v>
      </c>
      <c r="E659" s="142" t="s">
        <v>1103</v>
      </c>
      <c r="F659" s="143" t="s">
        <v>1104</v>
      </c>
      <c r="G659" s="144" t="s">
        <v>596</v>
      </c>
      <c r="H659" s="145">
        <v>1</v>
      </c>
      <c r="I659" s="146"/>
      <c r="J659" s="147">
        <f>ROUND(I659*H659,2)</f>
        <v>0</v>
      </c>
      <c r="K659" s="143" t="s">
        <v>201</v>
      </c>
      <c r="L659" s="30"/>
      <c r="M659" s="148" t="s">
        <v>3</v>
      </c>
      <c r="N659" s="149" t="s">
        <v>42</v>
      </c>
      <c r="O659" s="49"/>
      <c r="P659" s="150">
        <f>O659*H659</f>
        <v>0</v>
      </c>
      <c r="Q659" s="150">
        <v>0</v>
      </c>
      <c r="R659" s="150">
        <f>Q659*H659</f>
        <v>0</v>
      </c>
      <c r="S659" s="150">
        <v>0</v>
      </c>
      <c r="T659" s="151">
        <f>S659*H659</f>
        <v>0</v>
      </c>
      <c r="AR659" s="16" t="s">
        <v>1098</v>
      </c>
      <c r="AT659" s="16" t="s">
        <v>197</v>
      </c>
      <c r="AU659" s="16" t="s">
        <v>80</v>
      </c>
      <c r="AY659" s="16" t="s">
        <v>194</v>
      </c>
      <c r="BE659" s="152">
        <f>IF(N659="základní",J659,0)</f>
        <v>0</v>
      </c>
      <c r="BF659" s="152">
        <f>IF(N659="snížená",J659,0)</f>
        <v>0</v>
      </c>
      <c r="BG659" s="152">
        <f>IF(N659="zákl. přenesená",J659,0)</f>
        <v>0</v>
      </c>
      <c r="BH659" s="152">
        <f>IF(N659="sníž. přenesená",J659,0)</f>
        <v>0</v>
      </c>
      <c r="BI659" s="152">
        <f>IF(N659="nulová",J659,0)</f>
        <v>0</v>
      </c>
      <c r="BJ659" s="16" t="s">
        <v>78</v>
      </c>
      <c r="BK659" s="152">
        <f>ROUND(I659*H659,2)</f>
        <v>0</v>
      </c>
      <c r="BL659" s="16" t="s">
        <v>1098</v>
      </c>
      <c r="BM659" s="16" t="s">
        <v>1105</v>
      </c>
    </row>
    <row r="660" spans="2:47" s="1" customFormat="1" ht="12">
      <c r="B660" s="30"/>
      <c r="D660" s="153" t="s">
        <v>204</v>
      </c>
      <c r="F660" s="154" t="s">
        <v>1106</v>
      </c>
      <c r="I660" s="85"/>
      <c r="L660" s="30"/>
      <c r="M660" s="199"/>
      <c r="N660" s="200"/>
      <c r="O660" s="200"/>
      <c r="P660" s="200"/>
      <c r="Q660" s="200"/>
      <c r="R660" s="200"/>
      <c r="S660" s="200"/>
      <c r="T660" s="201"/>
      <c r="AT660" s="16" t="s">
        <v>204</v>
      </c>
      <c r="AU660" s="16" t="s">
        <v>80</v>
      </c>
    </row>
    <row r="661" spans="2:12" s="1" customFormat="1" ht="6.9" customHeight="1">
      <c r="B661" s="39"/>
      <c r="C661" s="40"/>
      <c r="D661" s="40"/>
      <c r="E661" s="40"/>
      <c r="F661" s="40"/>
      <c r="G661" s="40"/>
      <c r="H661" s="40"/>
      <c r="I661" s="101"/>
      <c r="J661" s="40"/>
      <c r="K661" s="40"/>
      <c r="L661" s="30"/>
    </row>
  </sheetData>
  <autoFilter ref="C108:K660"/>
  <mergeCells count="9">
    <mergeCell ref="E50:H50"/>
    <mergeCell ref="E99:H99"/>
    <mergeCell ref="E101:H101"/>
    <mergeCell ref="L2:V2"/>
    <mergeCell ref="E7:H7"/>
    <mergeCell ref="E9:H9"/>
    <mergeCell ref="E18:H18"/>
    <mergeCell ref="E27:H27"/>
    <mergeCell ref="E48:H48"/>
  </mergeCells>
  <printOptions/>
  <pageMargins left="0.7874015748031497" right="0.1968503937007874" top="0.3937007874015748" bottom="0.3937007874015748" header="0" footer="0"/>
  <pageSetup blackAndWhite="1" fitToHeight="100" fitToWidth="1" horizontalDpi="600" verticalDpi="600" orientation="portrait" paperSize="9" scale="74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731"/>
  <sheetViews>
    <sheetView showGridLines="0" workbookViewId="0" topLeftCell="A1"/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57421875" style="0" customWidth="1"/>
    <col min="9" max="9" width="12.140625" style="82" customWidth="1"/>
    <col min="10" max="10" width="20.140625" style="0" customWidth="1"/>
    <col min="11" max="11" width="13.28125" style="0" hidden="1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56" ht="36.9" customHeight="1">
      <c r="L2" s="211" t="s">
        <v>6</v>
      </c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16" t="s">
        <v>82</v>
      </c>
      <c r="AZ2" s="83" t="s">
        <v>83</v>
      </c>
      <c r="BA2" s="83" t="s">
        <v>84</v>
      </c>
      <c r="BB2" s="83" t="s">
        <v>3</v>
      </c>
      <c r="BC2" s="83" t="s">
        <v>1107</v>
      </c>
      <c r="BD2" s="83" t="s">
        <v>80</v>
      </c>
    </row>
    <row r="3" spans="2:56" ht="6.9" customHeight="1">
      <c r="B3" s="17"/>
      <c r="C3" s="18"/>
      <c r="D3" s="18"/>
      <c r="E3" s="18"/>
      <c r="F3" s="18"/>
      <c r="G3" s="18"/>
      <c r="H3" s="18"/>
      <c r="I3" s="84"/>
      <c r="J3" s="18"/>
      <c r="K3" s="18"/>
      <c r="L3" s="19"/>
      <c r="AT3" s="16" t="s">
        <v>80</v>
      </c>
      <c r="AZ3" s="83" t="s">
        <v>86</v>
      </c>
      <c r="BA3" s="83" t="s">
        <v>87</v>
      </c>
      <c r="BB3" s="83" t="s">
        <v>3</v>
      </c>
      <c r="BC3" s="83" t="s">
        <v>88</v>
      </c>
      <c r="BD3" s="83" t="s">
        <v>80</v>
      </c>
    </row>
    <row r="4" spans="2:56" ht="24.9" customHeight="1">
      <c r="B4" s="19"/>
      <c r="D4" s="20" t="s">
        <v>89</v>
      </c>
      <c r="L4" s="19"/>
      <c r="M4" s="21" t="s">
        <v>11</v>
      </c>
      <c r="AT4" s="16" t="s">
        <v>4</v>
      </c>
      <c r="AZ4" s="83" t="s">
        <v>90</v>
      </c>
      <c r="BA4" s="83" t="s">
        <v>91</v>
      </c>
      <c r="BB4" s="83" t="s">
        <v>3</v>
      </c>
      <c r="BC4" s="83" t="s">
        <v>1108</v>
      </c>
      <c r="BD4" s="83" t="s">
        <v>80</v>
      </c>
    </row>
    <row r="5" spans="2:56" ht="6.9" customHeight="1">
      <c r="B5" s="19"/>
      <c r="L5" s="19"/>
      <c r="AZ5" s="83" t="s">
        <v>93</v>
      </c>
      <c r="BA5" s="83" t="s">
        <v>94</v>
      </c>
      <c r="BB5" s="83" t="s">
        <v>3</v>
      </c>
      <c r="BC5" s="83" t="s">
        <v>95</v>
      </c>
      <c r="BD5" s="83" t="s">
        <v>80</v>
      </c>
    </row>
    <row r="6" spans="2:56" ht="12" customHeight="1">
      <c r="B6" s="19"/>
      <c r="D6" s="25" t="s">
        <v>17</v>
      </c>
      <c r="L6" s="19"/>
      <c r="AZ6" s="83" t="s">
        <v>96</v>
      </c>
      <c r="BA6" s="83" t="s">
        <v>97</v>
      </c>
      <c r="BB6" s="83" t="s">
        <v>3</v>
      </c>
      <c r="BC6" s="83" t="s">
        <v>1109</v>
      </c>
      <c r="BD6" s="83" t="s">
        <v>80</v>
      </c>
    </row>
    <row r="7" spans="2:56" ht="16.35" customHeight="1">
      <c r="B7" s="19"/>
      <c r="E7" s="240" t="str">
        <f>'Rekapitulace stavby'!K6</f>
        <v>REKONSTRUKCE PODLAHY  TĚLOCVIČNY A VSTUPNÍCH PROSTOR</v>
      </c>
      <c r="F7" s="241"/>
      <c r="G7" s="241"/>
      <c r="H7" s="241"/>
      <c r="L7" s="19"/>
      <c r="AZ7" s="83" t="s">
        <v>99</v>
      </c>
      <c r="BA7" s="83" t="s">
        <v>100</v>
      </c>
      <c r="BB7" s="83" t="s">
        <v>3</v>
      </c>
      <c r="BC7" s="83" t="s">
        <v>1110</v>
      </c>
      <c r="BD7" s="83" t="s">
        <v>80</v>
      </c>
    </row>
    <row r="8" spans="2:56" s="1" customFormat="1" ht="12" customHeight="1">
      <c r="B8" s="30"/>
      <c r="D8" s="25" t="s">
        <v>102</v>
      </c>
      <c r="I8" s="85"/>
      <c r="L8" s="30"/>
      <c r="AZ8" s="83" t="s">
        <v>103</v>
      </c>
      <c r="BA8" s="83" t="s">
        <v>104</v>
      </c>
      <c r="BB8" s="83" t="s">
        <v>3</v>
      </c>
      <c r="BC8" s="83" t="s">
        <v>1111</v>
      </c>
      <c r="BD8" s="83" t="s">
        <v>80</v>
      </c>
    </row>
    <row r="9" spans="2:56" s="1" customFormat="1" ht="36.9" customHeight="1">
      <c r="B9" s="30"/>
      <c r="E9" s="224" t="s">
        <v>1726</v>
      </c>
      <c r="F9" s="223"/>
      <c r="G9" s="223"/>
      <c r="H9" s="223"/>
      <c r="I9" s="85"/>
      <c r="L9" s="30"/>
      <c r="AZ9" s="83" t="s">
        <v>106</v>
      </c>
      <c r="BA9" s="83" t="s">
        <v>107</v>
      </c>
      <c r="BB9" s="83" t="s">
        <v>3</v>
      </c>
      <c r="BC9" s="83" t="s">
        <v>71</v>
      </c>
      <c r="BD9" s="83" t="s">
        <v>80</v>
      </c>
    </row>
    <row r="10" spans="2:56" s="1" customFormat="1" ht="12">
      <c r="B10" s="30"/>
      <c r="I10" s="85"/>
      <c r="L10" s="30"/>
      <c r="AZ10" s="83" t="s">
        <v>112</v>
      </c>
      <c r="BA10" s="83" t="s">
        <v>113</v>
      </c>
      <c r="BB10" s="83" t="s">
        <v>3</v>
      </c>
      <c r="BC10" s="83" t="s">
        <v>114</v>
      </c>
      <c r="BD10" s="83" t="s">
        <v>80</v>
      </c>
    </row>
    <row r="11" spans="2:56" s="1" customFormat="1" ht="12" customHeight="1">
      <c r="B11" s="30"/>
      <c r="D11" s="25" t="s">
        <v>19</v>
      </c>
      <c r="F11" s="16" t="s">
        <v>3</v>
      </c>
      <c r="I11" s="86" t="s">
        <v>20</v>
      </c>
      <c r="J11" s="16" t="s">
        <v>3</v>
      </c>
      <c r="L11" s="30"/>
      <c r="AZ11" s="83" t="s">
        <v>115</v>
      </c>
      <c r="BA11" s="83" t="s">
        <v>116</v>
      </c>
      <c r="BB11" s="83" t="s">
        <v>3</v>
      </c>
      <c r="BC11" s="83" t="s">
        <v>117</v>
      </c>
      <c r="BD11" s="83" t="s">
        <v>80</v>
      </c>
    </row>
    <row r="12" spans="2:56" s="1" customFormat="1" ht="12" customHeight="1">
      <c r="B12" s="30"/>
      <c r="D12" s="25" t="s">
        <v>21</v>
      </c>
      <c r="F12" s="16" t="s">
        <v>22</v>
      </c>
      <c r="I12" s="86" t="s">
        <v>23</v>
      </c>
      <c r="J12" s="46">
        <f>'Rekapitulace stavby'!AN8</f>
        <v>43570</v>
      </c>
      <c r="L12" s="30"/>
      <c r="AZ12" s="83" t="s">
        <v>118</v>
      </c>
      <c r="BA12" s="83" t="s">
        <v>119</v>
      </c>
      <c r="BB12" s="83" t="s">
        <v>3</v>
      </c>
      <c r="BC12" s="83" t="s">
        <v>120</v>
      </c>
      <c r="BD12" s="83" t="s">
        <v>80</v>
      </c>
    </row>
    <row r="13" spans="2:56" s="1" customFormat="1" ht="10.8" customHeight="1">
      <c r="B13" s="30"/>
      <c r="I13" s="85"/>
      <c r="L13" s="30"/>
      <c r="AZ13" s="83" t="s">
        <v>121</v>
      </c>
      <c r="BA13" s="83" t="s">
        <v>122</v>
      </c>
      <c r="BB13" s="83" t="s">
        <v>3</v>
      </c>
      <c r="BC13" s="83" t="s">
        <v>123</v>
      </c>
      <c r="BD13" s="83" t="s">
        <v>80</v>
      </c>
    </row>
    <row r="14" spans="2:56" s="1" customFormat="1" ht="12" customHeight="1">
      <c r="B14" s="30"/>
      <c r="D14" s="25" t="s">
        <v>24</v>
      </c>
      <c r="I14" s="86" t="s">
        <v>25</v>
      </c>
      <c r="J14" s="16" t="s">
        <v>3</v>
      </c>
      <c r="L14" s="30"/>
      <c r="AZ14" s="83" t="s">
        <v>124</v>
      </c>
      <c r="BA14" s="83" t="s">
        <v>125</v>
      </c>
      <c r="BB14" s="83" t="s">
        <v>3</v>
      </c>
      <c r="BC14" s="83" t="s">
        <v>126</v>
      </c>
      <c r="BD14" s="83" t="s">
        <v>80</v>
      </c>
    </row>
    <row r="15" spans="2:56" s="1" customFormat="1" ht="18" customHeight="1">
      <c r="B15" s="30"/>
      <c r="E15" s="16" t="s">
        <v>26</v>
      </c>
      <c r="I15" s="86" t="s">
        <v>27</v>
      </c>
      <c r="J15" s="16" t="s">
        <v>3</v>
      </c>
      <c r="L15" s="30"/>
      <c r="AZ15" s="83" t="s">
        <v>130</v>
      </c>
      <c r="BA15" s="83" t="s">
        <v>131</v>
      </c>
      <c r="BB15" s="83" t="s">
        <v>3</v>
      </c>
      <c r="BC15" s="83" t="s">
        <v>132</v>
      </c>
      <c r="BD15" s="83" t="s">
        <v>80</v>
      </c>
    </row>
    <row r="16" spans="2:56" s="1" customFormat="1" ht="6.9" customHeight="1">
      <c r="B16" s="30"/>
      <c r="I16" s="85"/>
      <c r="L16" s="30"/>
      <c r="AZ16" s="83" t="s">
        <v>133</v>
      </c>
      <c r="BA16" s="83" t="s">
        <v>134</v>
      </c>
      <c r="BB16" s="83" t="s">
        <v>3</v>
      </c>
      <c r="BC16" s="83" t="s">
        <v>1112</v>
      </c>
      <c r="BD16" s="83" t="s">
        <v>80</v>
      </c>
    </row>
    <row r="17" spans="2:56" s="1" customFormat="1" ht="12" customHeight="1">
      <c r="B17" s="30"/>
      <c r="D17" s="25" t="s">
        <v>28</v>
      </c>
      <c r="I17" s="86" t="s">
        <v>25</v>
      </c>
      <c r="J17" s="26" t="str">
        <f>'Rekapitulace stavby'!AN13</f>
        <v>Vyplň údaj</v>
      </c>
      <c r="L17" s="30"/>
      <c r="AZ17" s="83" t="s">
        <v>949</v>
      </c>
      <c r="BA17" s="83" t="s">
        <v>1113</v>
      </c>
      <c r="BB17" s="83" t="s">
        <v>3</v>
      </c>
      <c r="BC17" s="83" t="s">
        <v>1114</v>
      </c>
      <c r="BD17" s="83" t="s">
        <v>80</v>
      </c>
    </row>
    <row r="18" spans="2:56" s="1" customFormat="1" ht="18" customHeight="1">
      <c r="B18" s="30"/>
      <c r="E18" s="242" t="str">
        <f>'Rekapitulace stavby'!E14</f>
        <v>Vyplň údaj</v>
      </c>
      <c r="F18" s="213"/>
      <c r="G18" s="213"/>
      <c r="H18" s="213"/>
      <c r="I18" s="86" t="s">
        <v>27</v>
      </c>
      <c r="J18" s="26" t="str">
        <f>'Rekapitulace stavby'!AN14</f>
        <v>Vyplň údaj</v>
      </c>
      <c r="L18" s="30"/>
      <c r="AZ18" s="83" t="s">
        <v>136</v>
      </c>
      <c r="BA18" s="83" t="s">
        <v>137</v>
      </c>
      <c r="BB18" s="83" t="s">
        <v>3</v>
      </c>
      <c r="BC18" s="83" t="s">
        <v>1115</v>
      </c>
      <c r="BD18" s="83" t="s">
        <v>80</v>
      </c>
    </row>
    <row r="19" spans="2:56" s="1" customFormat="1" ht="6.9" customHeight="1">
      <c r="B19" s="30"/>
      <c r="I19" s="85"/>
      <c r="L19" s="30"/>
      <c r="AZ19" s="83" t="s">
        <v>1116</v>
      </c>
      <c r="BA19" s="83" t="s">
        <v>1117</v>
      </c>
      <c r="BB19" s="83" t="s">
        <v>3</v>
      </c>
      <c r="BC19" s="83" t="s">
        <v>1118</v>
      </c>
      <c r="BD19" s="83" t="s">
        <v>80</v>
      </c>
    </row>
    <row r="20" spans="2:56" s="1" customFormat="1" ht="12" customHeight="1">
      <c r="B20" s="30"/>
      <c r="D20" s="25" t="s">
        <v>30</v>
      </c>
      <c r="I20" s="86" t="s">
        <v>25</v>
      </c>
      <c r="J20" s="16" t="s">
        <v>3</v>
      </c>
      <c r="L20" s="30"/>
      <c r="AZ20" s="83" t="s">
        <v>1119</v>
      </c>
      <c r="BA20" s="83" t="s">
        <v>1117</v>
      </c>
      <c r="BB20" s="83" t="s">
        <v>3</v>
      </c>
      <c r="BC20" s="83" t="s">
        <v>1120</v>
      </c>
      <c r="BD20" s="83" t="s">
        <v>80</v>
      </c>
    </row>
    <row r="21" spans="2:56" s="1" customFormat="1" ht="18" customHeight="1">
      <c r="B21" s="30"/>
      <c r="E21" s="16" t="s">
        <v>1722</v>
      </c>
      <c r="I21" s="86" t="s">
        <v>27</v>
      </c>
      <c r="J21" s="16" t="s">
        <v>3</v>
      </c>
      <c r="L21" s="30"/>
      <c r="AZ21" s="83" t="s">
        <v>1121</v>
      </c>
      <c r="BA21" s="83" t="s">
        <v>1117</v>
      </c>
      <c r="BB21" s="83" t="s">
        <v>3</v>
      </c>
      <c r="BC21" s="83" t="s">
        <v>1122</v>
      </c>
      <c r="BD21" s="83" t="s">
        <v>80</v>
      </c>
    </row>
    <row r="22" spans="2:56" s="1" customFormat="1" ht="6.9" customHeight="1">
      <c r="B22" s="30"/>
      <c r="I22" s="85"/>
      <c r="L22" s="30"/>
      <c r="AZ22" s="83" t="s">
        <v>139</v>
      </c>
      <c r="BA22" s="83" t="s">
        <v>140</v>
      </c>
      <c r="BB22" s="83" t="s">
        <v>3</v>
      </c>
      <c r="BC22" s="83" t="s">
        <v>1123</v>
      </c>
      <c r="BD22" s="83" t="s">
        <v>80</v>
      </c>
    </row>
    <row r="23" spans="2:12" s="1" customFormat="1" ht="12" customHeight="1">
      <c r="B23" s="30"/>
      <c r="D23" s="25" t="s">
        <v>32</v>
      </c>
      <c r="I23" s="86" t="s">
        <v>25</v>
      </c>
      <c r="J23" s="16" t="s">
        <v>33</v>
      </c>
      <c r="L23" s="30"/>
    </row>
    <row r="24" spans="2:12" s="1" customFormat="1" ht="18" customHeight="1">
      <c r="B24" s="30"/>
      <c r="E24" s="16" t="s">
        <v>34</v>
      </c>
      <c r="I24" s="86" t="s">
        <v>27</v>
      </c>
      <c r="J24" s="16" t="s">
        <v>3</v>
      </c>
      <c r="L24" s="30"/>
    </row>
    <row r="25" spans="2:12" s="1" customFormat="1" ht="6.9" customHeight="1">
      <c r="B25" s="30"/>
      <c r="I25" s="85"/>
      <c r="L25" s="30"/>
    </row>
    <row r="26" spans="2:12" s="1" customFormat="1" ht="12" customHeight="1">
      <c r="B26" s="30"/>
      <c r="D26" s="25" t="s">
        <v>35</v>
      </c>
      <c r="I26" s="85"/>
      <c r="L26" s="30"/>
    </row>
    <row r="27" spans="2:12" s="6" customFormat="1" ht="16.35" customHeight="1">
      <c r="B27" s="87"/>
      <c r="E27" s="217" t="s">
        <v>3</v>
      </c>
      <c r="F27" s="217"/>
      <c r="G27" s="217"/>
      <c r="H27" s="217"/>
      <c r="I27" s="88"/>
      <c r="L27" s="87"/>
    </row>
    <row r="28" spans="2:12" s="1" customFormat="1" ht="6.9" customHeight="1">
      <c r="B28" s="30"/>
      <c r="I28" s="85"/>
      <c r="L28" s="30"/>
    </row>
    <row r="29" spans="2:12" s="1" customFormat="1" ht="6.9" customHeight="1">
      <c r="B29" s="30"/>
      <c r="D29" s="47"/>
      <c r="E29" s="47"/>
      <c r="F29" s="47"/>
      <c r="G29" s="47"/>
      <c r="H29" s="47"/>
      <c r="I29" s="89"/>
      <c r="J29" s="47"/>
      <c r="K29" s="47"/>
      <c r="L29" s="30"/>
    </row>
    <row r="30" spans="2:12" s="1" customFormat="1" ht="25.35" customHeight="1">
      <c r="B30" s="30"/>
      <c r="D30" s="90" t="s">
        <v>37</v>
      </c>
      <c r="I30" s="85"/>
      <c r="J30" s="60">
        <f>ROUND(J107,2)</f>
        <v>0</v>
      </c>
      <c r="L30" s="30"/>
    </row>
    <row r="31" spans="2:12" s="1" customFormat="1" ht="6.9" customHeight="1">
      <c r="B31" s="30"/>
      <c r="D31" s="47"/>
      <c r="E31" s="47"/>
      <c r="F31" s="47"/>
      <c r="G31" s="47"/>
      <c r="H31" s="47"/>
      <c r="I31" s="89"/>
      <c r="J31" s="47"/>
      <c r="K31" s="47"/>
      <c r="L31" s="30"/>
    </row>
    <row r="32" spans="2:12" s="1" customFormat="1" ht="14.4" customHeight="1">
      <c r="B32" s="30"/>
      <c r="F32" s="33" t="s">
        <v>39</v>
      </c>
      <c r="I32" s="91" t="s">
        <v>38</v>
      </c>
      <c r="J32" s="33" t="s">
        <v>40</v>
      </c>
      <c r="L32" s="30"/>
    </row>
    <row r="33" spans="2:12" s="1" customFormat="1" ht="14.4" customHeight="1">
      <c r="B33" s="30"/>
      <c r="D33" s="25" t="s">
        <v>41</v>
      </c>
      <c r="E33" s="25" t="s">
        <v>42</v>
      </c>
      <c r="F33" s="92">
        <f>ROUND((SUM(BE107:BE730)),2)</f>
        <v>0</v>
      </c>
      <c r="I33" s="93">
        <v>0.21</v>
      </c>
      <c r="J33" s="92">
        <f>ROUND(((SUM(BE107:BE730))*I33),2)</f>
        <v>0</v>
      </c>
      <c r="L33" s="30"/>
    </row>
    <row r="34" spans="2:12" s="1" customFormat="1" ht="14.4" customHeight="1">
      <c r="B34" s="30"/>
      <c r="E34" s="25" t="s">
        <v>43</v>
      </c>
      <c r="F34" s="92">
        <f>ROUND((SUM(BF107:BF730)),2)</f>
        <v>0</v>
      </c>
      <c r="I34" s="93">
        <v>0.15</v>
      </c>
      <c r="J34" s="92">
        <f>ROUND(((SUM(BF107:BF730))*I34),2)</f>
        <v>0</v>
      </c>
      <c r="L34" s="30"/>
    </row>
    <row r="35" spans="2:12" s="1" customFormat="1" ht="14.4" customHeight="1" hidden="1">
      <c r="B35" s="30"/>
      <c r="E35" s="25" t="s">
        <v>44</v>
      </c>
      <c r="F35" s="92">
        <f>ROUND((SUM(BG107:BG730)),2)</f>
        <v>0</v>
      </c>
      <c r="I35" s="93">
        <v>0.21</v>
      </c>
      <c r="J35" s="92">
        <f>0</f>
        <v>0</v>
      </c>
      <c r="L35" s="30"/>
    </row>
    <row r="36" spans="2:12" s="1" customFormat="1" ht="14.4" customHeight="1" hidden="1">
      <c r="B36" s="30"/>
      <c r="E36" s="25" t="s">
        <v>45</v>
      </c>
      <c r="F36" s="92">
        <f>ROUND((SUM(BH107:BH730)),2)</f>
        <v>0</v>
      </c>
      <c r="I36" s="93">
        <v>0.15</v>
      </c>
      <c r="J36" s="92">
        <f>0</f>
        <v>0</v>
      </c>
      <c r="L36" s="30"/>
    </row>
    <row r="37" spans="2:12" s="1" customFormat="1" ht="14.4" customHeight="1" hidden="1">
      <c r="B37" s="30"/>
      <c r="E37" s="25" t="s">
        <v>46</v>
      </c>
      <c r="F37" s="92">
        <f>ROUND((SUM(BI107:BI730)),2)</f>
        <v>0</v>
      </c>
      <c r="I37" s="93">
        <v>0</v>
      </c>
      <c r="J37" s="92">
        <f>0</f>
        <v>0</v>
      </c>
      <c r="L37" s="30"/>
    </row>
    <row r="38" spans="2:12" s="1" customFormat="1" ht="6.9" customHeight="1">
      <c r="B38" s="30"/>
      <c r="I38" s="85"/>
      <c r="L38" s="30"/>
    </row>
    <row r="39" spans="2:12" s="1" customFormat="1" ht="25.35" customHeight="1">
      <c r="B39" s="30"/>
      <c r="C39" s="94"/>
      <c r="D39" s="95" t="s">
        <v>47</v>
      </c>
      <c r="E39" s="51"/>
      <c r="F39" s="51"/>
      <c r="G39" s="96" t="s">
        <v>48</v>
      </c>
      <c r="H39" s="97" t="s">
        <v>49</v>
      </c>
      <c r="I39" s="98"/>
      <c r="J39" s="99">
        <f>SUM(J30:J37)</f>
        <v>0</v>
      </c>
      <c r="K39" s="100"/>
      <c r="L39" s="30"/>
    </row>
    <row r="40" spans="2:12" s="1" customFormat="1" ht="14.4" customHeight="1">
      <c r="B40" s="39"/>
      <c r="C40" s="40"/>
      <c r="D40" s="40"/>
      <c r="E40" s="40"/>
      <c r="F40" s="40"/>
      <c r="G40" s="40"/>
      <c r="H40" s="40"/>
      <c r="I40" s="101"/>
      <c r="J40" s="40"/>
      <c r="K40" s="40"/>
      <c r="L40" s="30"/>
    </row>
    <row r="44" spans="2:12" s="1" customFormat="1" ht="6.9" customHeight="1">
      <c r="B44" s="41"/>
      <c r="C44" s="42"/>
      <c r="D44" s="42"/>
      <c r="E44" s="42"/>
      <c r="F44" s="42"/>
      <c r="G44" s="42"/>
      <c r="H44" s="42"/>
      <c r="I44" s="102"/>
      <c r="J44" s="42"/>
      <c r="K44" s="42"/>
      <c r="L44" s="30"/>
    </row>
    <row r="45" spans="2:12" s="1" customFormat="1" ht="24.9" customHeight="1">
      <c r="B45" s="30"/>
      <c r="C45" s="20" t="s">
        <v>145</v>
      </c>
      <c r="I45" s="85"/>
      <c r="L45" s="30"/>
    </row>
    <row r="46" spans="2:12" s="1" customFormat="1" ht="6.9" customHeight="1">
      <c r="B46" s="30"/>
      <c r="I46" s="85"/>
      <c r="L46" s="30"/>
    </row>
    <row r="47" spans="2:12" s="1" customFormat="1" ht="12" customHeight="1">
      <c r="B47" s="30"/>
      <c r="C47" s="25" t="s">
        <v>17</v>
      </c>
      <c r="I47" s="85"/>
      <c r="L47" s="30"/>
    </row>
    <row r="48" spans="2:12" s="1" customFormat="1" ht="16.35" customHeight="1">
      <c r="B48" s="30"/>
      <c r="E48" s="240" t="str">
        <f>E7</f>
        <v>REKONSTRUKCE PODLAHY  TĚLOCVIČNY A VSTUPNÍCH PROSTOR</v>
      </c>
      <c r="F48" s="241"/>
      <c r="G48" s="241"/>
      <c r="H48" s="241"/>
      <c r="I48" s="85"/>
      <c r="L48" s="30"/>
    </row>
    <row r="49" spans="2:12" s="1" customFormat="1" ht="12" customHeight="1">
      <c r="B49" s="30"/>
      <c r="C49" s="25" t="s">
        <v>102</v>
      </c>
      <c r="I49" s="85"/>
      <c r="L49" s="30"/>
    </row>
    <row r="50" spans="2:12" s="1" customFormat="1" ht="16.35" customHeight="1">
      <c r="B50" s="30"/>
      <c r="E50" s="224" t="str">
        <f>E9</f>
        <v>SO 02 - Ostatní prostory (1.PP vč. m.č.134)</v>
      </c>
      <c r="F50" s="223"/>
      <c r="G50" s="223"/>
      <c r="H50" s="223"/>
      <c r="I50" s="85"/>
      <c r="L50" s="30"/>
    </row>
    <row r="51" spans="2:12" s="1" customFormat="1" ht="6.9" customHeight="1">
      <c r="B51" s="30"/>
      <c r="I51" s="85"/>
      <c r="L51" s="30"/>
    </row>
    <row r="52" spans="2:12" s="1" customFormat="1" ht="12" customHeight="1">
      <c r="B52" s="30"/>
      <c r="C52" s="25" t="s">
        <v>21</v>
      </c>
      <c r="F52" s="16" t="str">
        <f>F12</f>
        <v>Náchod</v>
      </c>
      <c r="I52" s="86" t="s">
        <v>23</v>
      </c>
      <c r="J52" s="46">
        <f>IF(J12="","",J12)</f>
        <v>43570</v>
      </c>
      <c r="L52" s="30"/>
    </row>
    <row r="53" spans="2:12" s="1" customFormat="1" ht="6.9" customHeight="1">
      <c r="B53" s="30"/>
      <c r="I53" s="85"/>
      <c r="L53" s="30"/>
    </row>
    <row r="54" spans="2:12" s="1" customFormat="1" ht="13.2" customHeight="1">
      <c r="B54" s="30"/>
      <c r="C54" s="25" t="s">
        <v>24</v>
      </c>
      <c r="F54" s="16" t="str">
        <f>E15</f>
        <v>SPŠ stavební a OA Náchod</v>
      </c>
      <c r="I54" s="86" t="s">
        <v>30</v>
      </c>
      <c r="J54" s="28" t="str">
        <f>E21</f>
        <v>INS spol. s r.o.</v>
      </c>
      <c r="L54" s="30"/>
    </row>
    <row r="55" spans="2:12" s="1" customFormat="1" ht="13.2" customHeight="1">
      <c r="B55" s="30"/>
      <c r="C55" s="25" t="s">
        <v>28</v>
      </c>
      <c r="F55" s="16" t="str">
        <f>IF(E18="","",E18)</f>
        <v>Vyplň údaj</v>
      </c>
      <c r="I55" s="86" t="s">
        <v>32</v>
      </c>
      <c r="J55" s="28" t="str">
        <f>E24</f>
        <v>Ivan Mezera</v>
      </c>
      <c r="L55" s="30"/>
    </row>
    <row r="56" spans="2:12" s="1" customFormat="1" ht="10.35" customHeight="1">
      <c r="B56" s="30"/>
      <c r="I56" s="85"/>
      <c r="L56" s="30"/>
    </row>
    <row r="57" spans="2:12" s="1" customFormat="1" ht="29.25" customHeight="1">
      <c r="B57" s="30"/>
      <c r="C57" s="103" t="s">
        <v>146</v>
      </c>
      <c r="D57" s="94"/>
      <c r="E57" s="94"/>
      <c r="F57" s="94"/>
      <c r="G57" s="94"/>
      <c r="H57" s="94"/>
      <c r="I57" s="104"/>
      <c r="J57" s="105" t="s">
        <v>147</v>
      </c>
      <c r="K57" s="94"/>
      <c r="L57" s="30"/>
    </row>
    <row r="58" spans="2:12" s="1" customFormat="1" ht="10.35" customHeight="1">
      <c r="B58" s="30"/>
      <c r="I58" s="85"/>
      <c r="L58" s="30"/>
    </row>
    <row r="59" spans="2:47" s="1" customFormat="1" ht="22.8" customHeight="1">
      <c r="B59" s="30"/>
      <c r="C59" s="106" t="s">
        <v>69</v>
      </c>
      <c r="I59" s="85"/>
      <c r="J59" s="60">
        <f>J107</f>
        <v>0</v>
      </c>
      <c r="L59" s="30"/>
      <c r="AU59" s="16" t="s">
        <v>148</v>
      </c>
    </row>
    <row r="60" spans="2:12" s="7" customFormat="1" ht="24.9" customHeight="1">
      <c r="B60" s="107"/>
      <c r="D60" s="108" t="s">
        <v>149</v>
      </c>
      <c r="E60" s="109"/>
      <c r="F60" s="109"/>
      <c r="G60" s="109"/>
      <c r="H60" s="109"/>
      <c r="I60" s="110"/>
      <c r="J60" s="111">
        <f>J108</f>
        <v>0</v>
      </c>
      <c r="L60" s="107"/>
    </row>
    <row r="61" spans="2:12" s="8" customFormat="1" ht="19.95" customHeight="1">
      <c r="B61" s="112"/>
      <c r="D61" s="113" t="s">
        <v>150</v>
      </c>
      <c r="E61" s="114"/>
      <c r="F61" s="114"/>
      <c r="G61" s="114"/>
      <c r="H61" s="114"/>
      <c r="I61" s="115"/>
      <c r="J61" s="116">
        <f>J109</f>
        <v>0</v>
      </c>
      <c r="L61" s="112"/>
    </row>
    <row r="62" spans="2:12" s="8" customFormat="1" ht="19.95" customHeight="1">
      <c r="B62" s="112"/>
      <c r="D62" s="113" t="s">
        <v>151</v>
      </c>
      <c r="E62" s="114"/>
      <c r="F62" s="114"/>
      <c r="G62" s="114"/>
      <c r="H62" s="114"/>
      <c r="I62" s="115"/>
      <c r="J62" s="116">
        <f>J123</f>
        <v>0</v>
      </c>
      <c r="L62" s="112"/>
    </row>
    <row r="63" spans="2:12" s="8" customFormat="1" ht="19.95" customHeight="1">
      <c r="B63" s="112"/>
      <c r="D63" s="113" t="s">
        <v>152</v>
      </c>
      <c r="E63" s="114"/>
      <c r="F63" s="114"/>
      <c r="G63" s="114"/>
      <c r="H63" s="114"/>
      <c r="I63" s="115"/>
      <c r="J63" s="116">
        <f>J201</f>
        <v>0</v>
      </c>
      <c r="L63" s="112"/>
    </row>
    <row r="64" spans="2:12" s="8" customFormat="1" ht="19.95" customHeight="1">
      <c r="B64" s="112"/>
      <c r="D64" s="113" t="s">
        <v>153</v>
      </c>
      <c r="E64" s="114"/>
      <c r="F64" s="114"/>
      <c r="G64" s="114"/>
      <c r="H64" s="114"/>
      <c r="I64" s="115"/>
      <c r="J64" s="116">
        <f>J236</f>
        <v>0</v>
      </c>
      <c r="L64" s="112"/>
    </row>
    <row r="65" spans="2:12" s="8" customFormat="1" ht="19.95" customHeight="1">
      <c r="B65" s="112"/>
      <c r="D65" s="113" t="s">
        <v>154</v>
      </c>
      <c r="E65" s="114"/>
      <c r="F65" s="114"/>
      <c r="G65" s="114"/>
      <c r="H65" s="114"/>
      <c r="I65" s="115"/>
      <c r="J65" s="116">
        <f>J268</f>
        <v>0</v>
      </c>
      <c r="L65" s="112"/>
    </row>
    <row r="66" spans="2:12" s="7" customFormat="1" ht="24.9" customHeight="1">
      <c r="B66" s="107"/>
      <c r="D66" s="108" t="s">
        <v>155</v>
      </c>
      <c r="E66" s="109"/>
      <c r="F66" s="109"/>
      <c r="G66" s="109"/>
      <c r="H66" s="109"/>
      <c r="I66" s="110"/>
      <c r="J66" s="111">
        <f>J271</f>
        <v>0</v>
      </c>
      <c r="L66" s="107"/>
    </row>
    <row r="67" spans="2:12" s="8" customFormat="1" ht="19.95" customHeight="1">
      <c r="B67" s="112"/>
      <c r="D67" s="113" t="s">
        <v>156</v>
      </c>
      <c r="E67" s="114"/>
      <c r="F67" s="114"/>
      <c r="G67" s="114"/>
      <c r="H67" s="114"/>
      <c r="I67" s="115"/>
      <c r="J67" s="116">
        <f>J272</f>
        <v>0</v>
      </c>
      <c r="L67" s="112"/>
    </row>
    <row r="68" spans="2:12" s="8" customFormat="1" ht="19.95" customHeight="1">
      <c r="B68" s="112"/>
      <c r="D68" s="113" t="s">
        <v>1124</v>
      </c>
      <c r="E68" s="114"/>
      <c r="F68" s="114"/>
      <c r="G68" s="114"/>
      <c r="H68" s="114"/>
      <c r="I68" s="115"/>
      <c r="J68" s="116">
        <f>J289</f>
        <v>0</v>
      </c>
      <c r="L68" s="112"/>
    </row>
    <row r="69" spans="2:12" s="8" customFormat="1" ht="19.95" customHeight="1">
      <c r="B69" s="112"/>
      <c r="D69" s="113" t="s">
        <v>160</v>
      </c>
      <c r="E69" s="114"/>
      <c r="F69" s="114"/>
      <c r="G69" s="114"/>
      <c r="H69" s="114"/>
      <c r="I69" s="115"/>
      <c r="J69" s="116">
        <f>J296</f>
        <v>0</v>
      </c>
      <c r="L69" s="112"/>
    </row>
    <row r="70" spans="2:12" s="8" customFormat="1" ht="19.95" customHeight="1">
      <c r="B70" s="112"/>
      <c r="D70" s="113" t="s">
        <v>162</v>
      </c>
      <c r="E70" s="114"/>
      <c r="F70" s="114"/>
      <c r="G70" s="114"/>
      <c r="H70" s="114"/>
      <c r="I70" s="115"/>
      <c r="J70" s="116">
        <f>J312</f>
        <v>0</v>
      </c>
      <c r="L70" s="112"/>
    </row>
    <row r="71" spans="2:12" s="8" customFormat="1" ht="19.95" customHeight="1">
      <c r="B71" s="112"/>
      <c r="D71" s="113" t="s">
        <v>163</v>
      </c>
      <c r="E71" s="114"/>
      <c r="F71" s="114"/>
      <c r="G71" s="114"/>
      <c r="H71" s="114"/>
      <c r="I71" s="115"/>
      <c r="J71" s="116">
        <f>J316</f>
        <v>0</v>
      </c>
      <c r="L71" s="112"/>
    </row>
    <row r="72" spans="2:12" s="8" customFormat="1" ht="19.95" customHeight="1">
      <c r="B72" s="112"/>
      <c r="D72" s="113" t="s">
        <v>1125</v>
      </c>
      <c r="E72" s="114"/>
      <c r="F72" s="114"/>
      <c r="G72" s="114"/>
      <c r="H72" s="114"/>
      <c r="I72" s="115"/>
      <c r="J72" s="116">
        <f>J374</f>
        <v>0</v>
      </c>
      <c r="L72" s="112"/>
    </row>
    <row r="73" spans="2:12" s="8" customFormat="1" ht="19.95" customHeight="1">
      <c r="B73" s="112"/>
      <c r="D73" s="113" t="s">
        <v>164</v>
      </c>
      <c r="E73" s="114"/>
      <c r="F73" s="114"/>
      <c r="G73" s="114"/>
      <c r="H73" s="114"/>
      <c r="I73" s="115"/>
      <c r="J73" s="116">
        <f>J378</f>
        <v>0</v>
      </c>
      <c r="L73" s="112"/>
    </row>
    <row r="74" spans="2:12" s="8" customFormat="1" ht="19.95" customHeight="1">
      <c r="B74" s="112"/>
      <c r="D74" s="113" t="s">
        <v>165</v>
      </c>
      <c r="E74" s="114"/>
      <c r="F74" s="114"/>
      <c r="G74" s="114"/>
      <c r="H74" s="114"/>
      <c r="I74" s="115"/>
      <c r="J74" s="116">
        <f>J394</f>
        <v>0</v>
      </c>
      <c r="L74" s="112"/>
    </row>
    <row r="75" spans="2:12" s="8" customFormat="1" ht="19.95" customHeight="1">
      <c r="B75" s="112"/>
      <c r="D75" s="113" t="s">
        <v>1126</v>
      </c>
      <c r="E75" s="114"/>
      <c r="F75" s="114"/>
      <c r="G75" s="114"/>
      <c r="H75" s="114"/>
      <c r="I75" s="115"/>
      <c r="J75" s="116">
        <f>J514</f>
        <v>0</v>
      </c>
      <c r="L75" s="112"/>
    </row>
    <row r="76" spans="2:12" s="8" customFormat="1" ht="19.95" customHeight="1">
      <c r="B76" s="112"/>
      <c r="D76" s="113" t="s">
        <v>1127</v>
      </c>
      <c r="E76" s="114"/>
      <c r="F76" s="114"/>
      <c r="G76" s="114"/>
      <c r="H76" s="114"/>
      <c r="I76" s="115"/>
      <c r="J76" s="116">
        <f>J530</f>
        <v>0</v>
      </c>
      <c r="L76" s="112"/>
    </row>
    <row r="77" spans="2:12" s="8" customFormat="1" ht="19.95" customHeight="1">
      <c r="B77" s="112"/>
      <c r="D77" s="113" t="s">
        <v>168</v>
      </c>
      <c r="E77" s="114"/>
      <c r="F77" s="114"/>
      <c r="G77" s="114"/>
      <c r="H77" s="114"/>
      <c r="I77" s="115"/>
      <c r="J77" s="116">
        <f>J571</f>
        <v>0</v>
      </c>
      <c r="L77" s="112"/>
    </row>
    <row r="78" spans="2:12" s="8" customFormat="1" ht="19.95" customHeight="1">
      <c r="B78" s="112"/>
      <c r="D78" s="113" t="s">
        <v>169</v>
      </c>
      <c r="E78" s="114"/>
      <c r="F78" s="114"/>
      <c r="G78" s="114"/>
      <c r="H78" s="114"/>
      <c r="I78" s="115"/>
      <c r="J78" s="116">
        <f>J583</f>
        <v>0</v>
      </c>
      <c r="L78" s="112"/>
    </row>
    <row r="79" spans="2:12" s="8" customFormat="1" ht="19.95" customHeight="1">
      <c r="B79" s="112"/>
      <c r="D79" s="113" t="s">
        <v>170</v>
      </c>
      <c r="E79" s="114"/>
      <c r="F79" s="114"/>
      <c r="G79" s="114"/>
      <c r="H79" s="114"/>
      <c r="I79" s="115"/>
      <c r="J79" s="116">
        <f>J695</f>
        <v>0</v>
      </c>
      <c r="L79" s="112"/>
    </row>
    <row r="80" spans="2:12" s="7" customFormat="1" ht="24.9" customHeight="1">
      <c r="B80" s="107"/>
      <c r="D80" s="108" t="s">
        <v>171</v>
      </c>
      <c r="E80" s="109"/>
      <c r="F80" s="109"/>
      <c r="G80" s="109"/>
      <c r="H80" s="109"/>
      <c r="I80" s="110"/>
      <c r="J80" s="111">
        <f>J706</f>
        <v>0</v>
      </c>
      <c r="L80" s="107"/>
    </row>
    <row r="81" spans="2:12" s="8" customFormat="1" ht="19.95" customHeight="1">
      <c r="B81" s="112"/>
      <c r="D81" s="113" t="s">
        <v>172</v>
      </c>
      <c r="E81" s="114"/>
      <c r="F81" s="114"/>
      <c r="G81" s="114"/>
      <c r="H81" s="114"/>
      <c r="I81" s="115"/>
      <c r="J81" s="116">
        <f>J707</f>
        <v>0</v>
      </c>
      <c r="L81" s="112"/>
    </row>
    <row r="82" spans="2:12" s="7" customFormat="1" ht="24.9" customHeight="1">
      <c r="B82" s="107"/>
      <c r="D82" s="108" t="s">
        <v>173</v>
      </c>
      <c r="E82" s="109"/>
      <c r="F82" s="109"/>
      <c r="G82" s="109"/>
      <c r="H82" s="109"/>
      <c r="I82" s="110"/>
      <c r="J82" s="111">
        <f>J710</f>
        <v>0</v>
      </c>
      <c r="L82" s="107"/>
    </row>
    <row r="83" spans="2:12" s="8" customFormat="1" ht="19.95" customHeight="1">
      <c r="B83" s="112"/>
      <c r="D83" s="113" t="s">
        <v>174</v>
      </c>
      <c r="E83" s="114"/>
      <c r="F83" s="114"/>
      <c r="G83" s="114"/>
      <c r="H83" s="114"/>
      <c r="I83" s="115"/>
      <c r="J83" s="116">
        <f>J711</f>
        <v>0</v>
      </c>
      <c r="L83" s="112"/>
    </row>
    <row r="84" spans="2:12" s="7" customFormat="1" ht="24.9" customHeight="1">
      <c r="B84" s="107"/>
      <c r="D84" s="108" t="s">
        <v>175</v>
      </c>
      <c r="E84" s="109"/>
      <c r="F84" s="109"/>
      <c r="G84" s="109"/>
      <c r="H84" s="109"/>
      <c r="I84" s="110"/>
      <c r="J84" s="111">
        <f>J715</f>
        <v>0</v>
      </c>
      <c r="L84" s="107"/>
    </row>
    <row r="85" spans="2:12" s="7" customFormat="1" ht="24.9" customHeight="1">
      <c r="B85" s="107"/>
      <c r="D85" s="108" t="s">
        <v>176</v>
      </c>
      <c r="E85" s="109"/>
      <c r="F85" s="109"/>
      <c r="G85" s="109"/>
      <c r="H85" s="109"/>
      <c r="I85" s="110"/>
      <c r="J85" s="111">
        <f>J724</f>
        <v>0</v>
      </c>
      <c r="L85" s="107"/>
    </row>
    <row r="86" spans="2:12" s="8" customFormat="1" ht="19.95" customHeight="1">
      <c r="B86" s="112"/>
      <c r="D86" s="113" t="s">
        <v>177</v>
      </c>
      <c r="E86" s="114"/>
      <c r="F86" s="114"/>
      <c r="G86" s="114"/>
      <c r="H86" s="114"/>
      <c r="I86" s="115"/>
      <c r="J86" s="116">
        <f>J725</f>
        <v>0</v>
      </c>
      <c r="L86" s="112"/>
    </row>
    <row r="87" spans="2:12" s="8" customFormat="1" ht="19.95" customHeight="1">
      <c r="B87" s="112"/>
      <c r="D87" s="113" t="s">
        <v>178</v>
      </c>
      <c r="E87" s="114"/>
      <c r="F87" s="114"/>
      <c r="G87" s="114"/>
      <c r="H87" s="114"/>
      <c r="I87" s="115"/>
      <c r="J87" s="116">
        <f>J728</f>
        <v>0</v>
      </c>
      <c r="L87" s="112"/>
    </row>
    <row r="88" spans="2:12" s="1" customFormat="1" ht="21.75" customHeight="1">
      <c r="B88" s="30"/>
      <c r="I88" s="85"/>
      <c r="L88" s="30"/>
    </row>
    <row r="89" spans="2:12" s="1" customFormat="1" ht="6.9" customHeight="1">
      <c r="B89" s="39"/>
      <c r="C89" s="40"/>
      <c r="D89" s="40"/>
      <c r="E89" s="40"/>
      <c r="F89" s="40"/>
      <c r="G89" s="40"/>
      <c r="H89" s="40"/>
      <c r="I89" s="101"/>
      <c r="J89" s="40"/>
      <c r="K89" s="40"/>
      <c r="L89" s="30"/>
    </row>
    <row r="93" spans="2:12" s="1" customFormat="1" ht="6.9" customHeight="1">
      <c r="B93" s="41"/>
      <c r="C93" s="42"/>
      <c r="D93" s="42"/>
      <c r="E93" s="42"/>
      <c r="F93" s="42"/>
      <c r="G93" s="42"/>
      <c r="H93" s="42"/>
      <c r="I93" s="102"/>
      <c r="J93" s="42"/>
      <c r="K93" s="42"/>
      <c r="L93" s="30"/>
    </row>
    <row r="94" spans="2:12" s="1" customFormat="1" ht="24.9" customHeight="1">
      <c r="B94" s="30"/>
      <c r="C94" s="20" t="s">
        <v>179</v>
      </c>
      <c r="I94" s="85"/>
      <c r="L94" s="30"/>
    </row>
    <row r="95" spans="2:12" s="1" customFormat="1" ht="6.9" customHeight="1">
      <c r="B95" s="30"/>
      <c r="I95" s="85"/>
      <c r="L95" s="30"/>
    </row>
    <row r="96" spans="2:12" s="1" customFormat="1" ht="12" customHeight="1">
      <c r="B96" s="30"/>
      <c r="C96" s="25" t="s">
        <v>17</v>
      </c>
      <c r="I96" s="85"/>
      <c r="L96" s="30"/>
    </row>
    <row r="97" spans="2:12" s="1" customFormat="1" ht="16.35" customHeight="1">
      <c r="B97" s="30"/>
      <c r="E97" s="240" t="str">
        <f>E7</f>
        <v>REKONSTRUKCE PODLAHY  TĚLOCVIČNY A VSTUPNÍCH PROSTOR</v>
      </c>
      <c r="F97" s="241"/>
      <c r="G97" s="241"/>
      <c r="H97" s="241"/>
      <c r="I97" s="85"/>
      <c r="L97" s="30"/>
    </row>
    <row r="98" spans="2:12" s="1" customFormat="1" ht="12" customHeight="1">
      <c r="B98" s="30"/>
      <c r="C98" s="25" t="s">
        <v>102</v>
      </c>
      <c r="I98" s="85"/>
      <c r="L98" s="30"/>
    </row>
    <row r="99" spans="2:12" s="1" customFormat="1" ht="16.35" customHeight="1">
      <c r="B99" s="30"/>
      <c r="E99" s="224" t="str">
        <f>E9</f>
        <v>SO 02 - Ostatní prostory (1.PP vč. m.č.134)</v>
      </c>
      <c r="F99" s="223"/>
      <c r="G99" s="223"/>
      <c r="H99" s="223"/>
      <c r="I99" s="85"/>
      <c r="L99" s="30"/>
    </row>
    <row r="100" spans="2:12" s="1" customFormat="1" ht="6.9" customHeight="1">
      <c r="B100" s="30"/>
      <c r="I100" s="85"/>
      <c r="L100" s="30"/>
    </row>
    <row r="101" spans="2:12" s="1" customFormat="1" ht="12" customHeight="1">
      <c r="B101" s="30"/>
      <c r="C101" s="25" t="s">
        <v>21</v>
      </c>
      <c r="F101" s="16" t="str">
        <f>F12</f>
        <v>Náchod</v>
      </c>
      <c r="I101" s="86" t="s">
        <v>23</v>
      </c>
      <c r="J101" s="46">
        <f>IF(J12="","",J12)</f>
        <v>43570</v>
      </c>
      <c r="L101" s="30"/>
    </row>
    <row r="102" spans="2:12" s="1" customFormat="1" ht="6.9" customHeight="1">
      <c r="B102" s="30"/>
      <c r="I102" s="85"/>
      <c r="L102" s="30"/>
    </row>
    <row r="103" spans="2:12" s="1" customFormat="1" ht="13.2" customHeight="1">
      <c r="B103" s="30"/>
      <c r="C103" s="25" t="s">
        <v>24</v>
      </c>
      <c r="F103" s="16" t="str">
        <f>E15</f>
        <v>SPŠ stavební a OA Náchod</v>
      </c>
      <c r="I103" s="86" t="s">
        <v>30</v>
      </c>
      <c r="J103" s="28" t="str">
        <f>E21</f>
        <v>INS spol. s r.o.</v>
      </c>
      <c r="L103" s="30"/>
    </row>
    <row r="104" spans="2:12" s="1" customFormat="1" ht="13.2" customHeight="1">
      <c r="B104" s="30"/>
      <c r="C104" s="25" t="s">
        <v>28</v>
      </c>
      <c r="F104" s="16" t="str">
        <f>IF(E18="","",E18)</f>
        <v>Vyplň údaj</v>
      </c>
      <c r="I104" s="86" t="s">
        <v>32</v>
      </c>
      <c r="J104" s="28" t="str">
        <f>E24</f>
        <v>Ivan Mezera</v>
      </c>
      <c r="L104" s="30"/>
    </row>
    <row r="105" spans="2:12" s="1" customFormat="1" ht="10.35" customHeight="1">
      <c r="B105" s="30"/>
      <c r="I105" s="85"/>
      <c r="L105" s="30"/>
    </row>
    <row r="106" spans="2:20" s="9" customFormat="1" ht="29.25" customHeight="1">
      <c r="B106" s="117"/>
      <c r="C106" s="118" t="s">
        <v>180</v>
      </c>
      <c r="D106" s="119" t="s">
        <v>56</v>
      </c>
      <c r="E106" s="119" t="s">
        <v>52</v>
      </c>
      <c r="F106" s="119" t="s">
        <v>53</v>
      </c>
      <c r="G106" s="119" t="s">
        <v>181</v>
      </c>
      <c r="H106" s="119" t="s">
        <v>182</v>
      </c>
      <c r="I106" s="120" t="s">
        <v>183</v>
      </c>
      <c r="J106" s="121" t="s">
        <v>147</v>
      </c>
      <c r="K106" s="122" t="s">
        <v>184</v>
      </c>
      <c r="L106" s="117"/>
      <c r="M106" s="53" t="s">
        <v>3</v>
      </c>
      <c r="N106" s="54" t="s">
        <v>41</v>
      </c>
      <c r="O106" s="54" t="s">
        <v>185</v>
      </c>
      <c r="P106" s="54" t="s">
        <v>186</v>
      </c>
      <c r="Q106" s="54" t="s">
        <v>187</v>
      </c>
      <c r="R106" s="54" t="s">
        <v>188</v>
      </c>
      <c r="S106" s="54" t="s">
        <v>189</v>
      </c>
      <c r="T106" s="55" t="s">
        <v>190</v>
      </c>
    </row>
    <row r="107" spans="2:63" s="1" customFormat="1" ht="22.8" customHeight="1">
      <c r="B107" s="30"/>
      <c r="C107" s="58" t="s">
        <v>191</v>
      </c>
      <c r="I107" s="85"/>
      <c r="J107" s="123">
        <f>BK107</f>
        <v>0</v>
      </c>
      <c r="L107" s="30"/>
      <c r="M107" s="56"/>
      <c r="N107" s="47"/>
      <c r="O107" s="47"/>
      <c r="P107" s="124">
        <f>P108+P271+P706+P710+P715+P724</f>
        <v>0</v>
      </c>
      <c r="Q107" s="47"/>
      <c r="R107" s="124">
        <f>R108+R271+R706+R710+R715+R724</f>
        <v>17.13045556</v>
      </c>
      <c r="S107" s="47"/>
      <c r="T107" s="125">
        <f>T108+T271+T706+T710+T715+T724</f>
        <v>13.196605600000002</v>
      </c>
      <c r="AT107" s="16" t="s">
        <v>70</v>
      </c>
      <c r="AU107" s="16" t="s">
        <v>148</v>
      </c>
      <c r="BK107" s="126">
        <f>BK108+BK271+BK706+BK710+BK715+BK724</f>
        <v>0</v>
      </c>
    </row>
    <row r="108" spans="2:63" s="10" customFormat="1" ht="25.95" customHeight="1">
      <c r="B108" s="127"/>
      <c r="D108" s="128" t="s">
        <v>70</v>
      </c>
      <c r="E108" s="129" t="s">
        <v>192</v>
      </c>
      <c r="F108" s="129" t="s">
        <v>193</v>
      </c>
      <c r="I108" s="130"/>
      <c r="J108" s="131">
        <f>BK108</f>
        <v>0</v>
      </c>
      <c r="L108" s="127"/>
      <c r="M108" s="132"/>
      <c r="N108" s="133"/>
      <c r="O108" s="133"/>
      <c r="P108" s="134">
        <f>P109+P123+P201+P236+P268</f>
        <v>0</v>
      </c>
      <c r="Q108" s="133"/>
      <c r="R108" s="134">
        <f>R109+R123+R201+R236+R268</f>
        <v>8.06828581</v>
      </c>
      <c r="S108" s="133"/>
      <c r="T108" s="135">
        <f>T109+T123+T201+T236+T268</f>
        <v>10.04058</v>
      </c>
      <c r="AR108" s="128" t="s">
        <v>78</v>
      </c>
      <c r="AT108" s="136" t="s">
        <v>70</v>
      </c>
      <c r="AU108" s="136" t="s">
        <v>71</v>
      </c>
      <c r="AY108" s="128" t="s">
        <v>194</v>
      </c>
      <c r="BK108" s="137">
        <f>BK109+BK123+BK201+BK236+BK268</f>
        <v>0</v>
      </c>
    </row>
    <row r="109" spans="2:63" s="10" customFormat="1" ht="22.8" customHeight="1">
      <c r="B109" s="127"/>
      <c r="D109" s="128" t="s">
        <v>70</v>
      </c>
      <c r="E109" s="138" t="s">
        <v>195</v>
      </c>
      <c r="F109" s="138" t="s">
        <v>196</v>
      </c>
      <c r="I109" s="130"/>
      <c r="J109" s="139">
        <f>BK109</f>
        <v>0</v>
      </c>
      <c r="L109" s="127"/>
      <c r="M109" s="132"/>
      <c r="N109" s="133"/>
      <c r="O109" s="133"/>
      <c r="P109" s="134">
        <f>SUM(P110:P122)</f>
        <v>0</v>
      </c>
      <c r="Q109" s="133"/>
      <c r="R109" s="134">
        <f>SUM(R110:R122)</f>
        <v>3.8781809000000003</v>
      </c>
      <c r="S109" s="133"/>
      <c r="T109" s="135">
        <f>SUM(T110:T122)</f>
        <v>0</v>
      </c>
      <c r="AR109" s="128" t="s">
        <v>78</v>
      </c>
      <c r="AT109" s="136" t="s">
        <v>70</v>
      </c>
      <c r="AU109" s="136" t="s">
        <v>78</v>
      </c>
      <c r="AY109" s="128" t="s">
        <v>194</v>
      </c>
      <c r="BK109" s="137">
        <f>SUM(BK110:BK122)</f>
        <v>0</v>
      </c>
    </row>
    <row r="110" spans="2:65" s="1" customFormat="1" ht="16.35" customHeight="1">
      <c r="B110" s="140"/>
      <c r="C110" s="141" t="s">
        <v>78</v>
      </c>
      <c r="D110" s="141" t="s">
        <v>197</v>
      </c>
      <c r="E110" s="142" t="s">
        <v>198</v>
      </c>
      <c r="F110" s="143" t="s">
        <v>199</v>
      </c>
      <c r="G110" s="144" t="s">
        <v>200</v>
      </c>
      <c r="H110" s="145">
        <v>19</v>
      </c>
      <c r="I110" s="146"/>
      <c r="J110" s="147">
        <f>ROUND(I110*H110,2)</f>
        <v>0</v>
      </c>
      <c r="K110" s="143" t="s">
        <v>201</v>
      </c>
      <c r="L110" s="30"/>
      <c r="M110" s="148" t="s">
        <v>3</v>
      </c>
      <c r="N110" s="149" t="s">
        <v>42</v>
      </c>
      <c r="O110" s="49"/>
      <c r="P110" s="150">
        <f>O110*H110</f>
        <v>0</v>
      </c>
      <c r="Q110" s="150">
        <v>0.18142</v>
      </c>
      <c r="R110" s="150">
        <f>Q110*H110</f>
        <v>3.44698</v>
      </c>
      <c r="S110" s="150">
        <v>0</v>
      </c>
      <c r="T110" s="151">
        <f>S110*H110</f>
        <v>0</v>
      </c>
      <c r="AR110" s="16" t="s">
        <v>202</v>
      </c>
      <c r="AT110" s="16" t="s">
        <v>197</v>
      </c>
      <c r="AU110" s="16" t="s">
        <v>80</v>
      </c>
      <c r="AY110" s="16" t="s">
        <v>194</v>
      </c>
      <c r="BE110" s="152">
        <f>IF(N110="základní",J110,0)</f>
        <v>0</v>
      </c>
      <c r="BF110" s="152">
        <f>IF(N110="snížená",J110,0)</f>
        <v>0</v>
      </c>
      <c r="BG110" s="152">
        <f>IF(N110="zákl. přenesená",J110,0)</f>
        <v>0</v>
      </c>
      <c r="BH110" s="152">
        <f>IF(N110="sníž. přenesená",J110,0)</f>
        <v>0</v>
      </c>
      <c r="BI110" s="152">
        <f>IF(N110="nulová",J110,0)</f>
        <v>0</v>
      </c>
      <c r="BJ110" s="16" t="s">
        <v>78</v>
      </c>
      <c r="BK110" s="152">
        <f>ROUND(I110*H110,2)</f>
        <v>0</v>
      </c>
      <c r="BL110" s="16" t="s">
        <v>202</v>
      </c>
      <c r="BM110" s="16" t="s">
        <v>1128</v>
      </c>
    </row>
    <row r="111" spans="2:47" s="1" customFormat="1" ht="19.2">
      <c r="B111" s="30"/>
      <c r="D111" s="153" t="s">
        <v>204</v>
      </c>
      <c r="F111" s="154" t="s">
        <v>205</v>
      </c>
      <c r="I111" s="85"/>
      <c r="L111" s="30"/>
      <c r="M111" s="155"/>
      <c r="N111" s="49"/>
      <c r="O111" s="49"/>
      <c r="P111" s="49"/>
      <c r="Q111" s="49"/>
      <c r="R111" s="49"/>
      <c r="S111" s="49"/>
      <c r="T111" s="50"/>
      <c r="AT111" s="16" t="s">
        <v>204</v>
      </c>
      <c r="AU111" s="16" t="s">
        <v>80</v>
      </c>
    </row>
    <row r="112" spans="2:51" s="11" customFormat="1" ht="12">
      <c r="B112" s="156"/>
      <c r="D112" s="153" t="s">
        <v>206</v>
      </c>
      <c r="E112" s="157" t="s">
        <v>3</v>
      </c>
      <c r="F112" s="158" t="s">
        <v>1129</v>
      </c>
      <c r="H112" s="159">
        <v>19</v>
      </c>
      <c r="I112" s="160"/>
      <c r="L112" s="156"/>
      <c r="M112" s="161"/>
      <c r="N112" s="162"/>
      <c r="O112" s="162"/>
      <c r="P112" s="162"/>
      <c r="Q112" s="162"/>
      <c r="R112" s="162"/>
      <c r="S112" s="162"/>
      <c r="T112" s="163"/>
      <c r="AT112" s="157" t="s">
        <v>206</v>
      </c>
      <c r="AU112" s="157" t="s">
        <v>80</v>
      </c>
      <c r="AV112" s="11" t="s">
        <v>80</v>
      </c>
      <c r="AW112" s="11" t="s">
        <v>31</v>
      </c>
      <c r="AX112" s="11" t="s">
        <v>78</v>
      </c>
      <c r="AY112" s="157" t="s">
        <v>194</v>
      </c>
    </row>
    <row r="113" spans="2:65" s="1" customFormat="1" ht="16.35" customHeight="1">
      <c r="B113" s="140"/>
      <c r="C113" s="141" t="s">
        <v>225</v>
      </c>
      <c r="D113" s="141" t="s">
        <v>197</v>
      </c>
      <c r="E113" s="142" t="s">
        <v>226</v>
      </c>
      <c r="F113" s="143" t="s">
        <v>227</v>
      </c>
      <c r="G113" s="144" t="s">
        <v>228</v>
      </c>
      <c r="H113" s="145">
        <v>3.8</v>
      </c>
      <c r="I113" s="146"/>
      <c r="J113" s="147">
        <f>ROUND(I113*H113,2)</f>
        <v>0</v>
      </c>
      <c r="K113" s="143" t="s">
        <v>201</v>
      </c>
      <c r="L113" s="30"/>
      <c r="M113" s="148" t="s">
        <v>3</v>
      </c>
      <c r="N113" s="149" t="s">
        <v>42</v>
      </c>
      <c r="O113" s="49"/>
      <c r="P113" s="150">
        <f>O113*H113</f>
        <v>0</v>
      </c>
      <c r="Q113" s="150">
        <v>0.06917</v>
      </c>
      <c r="R113" s="150">
        <f>Q113*H113</f>
        <v>0.26284599999999997</v>
      </c>
      <c r="S113" s="150">
        <v>0</v>
      </c>
      <c r="T113" s="151">
        <f>S113*H113</f>
        <v>0</v>
      </c>
      <c r="AR113" s="16" t="s">
        <v>202</v>
      </c>
      <c r="AT113" s="16" t="s">
        <v>197</v>
      </c>
      <c r="AU113" s="16" t="s">
        <v>80</v>
      </c>
      <c r="AY113" s="16" t="s">
        <v>194</v>
      </c>
      <c r="BE113" s="152">
        <f>IF(N113="základní",J113,0)</f>
        <v>0</v>
      </c>
      <c r="BF113" s="152">
        <f>IF(N113="snížená",J113,0)</f>
        <v>0</v>
      </c>
      <c r="BG113" s="152">
        <f>IF(N113="zákl. přenesená",J113,0)</f>
        <v>0</v>
      </c>
      <c r="BH113" s="152">
        <f>IF(N113="sníž. přenesená",J113,0)</f>
        <v>0</v>
      </c>
      <c r="BI113" s="152">
        <f>IF(N113="nulová",J113,0)</f>
        <v>0</v>
      </c>
      <c r="BJ113" s="16" t="s">
        <v>78</v>
      </c>
      <c r="BK113" s="152">
        <f>ROUND(I113*H113,2)</f>
        <v>0</v>
      </c>
      <c r="BL113" s="16" t="s">
        <v>202</v>
      </c>
      <c r="BM113" s="16" t="s">
        <v>1130</v>
      </c>
    </row>
    <row r="114" spans="2:47" s="1" customFormat="1" ht="19.2">
      <c r="B114" s="30"/>
      <c r="D114" s="153" t="s">
        <v>204</v>
      </c>
      <c r="F114" s="154" t="s">
        <v>230</v>
      </c>
      <c r="I114" s="85"/>
      <c r="L114" s="30"/>
      <c r="M114" s="155"/>
      <c r="N114" s="49"/>
      <c r="O114" s="49"/>
      <c r="P114" s="49"/>
      <c r="Q114" s="49"/>
      <c r="R114" s="49"/>
      <c r="S114" s="49"/>
      <c r="T114" s="50"/>
      <c r="AT114" s="16" t="s">
        <v>204</v>
      </c>
      <c r="AU114" s="16" t="s">
        <v>80</v>
      </c>
    </row>
    <row r="115" spans="2:51" s="12" customFormat="1" ht="12">
      <c r="B115" s="164"/>
      <c r="D115" s="153" t="s">
        <v>206</v>
      </c>
      <c r="E115" s="165" t="s">
        <v>3</v>
      </c>
      <c r="F115" s="166" t="s">
        <v>1131</v>
      </c>
      <c r="H115" s="165" t="s">
        <v>3</v>
      </c>
      <c r="I115" s="167"/>
      <c r="L115" s="164"/>
      <c r="M115" s="168"/>
      <c r="N115" s="169"/>
      <c r="O115" s="169"/>
      <c r="P115" s="169"/>
      <c r="Q115" s="169"/>
      <c r="R115" s="169"/>
      <c r="S115" s="169"/>
      <c r="T115" s="170"/>
      <c r="AT115" s="165" t="s">
        <v>206</v>
      </c>
      <c r="AU115" s="165" t="s">
        <v>80</v>
      </c>
      <c r="AV115" s="12" t="s">
        <v>78</v>
      </c>
      <c r="AW115" s="12" t="s">
        <v>31</v>
      </c>
      <c r="AX115" s="12" t="s">
        <v>71</v>
      </c>
      <c r="AY115" s="165" t="s">
        <v>194</v>
      </c>
    </row>
    <row r="116" spans="2:51" s="11" customFormat="1" ht="12">
      <c r="B116" s="156"/>
      <c r="D116" s="153" t="s">
        <v>206</v>
      </c>
      <c r="E116" s="157" t="s">
        <v>3</v>
      </c>
      <c r="F116" s="158" t="s">
        <v>1132</v>
      </c>
      <c r="H116" s="159">
        <v>5.4</v>
      </c>
      <c r="I116" s="160"/>
      <c r="L116" s="156"/>
      <c r="M116" s="161"/>
      <c r="N116" s="162"/>
      <c r="O116" s="162"/>
      <c r="P116" s="162"/>
      <c r="Q116" s="162"/>
      <c r="R116" s="162"/>
      <c r="S116" s="162"/>
      <c r="T116" s="163"/>
      <c r="AT116" s="157" t="s">
        <v>206</v>
      </c>
      <c r="AU116" s="157" t="s">
        <v>80</v>
      </c>
      <c r="AV116" s="11" t="s">
        <v>80</v>
      </c>
      <c r="AW116" s="11" t="s">
        <v>31</v>
      </c>
      <c r="AX116" s="11" t="s">
        <v>71</v>
      </c>
      <c r="AY116" s="157" t="s">
        <v>194</v>
      </c>
    </row>
    <row r="117" spans="2:51" s="11" customFormat="1" ht="12">
      <c r="B117" s="156"/>
      <c r="D117" s="153" t="s">
        <v>206</v>
      </c>
      <c r="E117" s="157" t="s">
        <v>3</v>
      </c>
      <c r="F117" s="158" t="s">
        <v>880</v>
      </c>
      <c r="H117" s="159">
        <v>-1.6</v>
      </c>
      <c r="I117" s="160"/>
      <c r="L117" s="156"/>
      <c r="M117" s="161"/>
      <c r="N117" s="162"/>
      <c r="O117" s="162"/>
      <c r="P117" s="162"/>
      <c r="Q117" s="162"/>
      <c r="R117" s="162"/>
      <c r="S117" s="162"/>
      <c r="T117" s="163"/>
      <c r="AT117" s="157" t="s">
        <v>206</v>
      </c>
      <c r="AU117" s="157" t="s">
        <v>80</v>
      </c>
      <c r="AV117" s="11" t="s">
        <v>80</v>
      </c>
      <c r="AW117" s="11" t="s">
        <v>31</v>
      </c>
      <c r="AX117" s="11" t="s">
        <v>71</v>
      </c>
      <c r="AY117" s="157" t="s">
        <v>194</v>
      </c>
    </row>
    <row r="118" spans="2:51" s="13" customFormat="1" ht="12">
      <c r="B118" s="171"/>
      <c r="D118" s="153" t="s">
        <v>206</v>
      </c>
      <c r="E118" s="172" t="s">
        <v>83</v>
      </c>
      <c r="F118" s="173" t="s">
        <v>215</v>
      </c>
      <c r="H118" s="174">
        <v>3.8</v>
      </c>
      <c r="I118" s="175"/>
      <c r="L118" s="171"/>
      <c r="M118" s="176"/>
      <c r="N118" s="177"/>
      <c r="O118" s="177"/>
      <c r="P118" s="177"/>
      <c r="Q118" s="177"/>
      <c r="R118" s="177"/>
      <c r="S118" s="177"/>
      <c r="T118" s="178"/>
      <c r="AT118" s="172" t="s">
        <v>206</v>
      </c>
      <c r="AU118" s="172" t="s">
        <v>80</v>
      </c>
      <c r="AV118" s="13" t="s">
        <v>202</v>
      </c>
      <c r="AW118" s="13" t="s">
        <v>31</v>
      </c>
      <c r="AX118" s="13" t="s">
        <v>78</v>
      </c>
      <c r="AY118" s="172" t="s">
        <v>194</v>
      </c>
    </row>
    <row r="119" spans="2:65" s="1" customFormat="1" ht="16.35" customHeight="1">
      <c r="B119" s="140"/>
      <c r="C119" s="141" t="s">
        <v>239</v>
      </c>
      <c r="D119" s="141" t="s">
        <v>197</v>
      </c>
      <c r="E119" s="142" t="s">
        <v>240</v>
      </c>
      <c r="F119" s="143" t="s">
        <v>241</v>
      </c>
      <c r="G119" s="144" t="s">
        <v>228</v>
      </c>
      <c r="H119" s="145">
        <v>0.63</v>
      </c>
      <c r="I119" s="146"/>
      <c r="J119" s="147">
        <f>ROUND(I119*H119,2)</f>
        <v>0</v>
      </c>
      <c r="K119" s="143" t="s">
        <v>201</v>
      </c>
      <c r="L119" s="30"/>
      <c r="M119" s="148" t="s">
        <v>3</v>
      </c>
      <c r="N119" s="149" t="s">
        <v>42</v>
      </c>
      <c r="O119" s="49"/>
      <c r="P119" s="150">
        <f>O119*H119</f>
        <v>0</v>
      </c>
      <c r="Q119" s="150">
        <v>0.26723</v>
      </c>
      <c r="R119" s="150">
        <f>Q119*H119</f>
        <v>0.16835490000000003</v>
      </c>
      <c r="S119" s="150">
        <v>0</v>
      </c>
      <c r="T119" s="151">
        <f>S119*H119</f>
        <v>0</v>
      </c>
      <c r="AR119" s="16" t="s">
        <v>202</v>
      </c>
      <c r="AT119" s="16" t="s">
        <v>197</v>
      </c>
      <c r="AU119" s="16" t="s">
        <v>80</v>
      </c>
      <c r="AY119" s="16" t="s">
        <v>194</v>
      </c>
      <c r="BE119" s="152">
        <f>IF(N119="základní",J119,0)</f>
        <v>0</v>
      </c>
      <c r="BF119" s="152">
        <f>IF(N119="snížená",J119,0)</f>
        <v>0</v>
      </c>
      <c r="BG119" s="152">
        <f>IF(N119="zákl. přenesená",J119,0)</f>
        <v>0</v>
      </c>
      <c r="BH119" s="152">
        <f>IF(N119="sníž. přenesená",J119,0)</f>
        <v>0</v>
      </c>
      <c r="BI119" s="152">
        <f>IF(N119="nulová",J119,0)</f>
        <v>0</v>
      </c>
      <c r="BJ119" s="16" t="s">
        <v>78</v>
      </c>
      <c r="BK119" s="152">
        <f>ROUND(I119*H119,2)</f>
        <v>0</v>
      </c>
      <c r="BL119" s="16" t="s">
        <v>202</v>
      </c>
      <c r="BM119" s="16" t="s">
        <v>1133</v>
      </c>
    </row>
    <row r="120" spans="2:47" s="1" customFormat="1" ht="19.2">
      <c r="B120" s="30"/>
      <c r="D120" s="153" t="s">
        <v>204</v>
      </c>
      <c r="F120" s="154" t="s">
        <v>243</v>
      </c>
      <c r="I120" s="85"/>
      <c r="L120" s="30"/>
      <c r="M120" s="155"/>
      <c r="N120" s="49"/>
      <c r="O120" s="49"/>
      <c r="P120" s="49"/>
      <c r="Q120" s="49"/>
      <c r="R120" s="49"/>
      <c r="S120" s="49"/>
      <c r="T120" s="50"/>
      <c r="AT120" s="16" t="s">
        <v>204</v>
      </c>
      <c r="AU120" s="16" t="s">
        <v>80</v>
      </c>
    </row>
    <row r="121" spans="2:51" s="11" customFormat="1" ht="12">
      <c r="B121" s="156"/>
      <c r="D121" s="153" t="s">
        <v>206</v>
      </c>
      <c r="E121" s="157" t="s">
        <v>3</v>
      </c>
      <c r="F121" s="158" t="s">
        <v>1134</v>
      </c>
      <c r="H121" s="159">
        <v>0.63</v>
      </c>
      <c r="I121" s="160"/>
      <c r="L121" s="156"/>
      <c r="M121" s="161"/>
      <c r="N121" s="162"/>
      <c r="O121" s="162"/>
      <c r="P121" s="162"/>
      <c r="Q121" s="162"/>
      <c r="R121" s="162"/>
      <c r="S121" s="162"/>
      <c r="T121" s="163"/>
      <c r="AT121" s="157" t="s">
        <v>206</v>
      </c>
      <c r="AU121" s="157" t="s">
        <v>80</v>
      </c>
      <c r="AV121" s="11" t="s">
        <v>80</v>
      </c>
      <c r="AW121" s="11" t="s">
        <v>31</v>
      </c>
      <c r="AX121" s="11" t="s">
        <v>71</v>
      </c>
      <c r="AY121" s="157" t="s">
        <v>194</v>
      </c>
    </row>
    <row r="122" spans="2:51" s="13" customFormat="1" ht="12">
      <c r="B122" s="171"/>
      <c r="D122" s="153" t="s">
        <v>206</v>
      </c>
      <c r="E122" s="172" t="s">
        <v>3</v>
      </c>
      <c r="F122" s="173" t="s">
        <v>215</v>
      </c>
      <c r="H122" s="174">
        <v>0.63</v>
      </c>
      <c r="I122" s="175"/>
      <c r="L122" s="171"/>
      <c r="M122" s="176"/>
      <c r="N122" s="177"/>
      <c r="O122" s="177"/>
      <c r="P122" s="177"/>
      <c r="Q122" s="177"/>
      <c r="R122" s="177"/>
      <c r="S122" s="177"/>
      <c r="T122" s="178"/>
      <c r="AT122" s="172" t="s">
        <v>206</v>
      </c>
      <c r="AU122" s="172" t="s">
        <v>80</v>
      </c>
      <c r="AV122" s="13" t="s">
        <v>202</v>
      </c>
      <c r="AW122" s="13" t="s">
        <v>31</v>
      </c>
      <c r="AX122" s="13" t="s">
        <v>78</v>
      </c>
      <c r="AY122" s="172" t="s">
        <v>194</v>
      </c>
    </row>
    <row r="123" spans="2:63" s="10" customFormat="1" ht="22.8" customHeight="1">
      <c r="B123" s="127"/>
      <c r="D123" s="128" t="s">
        <v>70</v>
      </c>
      <c r="E123" s="138" t="s">
        <v>233</v>
      </c>
      <c r="F123" s="138" t="s">
        <v>245</v>
      </c>
      <c r="I123" s="130"/>
      <c r="J123" s="139">
        <f>BK123</f>
        <v>0</v>
      </c>
      <c r="L123" s="127"/>
      <c r="M123" s="132"/>
      <c r="N123" s="133"/>
      <c r="O123" s="133"/>
      <c r="P123" s="134">
        <f>SUM(P124:P200)</f>
        <v>0</v>
      </c>
      <c r="Q123" s="133"/>
      <c r="R123" s="134">
        <f>SUM(R124:R200)</f>
        <v>4.171059120000001</v>
      </c>
      <c r="S123" s="133"/>
      <c r="T123" s="135">
        <f>SUM(T124:T200)</f>
        <v>0</v>
      </c>
      <c r="AR123" s="128" t="s">
        <v>78</v>
      </c>
      <c r="AT123" s="136" t="s">
        <v>70</v>
      </c>
      <c r="AU123" s="136" t="s">
        <v>78</v>
      </c>
      <c r="AY123" s="128" t="s">
        <v>194</v>
      </c>
      <c r="BK123" s="137">
        <f>SUM(BK124:BK200)</f>
        <v>0</v>
      </c>
    </row>
    <row r="124" spans="2:65" s="1" customFormat="1" ht="16.35" customHeight="1">
      <c r="B124" s="140"/>
      <c r="C124" s="141" t="s">
        <v>223</v>
      </c>
      <c r="D124" s="141" t="s">
        <v>197</v>
      </c>
      <c r="E124" s="142" t="s">
        <v>246</v>
      </c>
      <c r="F124" s="143" t="s">
        <v>247</v>
      </c>
      <c r="G124" s="144" t="s">
        <v>228</v>
      </c>
      <c r="H124" s="145">
        <v>207.64</v>
      </c>
      <c r="I124" s="146"/>
      <c r="J124" s="147">
        <f>ROUND(I124*H124,2)</f>
        <v>0</v>
      </c>
      <c r="K124" s="143" t="s">
        <v>201</v>
      </c>
      <c r="L124" s="30"/>
      <c r="M124" s="148" t="s">
        <v>3</v>
      </c>
      <c r="N124" s="149" t="s">
        <v>42</v>
      </c>
      <c r="O124" s="49"/>
      <c r="P124" s="150">
        <f>O124*H124</f>
        <v>0</v>
      </c>
      <c r="Q124" s="150">
        <v>0.0057</v>
      </c>
      <c r="R124" s="150">
        <f>Q124*H124</f>
        <v>1.183548</v>
      </c>
      <c r="S124" s="150">
        <v>0</v>
      </c>
      <c r="T124" s="151">
        <f>S124*H124</f>
        <v>0</v>
      </c>
      <c r="AR124" s="16" t="s">
        <v>202</v>
      </c>
      <c r="AT124" s="16" t="s">
        <v>197</v>
      </c>
      <c r="AU124" s="16" t="s">
        <v>80</v>
      </c>
      <c r="AY124" s="16" t="s">
        <v>194</v>
      </c>
      <c r="BE124" s="152">
        <f>IF(N124="základní",J124,0)</f>
        <v>0</v>
      </c>
      <c r="BF124" s="152">
        <f>IF(N124="snížená",J124,0)</f>
        <v>0</v>
      </c>
      <c r="BG124" s="152">
        <f>IF(N124="zákl. přenesená",J124,0)</f>
        <v>0</v>
      </c>
      <c r="BH124" s="152">
        <f>IF(N124="sníž. přenesená",J124,0)</f>
        <v>0</v>
      </c>
      <c r="BI124" s="152">
        <f>IF(N124="nulová",J124,0)</f>
        <v>0</v>
      </c>
      <c r="BJ124" s="16" t="s">
        <v>78</v>
      </c>
      <c r="BK124" s="152">
        <f>ROUND(I124*H124,2)</f>
        <v>0</v>
      </c>
      <c r="BL124" s="16" t="s">
        <v>202</v>
      </c>
      <c r="BM124" s="16" t="s">
        <v>1135</v>
      </c>
    </row>
    <row r="125" spans="2:47" s="1" customFormat="1" ht="19.2">
      <c r="B125" s="30"/>
      <c r="D125" s="153" t="s">
        <v>204</v>
      </c>
      <c r="F125" s="154" t="s">
        <v>249</v>
      </c>
      <c r="I125" s="85"/>
      <c r="L125" s="30"/>
      <c r="M125" s="155"/>
      <c r="N125" s="49"/>
      <c r="O125" s="49"/>
      <c r="P125" s="49"/>
      <c r="Q125" s="49"/>
      <c r="R125" s="49"/>
      <c r="S125" s="49"/>
      <c r="T125" s="50"/>
      <c r="AT125" s="16" t="s">
        <v>204</v>
      </c>
      <c r="AU125" s="16" t="s">
        <v>80</v>
      </c>
    </row>
    <row r="126" spans="2:51" s="12" customFormat="1" ht="12">
      <c r="B126" s="164"/>
      <c r="D126" s="153" t="s">
        <v>206</v>
      </c>
      <c r="E126" s="165" t="s">
        <v>3</v>
      </c>
      <c r="F126" s="166" t="s">
        <v>1136</v>
      </c>
      <c r="H126" s="165" t="s">
        <v>3</v>
      </c>
      <c r="I126" s="167"/>
      <c r="L126" s="164"/>
      <c r="M126" s="168"/>
      <c r="N126" s="169"/>
      <c r="O126" s="169"/>
      <c r="P126" s="169"/>
      <c r="Q126" s="169"/>
      <c r="R126" s="169"/>
      <c r="S126" s="169"/>
      <c r="T126" s="170"/>
      <c r="AT126" s="165" t="s">
        <v>206</v>
      </c>
      <c r="AU126" s="165" t="s">
        <v>80</v>
      </c>
      <c r="AV126" s="12" t="s">
        <v>78</v>
      </c>
      <c r="AW126" s="12" t="s">
        <v>31</v>
      </c>
      <c r="AX126" s="12" t="s">
        <v>71</v>
      </c>
      <c r="AY126" s="165" t="s">
        <v>194</v>
      </c>
    </row>
    <row r="127" spans="2:51" s="11" customFormat="1" ht="12">
      <c r="B127" s="156"/>
      <c r="D127" s="153" t="s">
        <v>206</v>
      </c>
      <c r="E127" s="157" t="s">
        <v>3</v>
      </c>
      <c r="F127" s="158" t="s">
        <v>1137</v>
      </c>
      <c r="H127" s="159">
        <v>207.64</v>
      </c>
      <c r="I127" s="160"/>
      <c r="L127" s="156"/>
      <c r="M127" s="161"/>
      <c r="N127" s="162"/>
      <c r="O127" s="162"/>
      <c r="P127" s="162"/>
      <c r="Q127" s="162"/>
      <c r="R127" s="162"/>
      <c r="S127" s="162"/>
      <c r="T127" s="163"/>
      <c r="AT127" s="157" t="s">
        <v>206</v>
      </c>
      <c r="AU127" s="157" t="s">
        <v>80</v>
      </c>
      <c r="AV127" s="11" t="s">
        <v>80</v>
      </c>
      <c r="AW127" s="11" t="s">
        <v>31</v>
      </c>
      <c r="AX127" s="11" t="s">
        <v>71</v>
      </c>
      <c r="AY127" s="157" t="s">
        <v>194</v>
      </c>
    </row>
    <row r="128" spans="2:51" s="13" customFormat="1" ht="12">
      <c r="B128" s="171"/>
      <c r="D128" s="153" t="s">
        <v>206</v>
      </c>
      <c r="E128" s="172" t="s">
        <v>90</v>
      </c>
      <c r="F128" s="173" t="s">
        <v>215</v>
      </c>
      <c r="H128" s="174">
        <v>207.64</v>
      </c>
      <c r="I128" s="175"/>
      <c r="L128" s="171"/>
      <c r="M128" s="176"/>
      <c r="N128" s="177"/>
      <c r="O128" s="177"/>
      <c r="P128" s="177"/>
      <c r="Q128" s="177"/>
      <c r="R128" s="177"/>
      <c r="S128" s="177"/>
      <c r="T128" s="178"/>
      <c r="AT128" s="172" t="s">
        <v>206</v>
      </c>
      <c r="AU128" s="172" t="s">
        <v>80</v>
      </c>
      <c r="AV128" s="13" t="s">
        <v>202</v>
      </c>
      <c r="AW128" s="13" t="s">
        <v>31</v>
      </c>
      <c r="AX128" s="13" t="s">
        <v>78</v>
      </c>
      <c r="AY128" s="172" t="s">
        <v>194</v>
      </c>
    </row>
    <row r="129" spans="2:65" s="1" customFormat="1" ht="16.35" customHeight="1">
      <c r="B129" s="140"/>
      <c r="C129" s="141" t="s">
        <v>258</v>
      </c>
      <c r="D129" s="141" t="s">
        <v>197</v>
      </c>
      <c r="E129" s="142" t="s">
        <v>259</v>
      </c>
      <c r="F129" s="143" t="s">
        <v>260</v>
      </c>
      <c r="G129" s="144" t="s">
        <v>228</v>
      </c>
      <c r="H129" s="145">
        <v>37.74</v>
      </c>
      <c r="I129" s="146"/>
      <c r="J129" s="147">
        <f>ROUND(I129*H129,2)</f>
        <v>0</v>
      </c>
      <c r="K129" s="143" t="s">
        <v>201</v>
      </c>
      <c r="L129" s="30"/>
      <c r="M129" s="148" t="s">
        <v>3</v>
      </c>
      <c r="N129" s="149" t="s">
        <v>42</v>
      </c>
      <c r="O129" s="49"/>
      <c r="P129" s="150">
        <f>O129*H129</f>
        <v>0</v>
      </c>
      <c r="Q129" s="150">
        <v>0.00026</v>
      </c>
      <c r="R129" s="150">
        <f>Q129*H129</f>
        <v>0.009812399999999999</v>
      </c>
      <c r="S129" s="150">
        <v>0</v>
      </c>
      <c r="T129" s="151">
        <f>S129*H129</f>
        <v>0</v>
      </c>
      <c r="AR129" s="16" t="s">
        <v>202</v>
      </c>
      <c r="AT129" s="16" t="s">
        <v>197</v>
      </c>
      <c r="AU129" s="16" t="s">
        <v>80</v>
      </c>
      <c r="AY129" s="16" t="s">
        <v>194</v>
      </c>
      <c r="BE129" s="152">
        <f>IF(N129="základní",J129,0)</f>
        <v>0</v>
      </c>
      <c r="BF129" s="152">
        <f>IF(N129="snížená",J129,0)</f>
        <v>0</v>
      </c>
      <c r="BG129" s="152">
        <f>IF(N129="zákl. přenesená",J129,0)</f>
        <v>0</v>
      </c>
      <c r="BH129" s="152">
        <f>IF(N129="sníž. přenesená",J129,0)</f>
        <v>0</v>
      </c>
      <c r="BI129" s="152">
        <f>IF(N129="nulová",J129,0)</f>
        <v>0</v>
      </c>
      <c r="BJ129" s="16" t="s">
        <v>78</v>
      </c>
      <c r="BK129" s="152">
        <f>ROUND(I129*H129,2)</f>
        <v>0</v>
      </c>
      <c r="BL129" s="16" t="s">
        <v>202</v>
      </c>
      <c r="BM129" s="16" t="s">
        <v>1138</v>
      </c>
    </row>
    <row r="130" spans="2:47" s="1" customFormat="1" ht="12">
      <c r="B130" s="30"/>
      <c r="D130" s="153" t="s">
        <v>204</v>
      </c>
      <c r="F130" s="154" t="s">
        <v>262</v>
      </c>
      <c r="I130" s="85"/>
      <c r="L130" s="30"/>
      <c r="M130" s="155"/>
      <c r="N130" s="49"/>
      <c r="O130" s="49"/>
      <c r="P130" s="49"/>
      <c r="Q130" s="49"/>
      <c r="R130" s="49"/>
      <c r="S130" s="49"/>
      <c r="T130" s="50"/>
      <c r="AT130" s="16" t="s">
        <v>204</v>
      </c>
      <c r="AU130" s="16" t="s">
        <v>80</v>
      </c>
    </row>
    <row r="131" spans="2:51" s="11" customFormat="1" ht="12">
      <c r="B131" s="156"/>
      <c r="D131" s="153" t="s">
        <v>206</v>
      </c>
      <c r="E131" s="157" t="s">
        <v>3</v>
      </c>
      <c r="F131" s="158" t="s">
        <v>93</v>
      </c>
      <c r="H131" s="159">
        <v>37.74</v>
      </c>
      <c r="I131" s="160"/>
      <c r="L131" s="156"/>
      <c r="M131" s="161"/>
      <c r="N131" s="162"/>
      <c r="O131" s="162"/>
      <c r="P131" s="162"/>
      <c r="Q131" s="162"/>
      <c r="R131" s="162"/>
      <c r="S131" s="162"/>
      <c r="T131" s="163"/>
      <c r="AT131" s="157" t="s">
        <v>206</v>
      </c>
      <c r="AU131" s="157" t="s">
        <v>80</v>
      </c>
      <c r="AV131" s="11" t="s">
        <v>80</v>
      </c>
      <c r="AW131" s="11" t="s">
        <v>31</v>
      </c>
      <c r="AX131" s="11" t="s">
        <v>78</v>
      </c>
      <c r="AY131" s="157" t="s">
        <v>194</v>
      </c>
    </row>
    <row r="132" spans="2:65" s="1" customFormat="1" ht="16.35" customHeight="1">
      <c r="B132" s="140"/>
      <c r="C132" s="141" t="s">
        <v>263</v>
      </c>
      <c r="D132" s="141" t="s">
        <v>197</v>
      </c>
      <c r="E132" s="142" t="s">
        <v>264</v>
      </c>
      <c r="F132" s="143" t="s">
        <v>265</v>
      </c>
      <c r="G132" s="144" t="s">
        <v>228</v>
      </c>
      <c r="H132" s="145">
        <v>13.841</v>
      </c>
      <c r="I132" s="146"/>
      <c r="J132" s="147">
        <f>ROUND(I132*H132,2)</f>
        <v>0</v>
      </c>
      <c r="K132" s="143" t="s">
        <v>201</v>
      </c>
      <c r="L132" s="30"/>
      <c r="M132" s="148" t="s">
        <v>3</v>
      </c>
      <c r="N132" s="149" t="s">
        <v>42</v>
      </c>
      <c r="O132" s="49"/>
      <c r="P132" s="150">
        <f>O132*H132</f>
        <v>0</v>
      </c>
      <c r="Q132" s="150">
        <v>0.00438</v>
      </c>
      <c r="R132" s="150">
        <f>Q132*H132</f>
        <v>0.06062358</v>
      </c>
      <c r="S132" s="150">
        <v>0</v>
      </c>
      <c r="T132" s="151">
        <f>S132*H132</f>
        <v>0</v>
      </c>
      <c r="AR132" s="16" t="s">
        <v>202</v>
      </c>
      <c r="AT132" s="16" t="s">
        <v>197</v>
      </c>
      <c r="AU132" s="16" t="s">
        <v>80</v>
      </c>
      <c r="AY132" s="16" t="s">
        <v>194</v>
      </c>
      <c r="BE132" s="152">
        <f>IF(N132="základní",J132,0)</f>
        <v>0</v>
      </c>
      <c r="BF132" s="152">
        <f>IF(N132="snížená",J132,0)</f>
        <v>0</v>
      </c>
      <c r="BG132" s="152">
        <f>IF(N132="zákl. přenesená",J132,0)</f>
        <v>0</v>
      </c>
      <c r="BH132" s="152">
        <f>IF(N132="sníž. přenesená",J132,0)</f>
        <v>0</v>
      </c>
      <c r="BI132" s="152">
        <f>IF(N132="nulová",J132,0)</f>
        <v>0</v>
      </c>
      <c r="BJ132" s="16" t="s">
        <v>78</v>
      </c>
      <c r="BK132" s="152">
        <f>ROUND(I132*H132,2)</f>
        <v>0</v>
      </c>
      <c r="BL132" s="16" t="s">
        <v>202</v>
      </c>
      <c r="BM132" s="16" t="s">
        <v>1139</v>
      </c>
    </row>
    <row r="133" spans="2:47" s="1" customFormat="1" ht="19.2">
      <c r="B133" s="30"/>
      <c r="D133" s="153" t="s">
        <v>204</v>
      </c>
      <c r="F133" s="154" t="s">
        <v>267</v>
      </c>
      <c r="I133" s="85"/>
      <c r="L133" s="30"/>
      <c r="M133" s="155"/>
      <c r="N133" s="49"/>
      <c r="O133" s="49"/>
      <c r="P133" s="49"/>
      <c r="Q133" s="49"/>
      <c r="R133" s="49"/>
      <c r="S133" s="49"/>
      <c r="T133" s="50"/>
      <c r="AT133" s="16" t="s">
        <v>204</v>
      </c>
      <c r="AU133" s="16" t="s">
        <v>80</v>
      </c>
    </row>
    <row r="134" spans="2:51" s="11" customFormat="1" ht="12">
      <c r="B134" s="156"/>
      <c r="D134" s="153" t="s">
        <v>206</v>
      </c>
      <c r="E134" s="157" t="s">
        <v>3</v>
      </c>
      <c r="F134" s="158" t="s">
        <v>268</v>
      </c>
      <c r="H134" s="159">
        <v>13.841</v>
      </c>
      <c r="I134" s="160"/>
      <c r="L134" s="156"/>
      <c r="M134" s="161"/>
      <c r="N134" s="162"/>
      <c r="O134" s="162"/>
      <c r="P134" s="162"/>
      <c r="Q134" s="162"/>
      <c r="R134" s="162"/>
      <c r="S134" s="162"/>
      <c r="T134" s="163"/>
      <c r="AT134" s="157" t="s">
        <v>206</v>
      </c>
      <c r="AU134" s="157" t="s">
        <v>80</v>
      </c>
      <c r="AV134" s="11" t="s">
        <v>80</v>
      </c>
      <c r="AW134" s="11" t="s">
        <v>31</v>
      </c>
      <c r="AX134" s="11" t="s">
        <v>78</v>
      </c>
      <c r="AY134" s="157" t="s">
        <v>194</v>
      </c>
    </row>
    <row r="135" spans="2:65" s="1" customFormat="1" ht="16.35" customHeight="1">
      <c r="B135" s="140"/>
      <c r="C135" s="141" t="s">
        <v>269</v>
      </c>
      <c r="D135" s="141" t="s">
        <v>197</v>
      </c>
      <c r="E135" s="142" t="s">
        <v>270</v>
      </c>
      <c r="F135" s="143" t="s">
        <v>271</v>
      </c>
      <c r="G135" s="144" t="s">
        <v>228</v>
      </c>
      <c r="H135" s="145">
        <v>13.841</v>
      </c>
      <c r="I135" s="146"/>
      <c r="J135" s="147">
        <f>ROUND(I135*H135,2)</f>
        <v>0</v>
      </c>
      <c r="K135" s="143" t="s">
        <v>201</v>
      </c>
      <c r="L135" s="30"/>
      <c r="M135" s="148" t="s">
        <v>3</v>
      </c>
      <c r="N135" s="149" t="s">
        <v>42</v>
      </c>
      <c r="O135" s="49"/>
      <c r="P135" s="150">
        <f>O135*H135</f>
        <v>0</v>
      </c>
      <c r="Q135" s="150">
        <v>0.003</v>
      </c>
      <c r="R135" s="150">
        <f>Q135*H135</f>
        <v>0.041523</v>
      </c>
      <c r="S135" s="150">
        <v>0</v>
      </c>
      <c r="T135" s="151">
        <f>S135*H135</f>
        <v>0</v>
      </c>
      <c r="AR135" s="16" t="s">
        <v>202</v>
      </c>
      <c r="AT135" s="16" t="s">
        <v>197</v>
      </c>
      <c r="AU135" s="16" t="s">
        <v>80</v>
      </c>
      <c r="AY135" s="16" t="s">
        <v>194</v>
      </c>
      <c r="BE135" s="152">
        <f>IF(N135="základní",J135,0)</f>
        <v>0</v>
      </c>
      <c r="BF135" s="152">
        <f>IF(N135="snížená",J135,0)</f>
        <v>0</v>
      </c>
      <c r="BG135" s="152">
        <f>IF(N135="zákl. přenesená",J135,0)</f>
        <v>0</v>
      </c>
      <c r="BH135" s="152">
        <f>IF(N135="sníž. přenesená",J135,0)</f>
        <v>0</v>
      </c>
      <c r="BI135" s="152">
        <f>IF(N135="nulová",J135,0)</f>
        <v>0</v>
      </c>
      <c r="BJ135" s="16" t="s">
        <v>78</v>
      </c>
      <c r="BK135" s="152">
        <f>ROUND(I135*H135,2)</f>
        <v>0</v>
      </c>
      <c r="BL135" s="16" t="s">
        <v>202</v>
      </c>
      <c r="BM135" s="16" t="s">
        <v>1140</v>
      </c>
    </row>
    <row r="136" spans="2:47" s="1" customFormat="1" ht="12">
      <c r="B136" s="30"/>
      <c r="D136" s="153" t="s">
        <v>204</v>
      </c>
      <c r="F136" s="154" t="s">
        <v>273</v>
      </c>
      <c r="I136" s="85"/>
      <c r="L136" s="30"/>
      <c r="M136" s="155"/>
      <c r="N136" s="49"/>
      <c r="O136" s="49"/>
      <c r="P136" s="49"/>
      <c r="Q136" s="49"/>
      <c r="R136" s="49"/>
      <c r="S136" s="49"/>
      <c r="T136" s="50"/>
      <c r="AT136" s="16" t="s">
        <v>204</v>
      </c>
      <c r="AU136" s="16" t="s">
        <v>80</v>
      </c>
    </row>
    <row r="137" spans="2:51" s="11" customFormat="1" ht="12">
      <c r="B137" s="156"/>
      <c r="D137" s="153" t="s">
        <v>206</v>
      </c>
      <c r="E137" s="157" t="s">
        <v>3</v>
      </c>
      <c r="F137" s="158" t="s">
        <v>268</v>
      </c>
      <c r="H137" s="159">
        <v>13.841</v>
      </c>
      <c r="I137" s="160"/>
      <c r="L137" s="156"/>
      <c r="M137" s="161"/>
      <c r="N137" s="162"/>
      <c r="O137" s="162"/>
      <c r="P137" s="162"/>
      <c r="Q137" s="162"/>
      <c r="R137" s="162"/>
      <c r="S137" s="162"/>
      <c r="T137" s="163"/>
      <c r="AT137" s="157" t="s">
        <v>206</v>
      </c>
      <c r="AU137" s="157" t="s">
        <v>80</v>
      </c>
      <c r="AV137" s="11" t="s">
        <v>80</v>
      </c>
      <c r="AW137" s="11" t="s">
        <v>31</v>
      </c>
      <c r="AX137" s="11" t="s">
        <v>71</v>
      </c>
      <c r="AY137" s="157" t="s">
        <v>194</v>
      </c>
    </row>
    <row r="138" spans="2:51" s="13" customFormat="1" ht="12">
      <c r="B138" s="171"/>
      <c r="D138" s="153" t="s">
        <v>206</v>
      </c>
      <c r="E138" s="172" t="s">
        <v>96</v>
      </c>
      <c r="F138" s="173" t="s">
        <v>215</v>
      </c>
      <c r="H138" s="174">
        <v>13.841</v>
      </c>
      <c r="I138" s="175"/>
      <c r="L138" s="171"/>
      <c r="M138" s="176"/>
      <c r="N138" s="177"/>
      <c r="O138" s="177"/>
      <c r="P138" s="177"/>
      <c r="Q138" s="177"/>
      <c r="R138" s="177"/>
      <c r="S138" s="177"/>
      <c r="T138" s="178"/>
      <c r="AT138" s="172" t="s">
        <v>206</v>
      </c>
      <c r="AU138" s="172" t="s">
        <v>80</v>
      </c>
      <c r="AV138" s="13" t="s">
        <v>202</v>
      </c>
      <c r="AW138" s="13" t="s">
        <v>31</v>
      </c>
      <c r="AX138" s="13" t="s">
        <v>78</v>
      </c>
      <c r="AY138" s="172" t="s">
        <v>194</v>
      </c>
    </row>
    <row r="139" spans="2:65" s="1" customFormat="1" ht="16.35" customHeight="1">
      <c r="B139" s="140"/>
      <c r="C139" s="141" t="s">
        <v>274</v>
      </c>
      <c r="D139" s="141" t="s">
        <v>197</v>
      </c>
      <c r="E139" s="142" t="s">
        <v>275</v>
      </c>
      <c r="F139" s="143" t="s">
        <v>276</v>
      </c>
      <c r="G139" s="144" t="s">
        <v>228</v>
      </c>
      <c r="H139" s="145">
        <v>175.897</v>
      </c>
      <c r="I139" s="146"/>
      <c r="J139" s="147">
        <f>ROUND(I139*H139,2)</f>
        <v>0</v>
      </c>
      <c r="K139" s="143" t="s">
        <v>201</v>
      </c>
      <c r="L139" s="30"/>
      <c r="M139" s="148" t="s">
        <v>3</v>
      </c>
      <c r="N139" s="149" t="s">
        <v>42</v>
      </c>
      <c r="O139" s="49"/>
      <c r="P139" s="150">
        <f>O139*H139</f>
        <v>0</v>
      </c>
      <c r="Q139" s="150">
        <v>0.0057</v>
      </c>
      <c r="R139" s="150">
        <f>Q139*H139</f>
        <v>1.0026129</v>
      </c>
      <c r="S139" s="150">
        <v>0</v>
      </c>
      <c r="T139" s="151">
        <f>S139*H139</f>
        <v>0</v>
      </c>
      <c r="AR139" s="16" t="s">
        <v>202</v>
      </c>
      <c r="AT139" s="16" t="s">
        <v>197</v>
      </c>
      <c r="AU139" s="16" t="s">
        <v>80</v>
      </c>
      <c r="AY139" s="16" t="s">
        <v>194</v>
      </c>
      <c r="BE139" s="152">
        <f>IF(N139="základní",J139,0)</f>
        <v>0</v>
      </c>
      <c r="BF139" s="152">
        <f>IF(N139="snížená",J139,0)</f>
        <v>0</v>
      </c>
      <c r="BG139" s="152">
        <f>IF(N139="zákl. přenesená",J139,0)</f>
        <v>0</v>
      </c>
      <c r="BH139" s="152">
        <f>IF(N139="sníž. přenesená",J139,0)</f>
        <v>0</v>
      </c>
      <c r="BI139" s="152">
        <f>IF(N139="nulová",J139,0)</f>
        <v>0</v>
      </c>
      <c r="BJ139" s="16" t="s">
        <v>78</v>
      </c>
      <c r="BK139" s="152">
        <f>ROUND(I139*H139,2)</f>
        <v>0</v>
      </c>
      <c r="BL139" s="16" t="s">
        <v>202</v>
      </c>
      <c r="BM139" s="16" t="s">
        <v>1141</v>
      </c>
    </row>
    <row r="140" spans="2:47" s="1" customFormat="1" ht="19.2">
      <c r="B140" s="30"/>
      <c r="D140" s="153" t="s">
        <v>204</v>
      </c>
      <c r="F140" s="154" t="s">
        <v>278</v>
      </c>
      <c r="I140" s="85"/>
      <c r="L140" s="30"/>
      <c r="M140" s="155"/>
      <c r="N140" s="49"/>
      <c r="O140" s="49"/>
      <c r="P140" s="49"/>
      <c r="Q140" s="49"/>
      <c r="R140" s="49"/>
      <c r="S140" s="49"/>
      <c r="T140" s="50"/>
      <c r="AT140" s="16" t="s">
        <v>204</v>
      </c>
      <c r="AU140" s="16" t="s">
        <v>80</v>
      </c>
    </row>
    <row r="141" spans="2:51" s="12" customFormat="1" ht="12">
      <c r="B141" s="164"/>
      <c r="D141" s="153" t="s">
        <v>206</v>
      </c>
      <c r="E141" s="165" t="s">
        <v>3</v>
      </c>
      <c r="F141" s="166" t="s">
        <v>1142</v>
      </c>
      <c r="H141" s="165" t="s">
        <v>3</v>
      </c>
      <c r="I141" s="167"/>
      <c r="L141" s="164"/>
      <c r="M141" s="168"/>
      <c r="N141" s="169"/>
      <c r="O141" s="169"/>
      <c r="P141" s="169"/>
      <c r="Q141" s="169"/>
      <c r="R141" s="169"/>
      <c r="S141" s="169"/>
      <c r="T141" s="170"/>
      <c r="AT141" s="165" t="s">
        <v>206</v>
      </c>
      <c r="AU141" s="165" t="s">
        <v>80</v>
      </c>
      <c r="AV141" s="12" t="s">
        <v>78</v>
      </c>
      <c r="AW141" s="12" t="s">
        <v>31</v>
      </c>
      <c r="AX141" s="12" t="s">
        <v>71</v>
      </c>
      <c r="AY141" s="165" t="s">
        <v>194</v>
      </c>
    </row>
    <row r="142" spans="2:51" s="11" customFormat="1" ht="12">
      <c r="B142" s="156"/>
      <c r="D142" s="153" t="s">
        <v>206</v>
      </c>
      <c r="E142" s="157" t="s">
        <v>3</v>
      </c>
      <c r="F142" s="158" t="s">
        <v>1143</v>
      </c>
      <c r="H142" s="159">
        <v>13.59</v>
      </c>
      <c r="I142" s="160"/>
      <c r="L142" s="156"/>
      <c r="M142" s="161"/>
      <c r="N142" s="162"/>
      <c r="O142" s="162"/>
      <c r="P142" s="162"/>
      <c r="Q142" s="162"/>
      <c r="R142" s="162"/>
      <c r="S142" s="162"/>
      <c r="T142" s="163"/>
      <c r="AT142" s="157" t="s">
        <v>206</v>
      </c>
      <c r="AU142" s="157" t="s">
        <v>80</v>
      </c>
      <c r="AV142" s="11" t="s">
        <v>80</v>
      </c>
      <c r="AW142" s="11" t="s">
        <v>31</v>
      </c>
      <c r="AX142" s="11" t="s">
        <v>71</v>
      </c>
      <c r="AY142" s="157" t="s">
        <v>194</v>
      </c>
    </row>
    <row r="143" spans="2:51" s="11" customFormat="1" ht="12">
      <c r="B143" s="156"/>
      <c r="D143" s="153" t="s">
        <v>206</v>
      </c>
      <c r="E143" s="157" t="s">
        <v>3</v>
      </c>
      <c r="F143" s="158" t="s">
        <v>1144</v>
      </c>
      <c r="H143" s="159">
        <v>-0.8</v>
      </c>
      <c r="I143" s="160"/>
      <c r="L143" s="156"/>
      <c r="M143" s="161"/>
      <c r="N143" s="162"/>
      <c r="O143" s="162"/>
      <c r="P143" s="162"/>
      <c r="Q143" s="162"/>
      <c r="R143" s="162"/>
      <c r="S143" s="162"/>
      <c r="T143" s="163"/>
      <c r="AT143" s="157" t="s">
        <v>206</v>
      </c>
      <c r="AU143" s="157" t="s">
        <v>80</v>
      </c>
      <c r="AV143" s="11" t="s">
        <v>80</v>
      </c>
      <c r="AW143" s="11" t="s">
        <v>31</v>
      </c>
      <c r="AX143" s="11" t="s">
        <v>71</v>
      </c>
      <c r="AY143" s="157" t="s">
        <v>194</v>
      </c>
    </row>
    <row r="144" spans="2:51" s="11" customFormat="1" ht="12">
      <c r="B144" s="156"/>
      <c r="D144" s="153" t="s">
        <v>206</v>
      </c>
      <c r="E144" s="157" t="s">
        <v>3</v>
      </c>
      <c r="F144" s="158" t="s">
        <v>1145</v>
      </c>
      <c r="H144" s="159">
        <v>-0.72</v>
      </c>
      <c r="I144" s="160"/>
      <c r="L144" s="156"/>
      <c r="M144" s="161"/>
      <c r="N144" s="162"/>
      <c r="O144" s="162"/>
      <c r="P144" s="162"/>
      <c r="Q144" s="162"/>
      <c r="R144" s="162"/>
      <c r="S144" s="162"/>
      <c r="T144" s="163"/>
      <c r="AT144" s="157" t="s">
        <v>206</v>
      </c>
      <c r="AU144" s="157" t="s">
        <v>80</v>
      </c>
      <c r="AV144" s="11" t="s">
        <v>80</v>
      </c>
      <c r="AW144" s="11" t="s">
        <v>31</v>
      </c>
      <c r="AX144" s="11" t="s">
        <v>71</v>
      </c>
      <c r="AY144" s="157" t="s">
        <v>194</v>
      </c>
    </row>
    <row r="145" spans="2:51" s="11" customFormat="1" ht="12">
      <c r="B145" s="156"/>
      <c r="D145" s="153" t="s">
        <v>206</v>
      </c>
      <c r="E145" s="157" t="s">
        <v>3</v>
      </c>
      <c r="F145" s="158" t="s">
        <v>880</v>
      </c>
      <c r="H145" s="159">
        <v>-1.6</v>
      </c>
      <c r="I145" s="160"/>
      <c r="L145" s="156"/>
      <c r="M145" s="161"/>
      <c r="N145" s="162"/>
      <c r="O145" s="162"/>
      <c r="P145" s="162"/>
      <c r="Q145" s="162"/>
      <c r="R145" s="162"/>
      <c r="S145" s="162"/>
      <c r="T145" s="163"/>
      <c r="AT145" s="157" t="s">
        <v>206</v>
      </c>
      <c r="AU145" s="157" t="s">
        <v>80</v>
      </c>
      <c r="AV145" s="11" t="s">
        <v>80</v>
      </c>
      <c r="AW145" s="11" t="s">
        <v>31</v>
      </c>
      <c r="AX145" s="11" t="s">
        <v>71</v>
      </c>
      <c r="AY145" s="157" t="s">
        <v>194</v>
      </c>
    </row>
    <row r="146" spans="2:51" s="12" customFormat="1" ht="12">
      <c r="B146" s="164"/>
      <c r="D146" s="153" t="s">
        <v>206</v>
      </c>
      <c r="E146" s="165" t="s">
        <v>3</v>
      </c>
      <c r="F146" s="166" t="s">
        <v>1146</v>
      </c>
      <c r="H146" s="165" t="s">
        <v>3</v>
      </c>
      <c r="I146" s="167"/>
      <c r="L146" s="164"/>
      <c r="M146" s="168"/>
      <c r="N146" s="169"/>
      <c r="O146" s="169"/>
      <c r="P146" s="169"/>
      <c r="Q146" s="169"/>
      <c r="R146" s="169"/>
      <c r="S146" s="169"/>
      <c r="T146" s="170"/>
      <c r="AT146" s="165" t="s">
        <v>206</v>
      </c>
      <c r="AU146" s="165" t="s">
        <v>80</v>
      </c>
      <c r="AV146" s="12" t="s">
        <v>78</v>
      </c>
      <c r="AW146" s="12" t="s">
        <v>31</v>
      </c>
      <c r="AX146" s="12" t="s">
        <v>71</v>
      </c>
      <c r="AY146" s="165" t="s">
        <v>194</v>
      </c>
    </row>
    <row r="147" spans="2:51" s="11" customFormat="1" ht="12">
      <c r="B147" s="156"/>
      <c r="D147" s="153" t="s">
        <v>206</v>
      </c>
      <c r="E147" s="157" t="s">
        <v>3</v>
      </c>
      <c r="F147" s="158" t="s">
        <v>1147</v>
      </c>
      <c r="H147" s="159">
        <v>79.44</v>
      </c>
      <c r="I147" s="160"/>
      <c r="L147" s="156"/>
      <c r="M147" s="161"/>
      <c r="N147" s="162"/>
      <c r="O147" s="162"/>
      <c r="P147" s="162"/>
      <c r="Q147" s="162"/>
      <c r="R147" s="162"/>
      <c r="S147" s="162"/>
      <c r="T147" s="163"/>
      <c r="AT147" s="157" t="s">
        <v>206</v>
      </c>
      <c r="AU147" s="157" t="s">
        <v>80</v>
      </c>
      <c r="AV147" s="11" t="s">
        <v>80</v>
      </c>
      <c r="AW147" s="11" t="s">
        <v>31</v>
      </c>
      <c r="AX147" s="11" t="s">
        <v>71</v>
      </c>
      <c r="AY147" s="157" t="s">
        <v>194</v>
      </c>
    </row>
    <row r="148" spans="2:51" s="11" customFormat="1" ht="12">
      <c r="B148" s="156"/>
      <c r="D148" s="153" t="s">
        <v>206</v>
      </c>
      <c r="E148" s="157" t="s">
        <v>3</v>
      </c>
      <c r="F148" s="158" t="s">
        <v>1148</v>
      </c>
      <c r="H148" s="159">
        <v>-2.45</v>
      </c>
      <c r="I148" s="160"/>
      <c r="L148" s="156"/>
      <c r="M148" s="161"/>
      <c r="N148" s="162"/>
      <c r="O148" s="162"/>
      <c r="P148" s="162"/>
      <c r="Q148" s="162"/>
      <c r="R148" s="162"/>
      <c r="S148" s="162"/>
      <c r="T148" s="163"/>
      <c r="AT148" s="157" t="s">
        <v>206</v>
      </c>
      <c r="AU148" s="157" t="s">
        <v>80</v>
      </c>
      <c r="AV148" s="11" t="s">
        <v>80</v>
      </c>
      <c r="AW148" s="11" t="s">
        <v>31</v>
      </c>
      <c r="AX148" s="11" t="s">
        <v>71</v>
      </c>
      <c r="AY148" s="157" t="s">
        <v>194</v>
      </c>
    </row>
    <row r="149" spans="2:51" s="11" customFormat="1" ht="12">
      <c r="B149" s="156"/>
      <c r="D149" s="153" t="s">
        <v>206</v>
      </c>
      <c r="E149" s="157" t="s">
        <v>3</v>
      </c>
      <c r="F149" s="158" t="s">
        <v>1149</v>
      </c>
      <c r="H149" s="159">
        <v>-5.04</v>
      </c>
      <c r="I149" s="160"/>
      <c r="L149" s="156"/>
      <c r="M149" s="161"/>
      <c r="N149" s="162"/>
      <c r="O149" s="162"/>
      <c r="P149" s="162"/>
      <c r="Q149" s="162"/>
      <c r="R149" s="162"/>
      <c r="S149" s="162"/>
      <c r="T149" s="163"/>
      <c r="AT149" s="157" t="s">
        <v>206</v>
      </c>
      <c r="AU149" s="157" t="s">
        <v>80</v>
      </c>
      <c r="AV149" s="11" t="s">
        <v>80</v>
      </c>
      <c r="AW149" s="11" t="s">
        <v>31</v>
      </c>
      <c r="AX149" s="11" t="s">
        <v>71</v>
      </c>
      <c r="AY149" s="157" t="s">
        <v>194</v>
      </c>
    </row>
    <row r="150" spans="2:51" s="12" customFormat="1" ht="12">
      <c r="B150" s="164"/>
      <c r="D150" s="153" t="s">
        <v>206</v>
      </c>
      <c r="E150" s="165" t="s">
        <v>3</v>
      </c>
      <c r="F150" s="166" t="s">
        <v>1150</v>
      </c>
      <c r="H150" s="165" t="s">
        <v>3</v>
      </c>
      <c r="I150" s="167"/>
      <c r="L150" s="164"/>
      <c r="M150" s="168"/>
      <c r="N150" s="169"/>
      <c r="O150" s="169"/>
      <c r="P150" s="169"/>
      <c r="Q150" s="169"/>
      <c r="R150" s="169"/>
      <c r="S150" s="169"/>
      <c r="T150" s="170"/>
      <c r="AT150" s="165" t="s">
        <v>206</v>
      </c>
      <c r="AU150" s="165" t="s">
        <v>80</v>
      </c>
      <c r="AV150" s="12" t="s">
        <v>78</v>
      </c>
      <c r="AW150" s="12" t="s">
        <v>31</v>
      </c>
      <c r="AX150" s="12" t="s">
        <v>71</v>
      </c>
      <c r="AY150" s="165" t="s">
        <v>194</v>
      </c>
    </row>
    <row r="151" spans="2:51" s="11" customFormat="1" ht="12">
      <c r="B151" s="156"/>
      <c r="D151" s="153" t="s">
        <v>206</v>
      </c>
      <c r="E151" s="157" t="s">
        <v>3</v>
      </c>
      <c r="F151" s="158" t="s">
        <v>1151</v>
      </c>
      <c r="H151" s="159">
        <v>27.24</v>
      </c>
      <c r="I151" s="160"/>
      <c r="L151" s="156"/>
      <c r="M151" s="161"/>
      <c r="N151" s="162"/>
      <c r="O151" s="162"/>
      <c r="P151" s="162"/>
      <c r="Q151" s="162"/>
      <c r="R151" s="162"/>
      <c r="S151" s="162"/>
      <c r="T151" s="163"/>
      <c r="AT151" s="157" t="s">
        <v>206</v>
      </c>
      <c r="AU151" s="157" t="s">
        <v>80</v>
      </c>
      <c r="AV151" s="11" t="s">
        <v>80</v>
      </c>
      <c r="AW151" s="11" t="s">
        <v>31</v>
      </c>
      <c r="AX151" s="11" t="s">
        <v>71</v>
      </c>
      <c r="AY151" s="157" t="s">
        <v>194</v>
      </c>
    </row>
    <row r="152" spans="2:51" s="11" customFormat="1" ht="12">
      <c r="B152" s="156"/>
      <c r="D152" s="153" t="s">
        <v>206</v>
      </c>
      <c r="E152" s="157" t="s">
        <v>3</v>
      </c>
      <c r="F152" s="158" t="s">
        <v>1152</v>
      </c>
      <c r="H152" s="159">
        <v>-3.925</v>
      </c>
      <c r="I152" s="160"/>
      <c r="L152" s="156"/>
      <c r="M152" s="161"/>
      <c r="N152" s="162"/>
      <c r="O152" s="162"/>
      <c r="P152" s="162"/>
      <c r="Q152" s="162"/>
      <c r="R152" s="162"/>
      <c r="S152" s="162"/>
      <c r="T152" s="163"/>
      <c r="AT152" s="157" t="s">
        <v>206</v>
      </c>
      <c r="AU152" s="157" t="s">
        <v>80</v>
      </c>
      <c r="AV152" s="11" t="s">
        <v>80</v>
      </c>
      <c r="AW152" s="11" t="s">
        <v>31</v>
      </c>
      <c r="AX152" s="11" t="s">
        <v>71</v>
      </c>
      <c r="AY152" s="157" t="s">
        <v>194</v>
      </c>
    </row>
    <row r="153" spans="2:51" s="14" customFormat="1" ht="12">
      <c r="B153" s="189"/>
      <c r="D153" s="153" t="s">
        <v>206</v>
      </c>
      <c r="E153" s="190" t="s">
        <v>1153</v>
      </c>
      <c r="F153" s="191" t="s">
        <v>283</v>
      </c>
      <c r="H153" s="192">
        <v>105.735</v>
      </c>
      <c r="I153" s="193"/>
      <c r="L153" s="189"/>
      <c r="M153" s="194"/>
      <c r="N153" s="195"/>
      <c r="O153" s="195"/>
      <c r="P153" s="195"/>
      <c r="Q153" s="195"/>
      <c r="R153" s="195"/>
      <c r="S153" s="195"/>
      <c r="T153" s="196"/>
      <c r="AT153" s="190" t="s">
        <v>206</v>
      </c>
      <c r="AU153" s="190" t="s">
        <v>80</v>
      </c>
      <c r="AV153" s="14" t="s">
        <v>195</v>
      </c>
      <c r="AW153" s="14" t="s">
        <v>31</v>
      </c>
      <c r="AX153" s="14" t="s">
        <v>71</v>
      </c>
      <c r="AY153" s="190" t="s">
        <v>194</v>
      </c>
    </row>
    <row r="154" spans="2:51" s="12" customFormat="1" ht="12">
      <c r="B154" s="164"/>
      <c r="D154" s="153" t="s">
        <v>206</v>
      </c>
      <c r="E154" s="165" t="s">
        <v>3</v>
      </c>
      <c r="F154" s="166" t="s">
        <v>1154</v>
      </c>
      <c r="H154" s="165" t="s">
        <v>3</v>
      </c>
      <c r="I154" s="167"/>
      <c r="L154" s="164"/>
      <c r="M154" s="168"/>
      <c r="N154" s="169"/>
      <c r="O154" s="169"/>
      <c r="P154" s="169"/>
      <c r="Q154" s="169"/>
      <c r="R154" s="169"/>
      <c r="S154" s="169"/>
      <c r="T154" s="170"/>
      <c r="AT154" s="165" t="s">
        <v>206</v>
      </c>
      <c r="AU154" s="165" t="s">
        <v>80</v>
      </c>
      <c r="AV154" s="12" t="s">
        <v>78</v>
      </c>
      <c r="AW154" s="12" t="s">
        <v>31</v>
      </c>
      <c r="AX154" s="12" t="s">
        <v>71</v>
      </c>
      <c r="AY154" s="165" t="s">
        <v>194</v>
      </c>
    </row>
    <row r="155" spans="2:51" s="11" customFormat="1" ht="12">
      <c r="B155" s="156"/>
      <c r="D155" s="153" t="s">
        <v>206</v>
      </c>
      <c r="E155" s="157" t="s">
        <v>3</v>
      </c>
      <c r="F155" s="158" t="s">
        <v>1155</v>
      </c>
      <c r="H155" s="159">
        <v>14.345</v>
      </c>
      <c r="I155" s="160"/>
      <c r="L155" s="156"/>
      <c r="M155" s="161"/>
      <c r="N155" s="162"/>
      <c r="O155" s="162"/>
      <c r="P155" s="162"/>
      <c r="Q155" s="162"/>
      <c r="R155" s="162"/>
      <c r="S155" s="162"/>
      <c r="T155" s="163"/>
      <c r="AT155" s="157" t="s">
        <v>206</v>
      </c>
      <c r="AU155" s="157" t="s">
        <v>80</v>
      </c>
      <c r="AV155" s="11" t="s">
        <v>80</v>
      </c>
      <c r="AW155" s="11" t="s">
        <v>31</v>
      </c>
      <c r="AX155" s="11" t="s">
        <v>71</v>
      </c>
      <c r="AY155" s="157" t="s">
        <v>194</v>
      </c>
    </row>
    <row r="156" spans="2:51" s="12" customFormat="1" ht="12">
      <c r="B156" s="164"/>
      <c r="D156" s="153" t="s">
        <v>206</v>
      </c>
      <c r="E156" s="165" t="s">
        <v>3</v>
      </c>
      <c r="F156" s="166" t="s">
        <v>1156</v>
      </c>
      <c r="H156" s="165" t="s">
        <v>3</v>
      </c>
      <c r="I156" s="167"/>
      <c r="L156" s="164"/>
      <c r="M156" s="168"/>
      <c r="N156" s="169"/>
      <c r="O156" s="169"/>
      <c r="P156" s="169"/>
      <c r="Q156" s="169"/>
      <c r="R156" s="169"/>
      <c r="S156" s="169"/>
      <c r="T156" s="170"/>
      <c r="AT156" s="165" t="s">
        <v>206</v>
      </c>
      <c r="AU156" s="165" t="s">
        <v>80</v>
      </c>
      <c r="AV156" s="12" t="s">
        <v>78</v>
      </c>
      <c r="AW156" s="12" t="s">
        <v>31</v>
      </c>
      <c r="AX156" s="12" t="s">
        <v>71</v>
      </c>
      <c r="AY156" s="165" t="s">
        <v>194</v>
      </c>
    </row>
    <row r="157" spans="2:51" s="11" customFormat="1" ht="12">
      <c r="B157" s="156"/>
      <c r="D157" s="153" t="s">
        <v>206</v>
      </c>
      <c r="E157" s="157" t="s">
        <v>3</v>
      </c>
      <c r="F157" s="158" t="s">
        <v>1155</v>
      </c>
      <c r="H157" s="159">
        <v>14.345</v>
      </c>
      <c r="I157" s="160"/>
      <c r="L157" s="156"/>
      <c r="M157" s="161"/>
      <c r="N157" s="162"/>
      <c r="O157" s="162"/>
      <c r="P157" s="162"/>
      <c r="Q157" s="162"/>
      <c r="R157" s="162"/>
      <c r="S157" s="162"/>
      <c r="T157" s="163"/>
      <c r="AT157" s="157" t="s">
        <v>206</v>
      </c>
      <c r="AU157" s="157" t="s">
        <v>80</v>
      </c>
      <c r="AV157" s="11" t="s">
        <v>80</v>
      </c>
      <c r="AW157" s="11" t="s">
        <v>31</v>
      </c>
      <c r="AX157" s="11" t="s">
        <v>71</v>
      </c>
      <c r="AY157" s="157" t="s">
        <v>194</v>
      </c>
    </row>
    <row r="158" spans="2:51" s="14" customFormat="1" ht="12">
      <c r="B158" s="189"/>
      <c r="D158" s="153" t="s">
        <v>206</v>
      </c>
      <c r="E158" s="190" t="s">
        <v>1157</v>
      </c>
      <c r="F158" s="191" t="s">
        <v>283</v>
      </c>
      <c r="H158" s="192">
        <v>28.69</v>
      </c>
      <c r="I158" s="193"/>
      <c r="L158" s="189"/>
      <c r="M158" s="194"/>
      <c r="N158" s="195"/>
      <c r="O158" s="195"/>
      <c r="P158" s="195"/>
      <c r="Q158" s="195"/>
      <c r="R158" s="195"/>
      <c r="S158" s="195"/>
      <c r="T158" s="196"/>
      <c r="AT158" s="190" t="s">
        <v>206</v>
      </c>
      <c r="AU158" s="190" t="s">
        <v>80</v>
      </c>
      <c r="AV158" s="14" t="s">
        <v>195</v>
      </c>
      <c r="AW158" s="14" t="s">
        <v>31</v>
      </c>
      <c r="AX158" s="14" t="s">
        <v>71</v>
      </c>
      <c r="AY158" s="190" t="s">
        <v>194</v>
      </c>
    </row>
    <row r="159" spans="2:51" s="12" customFormat="1" ht="12">
      <c r="B159" s="164"/>
      <c r="D159" s="153" t="s">
        <v>206</v>
      </c>
      <c r="E159" s="165" t="s">
        <v>3</v>
      </c>
      <c r="F159" s="166" t="s">
        <v>1158</v>
      </c>
      <c r="H159" s="165" t="s">
        <v>3</v>
      </c>
      <c r="I159" s="167"/>
      <c r="L159" s="164"/>
      <c r="M159" s="168"/>
      <c r="N159" s="169"/>
      <c r="O159" s="169"/>
      <c r="P159" s="169"/>
      <c r="Q159" s="169"/>
      <c r="R159" s="169"/>
      <c r="S159" s="169"/>
      <c r="T159" s="170"/>
      <c r="AT159" s="165" t="s">
        <v>206</v>
      </c>
      <c r="AU159" s="165" t="s">
        <v>80</v>
      </c>
      <c r="AV159" s="12" t="s">
        <v>78</v>
      </c>
      <c r="AW159" s="12" t="s">
        <v>31</v>
      </c>
      <c r="AX159" s="12" t="s">
        <v>71</v>
      </c>
      <c r="AY159" s="165" t="s">
        <v>194</v>
      </c>
    </row>
    <row r="160" spans="2:51" s="11" customFormat="1" ht="12">
      <c r="B160" s="156"/>
      <c r="D160" s="153" t="s">
        <v>206</v>
      </c>
      <c r="E160" s="157" t="s">
        <v>3</v>
      </c>
      <c r="F160" s="158" t="s">
        <v>1159</v>
      </c>
      <c r="H160" s="159">
        <v>25.32</v>
      </c>
      <c r="I160" s="160"/>
      <c r="L160" s="156"/>
      <c r="M160" s="161"/>
      <c r="N160" s="162"/>
      <c r="O160" s="162"/>
      <c r="P160" s="162"/>
      <c r="Q160" s="162"/>
      <c r="R160" s="162"/>
      <c r="S160" s="162"/>
      <c r="T160" s="163"/>
      <c r="AT160" s="157" t="s">
        <v>206</v>
      </c>
      <c r="AU160" s="157" t="s">
        <v>80</v>
      </c>
      <c r="AV160" s="11" t="s">
        <v>80</v>
      </c>
      <c r="AW160" s="11" t="s">
        <v>31</v>
      </c>
      <c r="AX160" s="11" t="s">
        <v>71</v>
      </c>
      <c r="AY160" s="157" t="s">
        <v>194</v>
      </c>
    </row>
    <row r="161" spans="2:51" s="11" customFormat="1" ht="12">
      <c r="B161" s="156"/>
      <c r="D161" s="153" t="s">
        <v>206</v>
      </c>
      <c r="E161" s="157" t="s">
        <v>3</v>
      </c>
      <c r="F161" s="158" t="s">
        <v>1160</v>
      </c>
      <c r="H161" s="159">
        <v>1.6</v>
      </c>
      <c r="I161" s="160"/>
      <c r="L161" s="156"/>
      <c r="M161" s="161"/>
      <c r="N161" s="162"/>
      <c r="O161" s="162"/>
      <c r="P161" s="162"/>
      <c r="Q161" s="162"/>
      <c r="R161" s="162"/>
      <c r="S161" s="162"/>
      <c r="T161" s="163"/>
      <c r="AT161" s="157" t="s">
        <v>206</v>
      </c>
      <c r="AU161" s="157" t="s">
        <v>80</v>
      </c>
      <c r="AV161" s="11" t="s">
        <v>80</v>
      </c>
      <c r="AW161" s="11" t="s">
        <v>31</v>
      </c>
      <c r="AX161" s="11" t="s">
        <v>71</v>
      </c>
      <c r="AY161" s="157" t="s">
        <v>194</v>
      </c>
    </row>
    <row r="162" spans="2:51" s="14" customFormat="1" ht="12">
      <c r="B162" s="189"/>
      <c r="D162" s="153" t="s">
        <v>206</v>
      </c>
      <c r="E162" s="190" t="s">
        <v>3</v>
      </c>
      <c r="F162" s="191" t="s">
        <v>283</v>
      </c>
      <c r="H162" s="192">
        <v>26.92</v>
      </c>
      <c r="I162" s="193"/>
      <c r="L162" s="189"/>
      <c r="M162" s="194"/>
      <c r="N162" s="195"/>
      <c r="O162" s="195"/>
      <c r="P162" s="195"/>
      <c r="Q162" s="195"/>
      <c r="R162" s="195"/>
      <c r="S162" s="195"/>
      <c r="T162" s="196"/>
      <c r="AT162" s="190" t="s">
        <v>206</v>
      </c>
      <c r="AU162" s="190" t="s">
        <v>80</v>
      </c>
      <c r="AV162" s="14" t="s">
        <v>195</v>
      </c>
      <c r="AW162" s="14" t="s">
        <v>31</v>
      </c>
      <c r="AX162" s="14" t="s">
        <v>71</v>
      </c>
      <c r="AY162" s="190" t="s">
        <v>194</v>
      </c>
    </row>
    <row r="163" spans="2:51" s="12" customFormat="1" ht="12">
      <c r="B163" s="164"/>
      <c r="D163" s="153" t="s">
        <v>206</v>
      </c>
      <c r="E163" s="165" t="s">
        <v>3</v>
      </c>
      <c r="F163" s="166" t="s">
        <v>1161</v>
      </c>
      <c r="H163" s="165" t="s">
        <v>3</v>
      </c>
      <c r="I163" s="167"/>
      <c r="L163" s="164"/>
      <c r="M163" s="168"/>
      <c r="N163" s="169"/>
      <c r="O163" s="169"/>
      <c r="P163" s="169"/>
      <c r="Q163" s="169"/>
      <c r="R163" s="169"/>
      <c r="S163" s="169"/>
      <c r="T163" s="170"/>
      <c r="AT163" s="165" t="s">
        <v>206</v>
      </c>
      <c r="AU163" s="165" t="s">
        <v>80</v>
      </c>
      <c r="AV163" s="12" t="s">
        <v>78</v>
      </c>
      <c r="AW163" s="12" t="s">
        <v>31</v>
      </c>
      <c r="AX163" s="12" t="s">
        <v>71</v>
      </c>
      <c r="AY163" s="165" t="s">
        <v>194</v>
      </c>
    </row>
    <row r="164" spans="2:51" s="11" customFormat="1" ht="12">
      <c r="B164" s="156"/>
      <c r="D164" s="153" t="s">
        <v>206</v>
      </c>
      <c r="E164" s="157" t="s">
        <v>3</v>
      </c>
      <c r="F164" s="158" t="s">
        <v>1162</v>
      </c>
      <c r="H164" s="159">
        <v>17.592</v>
      </c>
      <c r="I164" s="160"/>
      <c r="L164" s="156"/>
      <c r="M164" s="161"/>
      <c r="N164" s="162"/>
      <c r="O164" s="162"/>
      <c r="P164" s="162"/>
      <c r="Q164" s="162"/>
      <c r="R164" s="162"/>
      <c r="S164" s="162"/>
      <c r="T164" s="163"/>
      <c r="AT164" s="157" t="s">
        <v>206</v>
      </c>
      <c r="AU164" s="157" t="s">
        <v>80</v>
      </c>
      <c r="AV164" s="11" t="s">
        <v>80</v>
      </c>
      <c r="AW164" s="11" t="s">
        <v>31</v>
      </c>
      <c r="AX164" s="11" t="s">
        <v>71</v>
      </c>
      <c r="AY164" s="157" t="s">
        <v>194</v>
      </c>
    </row>
    <row r="165" spans="2:51" s="11" customFormat="1" ht="12">
      <c r="B165" s="156"/>
      <c r="D165" s="153" t="s">
        <v>206</v>
      </c>
      <c r="E165" s="157" t="s">
        <v>3</v>
      </c>
      <c r="F165" s="158" t="s">
        <v>1163</v>
      </c>
      <c r="H165" s="159">
        <v>-0.16</v>
      </c>
      <c r="I165" s="160"/>
      <c r="L165" s="156"/>
      <c r="M165" s="161"/>
      <c r="N165" s="162"/>
      <c r="O165" s="162"/>
      <c r="P165" s="162"/>
      <c r="Q165" s="162"/>
      <c r="R165" s="162"/>
      <c r="S165" s="162"/>
      <c r="T165" s="163"/>
      <c r="AT165" s="157" t="s">
        <v>206</v>
      </c>
      <c r="AU165" s="157" t="s">
        <v>80</v>
      </c>
      <c r="AV165" s="11" t="s">
        <v>80</v>
      </c>
      <c r="AW165" s="11" t="s">
        <v>31</v>
      </c>
      <c r="AX165" s="11" t="s">
        <v>71</v>
      </c>
      <c r="AY165" s="157" t="s">
        <v>194</v>
      </c>
    </row>
    <row r="166" spans="2:51" s="11" customFormat="1" ht="12">
      <c r="B166" s="156"/>
      <c r="D166" s="153" t="s">
        <v>206</v>
      </c>
      <c r="E166" s="157" t="s">
        <v>3</v>
      </c>
      <c r="F166" s="158" t="s">
        <v>1164</v>
      </c>
      <c r="H166" s="159">
        <v>-2.88</v>
      </c>
      <c r="I166" s="160"/>
      <c r="L166" s="156"/>
      <c r="M166" s="161"/>
      <c r="N166" s="162"/>
      <c r="O166" s="162"/>
      <c r="P166" s="162"/>
      <c r="Q166" s="162"/>
      <c r="R166" s="162"/>
      <c r="S166" s="162"/>
      <c r="T166" s="163"/>
      <c r="AT166" s="157" t="s">
        <v>206</v>
      </c>
      <c r="AU166" s="157" t="s">
        <v>80</v>
      </c>
      <c r="AV166" s="11" t="s">
        <v>80</v>
      </c>
      <c r="AW166" s="11" t="s">
        <v>31</v>
      </c>
      <c r="AX166" s="11" t="s">
        <v>71</v>
      </c>
      <c r="AY166" s="157" t="s">
        <v>194</v>
      </c>
    </row>
    <row r="167" spans="2:51" s="14" customFormat="1" ht="12">
      <c r="B167" s="189"/>
      <c r="D167" s="153" t="s">
        <v>206</v>
      </c>
      <c r="E167" s="190" t="s">
        <v>1165</v>
      </c>
      <c r="F167" s="191" t="s">
        <v>283</v>
      </c>
      <c r="H167" s="192">
        <v>14.552</v>
      </c>
      <c r="I167" s="193"/>
      <c r="L167" s="189"/>
      <c r="M167" s="194"/>
      <c r="N167" s="195"/>
      <c r="O167" s="195"/>
      <c r="P167" s="195"/>
      <c r="Q167" s="195"/>
      <c r="R167" s="195"/>
      <c r="S167" s="195"/>
      <c r="T167" s="196"/>
      <c r="AT167" s="190" t="s">
        <v>206</v>
      </c>
      <c r="AU167" s="190" t="s">
        <v>80</v>
      </c>
      <c r="AV167" s="14" t="s">
        <v>195</v>
      </c>
      <c r="AW167" s="14" t="s">
        <v>31</v>
      </c>
      <c r="AX167" s="14" t="s">
        <v>71</v>
      </c>
      <c r="AY167" s="190" t="s">
        <v>194</v>
      </c>
    </row>
    <row r="168" spans="2:51" s="13" customFormat="1" ht="12">
      <c r="B168" s="171"/>
      <c r="D168" s="153" t="s">
        <v>206</v>
      </c>
      <c r="E168" s="172" t="s">
        <v>99</v>
      </c>
      <c r="F168" s="173" t="s">
        <v>215</v>
      </c>
      <c r="H168" s="174">
        <v>175.897</v>
      </c>
      <c r="I168" s="175"/>
      <c r="L168" s="171"/>
      <c r="M168" s="176"/>
      <c r="N168" s="177"/>
      <c r="O168" s="177"/>
      <c r="P168" s="177"/>
      <c r="Q168" s="177"/>
      <c r="R168" s="177"/>
      <c r="S168" s="177"/>
      <c r="T168" s="178"/>
      <c r="AT168" s="172" t="s">
        <v>206</v>
      </c>
      <c r="AU168" s="172" t="s">
        <v>80</v>
      </c>
      <c r="AV168" s="13" t="s">
        <v>202</v>
      </c>
      <c r="AW168" s="13" t="s">
        <v>31</v>
      </c>
      <c r="AX168" s="13" t="s">
        <v>78</v>
      </c>
      <c r="AY168" s="172" t="s">
        <v>194</v>
      </c>
    </row>
    <row r="169" spans="2:65" s="1" customFormat="1" ht="16.35" customHeight="1">
      <c r="B169" s="140"/>
      <c r="C169" s="141" t="s">
        <v>1166</v>
      </c>
      <c r="D169" s="141" t="s">
        <v>197</v>
      </c>
      <c r="E169" s="142" t="s">
        <v>1167</v>
      </c>
      <c r="F169" s="143" t="s">
        <v>1168</v>
      </c>
      <c r="G169" s="144" t="s">
        <v>228</v>
      </c>
      <c r="H169" s="145">
        <v>37.74</v>
      </c>
      <c r="I169" s="146"/>
      <c r="J169" s="147">
        <f>ROUND(I169*H169,2)</f>
        <v>0</v>
      </c>
      <c r="K169" s="143" t="s">
        <v>201</v>
      </c>
      <c r="L169" s="30"/>
      <c r="M169" s="148" t="s">
        <v>3</v>
      </c>
      <c r="N169" s="149" t="s">
        <v>42</v>
      </c>
      <c r="O169" s="49"/>
      <c r="P169" s="150">
        <f>O169*H169</f>
        <v>0</v>
      </c>
      <c r="Q169" s="150">
        <v>0.01838</v>
      </c>
      <c r="R169" s="150">
        <f>Q169*H169</f>
        <v>0.6936612000000001</v>
      </c>
      <c r="S169" s="150">
        <v>0</v>
      </c>
      <c r="T169" s="151">
        <f>S169*H169</f>
        <v>0</v>
      </c>
      <c r="AR169" s="16" t="s">
        <v>202</v>
      </c>
      <c r="AT169" s="16" t="s">
        <v>197</v>
      </c>
      <c r="AU169" s="16" t="s">
        <v>80</v>
      </c>
      <c r="AY169" s="16" t="s">
        <v>194</v>
      </c>
      <c r="BE169" s="152">
        <f>IF(N169="základní",J169,0)</f>
        <v>0</v>
      </c>
      <c r="BF169" s="152">
        <f>IF(N169="snížená",J169,0)</f>
        <v>0</v>
      </c>
      <c r="BG169" s="152">
        <f>IF(N169="zákl. přenesená",J169,0)</f>
        <v>0</v>
      </c>
      <c r="BH169" s="152">
        <f>IF(N169="sníž. přenesená",J169,0)</f>
        <v>0</v>
      </c>
      <c r="BI169" s="152">
        <f>IF(N169="nulová",J169,0)</f>
        <v>0</v>
      </c>
      <c r="BJ169" s="16" t="s">
        <v>78</v>
      </c>
      <c r="BK169" s="152">
        <f>ROUND(I169*H169,2)</f>
        <v>0</v>
      </c>
      <c r="BL169" s="16" t="s">
        <v>202</v>
      </c>
      <c r="BM169" s="16" t="s">
        <v>1169</v>
      </c>
    </row>
    <row r="170" spans="2:47" s="1" customFormat="1" ht="19.2">
      <c r="B170" s="30"/>
      <c r="D170" s="153" t="s">
        <v>204</v>
      </c>
      <c r="F170" s="154" t="s">
        <v>1170</v>
      </c>
      <c r="I170" s="85"/>
      <c r="L170" s="30"/>
      <c r="M170" s="155"/>
      <c r="N170" s="49"/>
      <c r="O170" s="49"/>
      <c r="P170" s="49"/>
      <c r="Q170" s="49"/>
      <c r="R170" s="49"/>
      <c r="S170" s="49"/>
      <c r="T170" s="50"/>
      <c r="AT170" s="16" t="s">
        <v>204</v>
      </c>
      <c r="AU170" s="16" t="s">
        <v>80</v>
      </c>
    </row>
    <row r="171" spans="2:51" s="12" customFormat="1" ht="12">
      <c r="B171" s="164"/>
      <c r="D171" s="153" t="s">
        <v>206</v>
      </c>
      <c r="E171" s="165" t="s">
        <v>3</v>
      </c>
      <c r="F171" s="166" t="s">
        <v>1171</v>
      </c>
      <c r="H171" s="165" t="s">
        <v>3</v>
      </c>
      <c r="I171" s="167"/>
      <c r="L171" s="164"/>
      <c r="M171" s="168"/>
      <c r="N171" s="169"/>
      <c r="O171" s="169"/>
      <c r="P171" s="169"/>
      <c r="Q171" s="169"/>
      <c r="R171" s="169"/>
      <c r="S171" s="169"/>
      <c r="T171" s="170"/>
      <c r="AT171" s="165" t="s">
        <v>206</v>
      </c>
      <c r="AU171" s="165" t="s">
        <v>80</v>
      </c>
      <c r="AV171" s="12" t="s">
        <v>78</v>
      </c>
      <c r="AW171" s="12" t="s">
        <v>31</v>
      </c>
      <c r="AX171" s="12" t="s">
        <v>71</v>
      </c>
      <c r="AY171" s="165" t="s">
        <v>194</v>
      </c>
    </row>
    <row r="172" spans="2:51" s="11" customFormat="1" ht="12">
      <c r="B172" s="156"/>
      <c r="D172" s="153" t="s">
        <v>206</v>
      </c>
      <c r="E172" s="157" t="s">
        <v>3</v>
      </c>
      <c r="F172" s="158" t="s">
        <v>1172</v>
      </c>
      <c r="H172" s="159">
        <v>37.74</v>
      </c>
      <c r="I172" s="160"/>
      <c r="L172" s="156"/>
      <c r="M172" s="161"/>
      <c r="N172" s="162"/>
      <c r="O172" s="162"/>
      <c r="P172" s="162"/>
      <c r="Q172" s="162"/>
      <c r="R172" s="162"/>
      <c r="S172" s="162"/>
      <c r="T172" s="163"/>
      <c r="AT172" s="157" t="s">
        <v>206</v>
      </c>
      <c r="AU172" s="157" t="s">
        <v>80</v>
      </c>
      <c r="AV172" s="11" t="s">
        <v>80</v>
      </c>
      <c r="AW172" s="11" t="s">
        <v>31</v>
      </c>
      <c r="AX172" s="11" t="s">
        <v>71</v>
      </c>
      <c r="AY172" s="157" t="s">
        <v>194</v>
      </c>
    </row>
    <row r="173" spans="2:51" s="13" customFormat="1" ht="12">
      <c r="B173" s="171"/>
      <c r="D173" s="153" t="s">
        <v>206</v>
      </c>
      <c r="E173" s="172" t="s">
        <v>93</v>
      </c>
      <c r="F173" s="173" t="s">
        <v>215</v>
      </c>
      <c r="H173" s="174">
        <v>37.74</v>
      </c>
      <c r="I173" s="175"/>
      <c r="L173" s="171"/>
      <c r="M173" s="176"/>
      <c r="N173" s="177"/>
      <c r="O173" s="177"/>
      <c r="P173" s="177"/>
      <c r="Q173" s="177"/>
      <c r="R173" s="177"/>
      <c r="S173" s="177"/>
      <c r="T173" s="178"/>
      <c r="AT173" s="172" t="s">
        <v>206</v>
      </c>
      <c r="AU173" s="172" t="s">
        <v>80</v>
      </c>
      <c r="AV173" s="13" t="s">
        <v>202</v>
      </c>
      <c r="AW173" s="13" t="s">
        <v>31</v>
      </c>
      <c r="AX173" s="13" t="s">
        <v>78</v>
      </c>
      <c r="AY173" s="172" t="s">
        <v>194</v>
      </c>
    </row>
    <row r="174" spans="2:65" s="1" customFormat="1" ht="16.35" customHeight="1">
      <c r="B174" s="140"/>
      <c r="C174" s="141" t="s">
        <v>294</v>
      </c>
      <c r="D174" s="141" t="s">
        <v>197</v>
      </c>
      <c r="E174" s="142" t="s">
        <v>295</v>
      </c>
      <c r="F174" s="143" t="s">
        <v>296</v>
      </c>
      <c r="G174" s="144" t="s">
        <v>228</v>
      </c>
      <c r="H174" s="145">
        <v>8.438</v>
      </c>
      <c r="I174" s="146"/>
      <c r="J174" s="147">
        <f>ROUND(I174*H174,2)</f>
        <v>0</v>
      </c>
      <c r="K174" s="143" t="s">
        <v>201</v>
      </c>
      <c r="L174" s="30"/>
      <c r="M174" s="148" t="s">
        <v>3</v>
      </c>
      <c r="N174" s="149" t="s">
        <v>42</v>
      </c>
      <c r="O174" s="49"/>
      <c r="P174" s="150">
        <f>O174*H174</f>
        <v>0</v>
      </c>
      <c r="Q174" s="150">
        <v>0.03358</v>
      </c>
      <c r="R174" s="150">
        <f>Q174*H174</f>
        <v>0.28334804</v>
      </c>
      <c r="S174" s="150">
        <v>0</v>
      </c>
      <c r="T174" s="151">
        <f>S174*H174</f>
        <v>0</v>
      </c>
      <c r="AR174" s="16" t="s">
        <v>202</v>
      </c>
      <c r="AT174" s="16" t="s">
        <v>197</v>
      </c>
      <c r="AU174" s="16" t="s">
        <v>80</v>
      </c>
      <c r="AY174" s="16" t="s">
        <v>194</v>
      </c>
      <c r="BE174" s="152">
        <f>IF(N174="základní",J174,0)</f>
        <v>0</v>
      </c>
      <c r="BF174" s="152">
        <f>IF(N174="snížená",J174,0)</f>
        <v>0</v>
      </c>
      <c r="BG174" s="152">
        <f>IF(N174="zákl. přenesená",J174,0)</f>
        <v>0</v>
      </c>
      <c r="BH174" s="152">
        <f>IF(N174="sníž. přenesená",J174,0)</f>
        <v>0</v>
      </c>
      <c r="BI174" s="152">
        <f>IF(N174="nulová",J174,0)</f>
        <v>0</v>
      </c>
      <c r="BJ174" s="16" t="s">
        <v>78</v>
      </c>
      <c r="BK174" s="152">
        <f>ROUND(I174*H174,2)</f>
        <v>0</v>
      </c>
      <c r="BL174" s="16" t="s">
        <v>202</v>
      </c>
      <c r="BM174" s="16" t="s">
        <v>1173</v>
      </c>
    </row>
    <row r="175" spans="2:47" s="1" customFormat="1" ht="12">
      <c r="B175" s="30"/>
      <c r="D175" s="153" t="s">
        <v>204</v>
      </c>
      <c r="F175" s="154" t="s">
        <v>298</v>
      </c>
      <c r="I175" s="85"/>
      <c r="L175" s="30"/>
      <c r="M175" s="155"/>
      <c r="N175" s="49"/>
      <c r="O175" s="49"/>
      <c r="P175" s="49"/>
      <c r="Q175" s="49"/>
      <c r="R175" s="49"/>
      <c r="S175" s="49"/>
      <c r="T175" s="50"/>
      <c r="AT175" s="16" t="s">
        <v>204</v>
      </c>
      <c r="AU175" s="16" t="s">
        <v>80</v>
      </c>
    </row>
    <row r="176" spans="2:51" s="12" customFormat="1" ht="12">
      <c r="B176" s="164"/>
      <c r="D176" s="153" t="s">
        <v>206</v>
      </c>
      <c r="E176" s="165" t="s">
        <v>3</v>
      </c>
      <c r="F176" s="166" t="s">
        <v>1174</v>
      </c>
      <c r="H176" s="165" t="s">
        <v>3</v>
      </c>
      <c r="I176" s="167"/>
      <c r="L176" s="164"/>
      <c r="M176" s="168"/>
      <c r="N176" s="169"/>
      <c r="O176" s="169"/>
      <c r="P176" s="169"/>
      <c r="Q176" s="169"/>
      <c r="R176" s="169"/>
      <c r="S176" s="169"/>
      <c r="T176" s="170"/>
      <c r="AT176" s="165" t="s">
        <v>206</v>
      </c>
      <c r="AU176" s="165" t="s">
        <v>80</v>
      </c>
      <c r="AV176" s="12" t="s">
        <v>78</v>
      </c>
      <c r="AW176" s="12" t="s">
        <v>31</v>
      </c>
      <c r="AX176" s="12" t="s">
        <v>71</v>
      </c>
      <c r="AY176" s="165" t="s">
        <v>194</v>
      </c>
    </row>
    <row r="177" spans="2:51" s="11" customFormat="1" ht="12">
      <c r="B177" s="156"/>
      <c r="D177" s="153" t="s">
        <v>206</v>
      </c>
      <c r="E177" s="157" t="s">
        <v>3</v>
      </c>
      <c r="F177" s="158" t="s">
        <v>1175</v>
      </c>
      <c r="H177" s="159">
        <v>2.34</v>
      </c>
      <c r="I177" s="160"/>
      <c r="L177" s="156"/>
      <c r="M177" s="161"/>
      <c r="N177" s="162"/>
      <c r="O177" s="162"/>
      <c r="P177" s="162"/>
      <c r="Q177" s="162"/>
      <c r="R177" s="162"/>
      <c r="S177" s="162"/>
      <c r="T177" s="163"/>
      <c r="AT177" s="157" t="s">
        <v>206</v>
      </c>
      <c r="AU177" s="157" t="s">
        <v>80</v>
      </c>
      <c r="AV177" s="11" t="s">
        <v>80</v>
      </c>
      <c r="AW177" s="11" t="s">
        <v>31</v>
      </c>
      <c r="AX177" s="11" t="s">
        <v>71</v>
      </c>
      <c r="AY177" s="157" t="s">
        <v>194</v>
      </c>
    </row>
    <row r="178" spans="2:51" s="11" customFormat="1" ht="12">
      <c r="B178" s="156"/>
      <c r="D178" s="153" t="s">
        <v>206</v>
      </c>
      <c r="E178" s="157" t="s">
        <v>3</v>
      </c>
      <c r="F178" s="158" t="s">
        <v>1176</v>
      </c>
      <c r="H178" s="159">
        <v>2.43</v>
      </c>
      <c r="I178" s="160"/>
      <c r="L178" s="156"/>
      <c r="M178" s="161"/>
      <c r="N178" s="162"/>
      <c r="O178" s="162"/>
      <c r="P178" s="162"/>
      <c r="Q178" s="162"/>
      <c r="R178" s="162"/>
      <c r="S178" s="162"/>
      <c r="T178" s="163"/>
      <c r="AT178" s="157" t="s">
        <v>206</v>
      </c>
      <c r="AU178" s="157" t="s">
        <v>80</v>
      </c>
      <c r="AV178" s="11" t="s">
        <v>80</v>
      </c>
      <c r="AW178" s="11" t="s">
        <v>31</v>
      </c>
      <c r="AX178" s="11" t="s">
        <v>71</v>
      </c>
      <c r="AY178" s="157" t="s">
        <v>194</v>
      </c>
    </row>
    <row r="179" spans="2:51" s="11" customFormat="1" ht="12">
      <c r="B179" s="156"/>
      <c r="D179" s="153" t="s">
        <v>206</v>
      </c>
      <c r="E179" s="157" t="s">
        <v>3</v>
      </c>
      <c r="F179" s="158" t="s">
        <v>1177</v>
      </c>
      <c r="H179" s="159">
        <v>2.588</v>
      </c>
      <c r="I179" s="160"/>
      <c r="L179" s="156"/>
      <c r="M179" s="161"/>
      <c r="N179" s="162"/>
      <c r="O179" s="162"/>
      <c r="P179" s="162"/>
      <c r="Q179" s="162"/>
      <c r="R179" s="162"/>
      <c r="S179" s="162"/>
      <c r="T179" s="163"/>
      <c r="AT179" s="157" t="s">
        <v>206</v>
      </c>
      <c r="AU179" s="157" t="s">
        <v>80</v>
      </c>
      <c r="AV179" s="11" t="s">
        <v>80</v>
      </c>
      <c r="AW179" s="11" t="s">
        <v>31</v>
      </c>
      <c r="AX179" s="11" t="s">
        <v>71</v>
      </c>
      <c r="AY179" s="157" t="s">
        <v>194</v>
      </c>
    </row>
    <row r="180" spans="2:51" s="12" customFormat="1" ht="12">
      <c r="B180" s="164"/>
      <c r="D180" s="153" t="s">
        <v>206</v>
      </c>
      <c r="E180" s="165" t="s">
        <v>3</v>
      </c>
      <c r="F180" s="166" t="s">
        <v>1178</v>
      </c>
      <c r="H180" s="165" t="s">
        <v>3</v>
      </c>
      <c r="I180" s="167"/>
      <c r="L180" s="164"/>
      <c r="M180" s="168"/>
      <c r="N180" s="169"/>
      <c r="O180" s="169"/>
      <c r="P180" s="169"/>
      <c r="Q180" s="169"/>
      <c r="R180" s="169"/>
      <c r="S180" s="169"/>
      <c r="T180" s="170"/>
      <c r="AT180" s="165" t="s">
        <v>206</v>
      </c>
      <c r="AU180" s="165" t="s">
        <v>80</v>
      </c>
      <c r="AV180" s="12" t="s">
        <v>78</v>
      </c>
      <c r="AW180" s="12" t="s">
        <v>31</v>
      </c>
      <c r="AX180" s="12" t="s">
        <v>71</v>
      </c>
      <c r="AY180" s="165" t="s">
        <v>194</v>
      </c>
    </row>
    <row r="181" spans="2:51" s="11" customFormat="1" ht="12">
      <c r="B181" s="156"/>
      <c r="D181" s="153" t="s">
        <v>206</v>
      </c>
      <c r="E181" s="157" t="s">
        <v>3</v>
      </c>
      <c r="F181" s="158" t="s">
        <v>1179</v>
      </c>
      <c r="H181" s="159">
        <v>1.08</v>
      </c>
      <c r="I181" s="160"/>
      <c r="L181" s="156"/>
      <c r="M181" s="161"/>
      <c r="N181" s="162"/>
      <c r="O181" s="162"/>
      <c r="P181" s="162"/>
      <c r="Q181" s="162"/>
      <c r="R181" s="162"/>
      <c r="S181" s="162"/>
      <c r="T181" s="163"/>
      <c r="AT181" s="157" t="s">
        <v>206</v>
      </c>
      <c r="AU181" s="157" t="s">
        <v>80</v>
      </c>
      <c r="AV181" s="11" t="s">
        <v>80</v>
      </c>
      <c r="AW181" s="11" t="s">
        <v>31</v>
      </c>
      <c r="AX181" s="11" t="s">
        <v>71</v>
      </c>
      <c r="AY181" s="157" t="s">
        <v>194</v>
      </c>
    </row>
    <row r="182" spans="2:51" s="13" customFormat="1" ht="12">
      <c r="B182" s="171"/>
      <c r="D182" s="153" t="s">
        <v>206</v>
      </c>
      <c r="E182" s="172" t="s">
        <v>103</v>
      </c>
      <c r="F182" s="173" t="s">
        <v>215</v>
      </c>
      <c r="H182" s="174">
        <v>8.438</v>
      </c>
      <c r="I182" s="175"/>
      <c r="L182" s="171"/>
      <c r="M182" s="176"/>
      <c r="N182" s="177"/>
      <c r="O182" s="177"/>
      <c r="P182" s="177"/>
      <c r="Q182" s="177"/>
      <c r="R182" s="177"/>
      <c r="S182" s="177"/>
      <c r="T182" s="178"/>
      <c r="AT182" s="172" t="s">
        <v>206</v>
      </c>
      <c r="AU182" s="172" t="s">
        <v>80</v>
      </c>
      <c r="AV182" s="13" t="s">
        <v>202</v>
      </c>
      <c r="AW182" s="13" t="s">
        <v>31</v>
      </c>
      <c r="AX182" s="13" t="s">
        <v>78</v>
      </c>
      <c r="AY182" s="172" t="s">
        <v>194</v>
      </c>
    </row>
    <row r="183" spans="2:65" s="1" customFormat="1" ht="16.35" customHeight="1">
      <c r="B183" s="140"/>
      <c r="C183" s="141" t="s">
        <v>8</v>
      </c>
      <c r="D183" s="141" t="s">
        <v>197</v>
      </c>
      <c r="E183" s="142" t="s">
        <v>1180</v>
      </c>
      <c r="F183" s="143" t="s">
        <v>1181</v>
      </c>
      <c r="G183" s="144" t="s">
        <v>228</v>
      </c>
      <c r="H183" s="145">
        <v>14.25</v>
      </c>
      <c r="I183" s="146"/>
      <c r="J183" s="147">
        <f>ROUND(I183*H183,2)</f>
        <v>0</v>
      </c>
      <c r="K183" s="143" t="s">
        <v>201</v>
      </c>
      <c r="L183" s="30"/>
      <c r="M183" s="148" t="s">
        <v>3</v>
      </c>
      <c r="N183" s="149" t="s">
        <v>42</v>
      </c>
      <c r="O183" s="49"/>
      <c r="P183" s="150">
        <f>O183*H183</f>
        <v>0</v>
      </c>
      <c r="Q183" s="150">
        <v>0.04868</v>
      </c>
      <c r="R183" s="150">
        <f>Q183*H183</f>
        <v>0.69369</v>
      </c>
      <c r="S183" s="150">
        <v>0</v>
      </c>
      <c r="T183" s="151">
        <f>S183*H183</f>
        <v>0</v>
      </c>
      <c r="AR183" s="16" t="s">
        <v>202</v>
      </c>
      <c r="AT183" s="16" t="s">
        <v>197</v>
      </c>
      <c r="AU183" s="16" t="s">
        <v>80</v>
      </c>
      <c r="AY183" s="16" t="s">
        <v>194</v>
      </c>
      <c r="BE183" s="152">
        <f>IF(N183="základní",J183,0)</f>
        <v>0</v>
      </c>
      <c r="BF183" s="152">
        <f>IF(N183="snížená",J183,0)</f>
        <v>0</v>
      </c>
      <c r="BG183" s="152">
        <f>IF(N183="zákl. přenesená",J183,0)</f>
        <v>0</v>
      </c>
      <c r="BH183" s="152">
        <f>IF(N183="sníž. přenesená",J183,0)</f>
        <v>0</v>
      </c>
      <c r="BI183" s="152">
        <f>IF(N183="nulová",J183,0)</f>
        <v>0</v>
      </c>
      <c r="BJ183" s="16" t="s">
        <v>78</v>
      </c>
      <c r="BK183" s="152">
        <f>ROUND(I183*H183,2)</f>
        <v>0</v>
      </c>
      <c r="BL183" s="16" t="s">
        <v>202</v>
      </c>
      <c r="BM183" s="16" t="s">
        <v>1182</v>
      </c>
    </row>
    <row r="184" spans="2:47" s="1" customFormat="1" ht="19.2">
      <c r="B184" s="30"/>
      <c r="D184" s="153" t="s">
        <v>204</v>
      </c>
      <c r="F184" s="154" t="s">
        <v>1183</v>
      </c>
      <c r="I184" s="85"/>
      <c r="L184" s="30"/>
      <c r="M184" s="155"/>
      <c r="N184" s="49"/>
      <c r="O184" s="49"/>
      <c r="P184" s="49"/>
      <c r="Q184" s="49"/>
      <c r="R184" s="49"/>
      <c r="S184" s="49"/>
      <c r="T184" s="50"/>
      <c r="AT184" s="16" t="s">
        <v>204</v>
      </c>
      <c r="AU184" s="16" t="s">
        <v>80</v>
      </c>
    </row>
    <row r="185" spans="2:51" s="12" customFormat="1" ht="12">
      <c r="B185" s="164"/>
      <c r="D185" s="153" t="s">
        <v>206</v>
      </c>
      <c r="E185" s="165" t="s">
        <v>3</v>
      </c>
      <c r="F185" s="166" t="s">
        <v>1184</v>
      </c>
      <c r="H185" s="165" t="s">
        <v>3</v>
      </c>
      <c r="I185" s="167"/>
      <c r="L185" s="164"/>
      <c r="M185" s="168"/>
      <c r="N185" s="169"/>
      <c r="O185" s="169"/>
      <c r="P185" s="169"/>
      <c r="Q185" s="169"/>
      <c r="R185" s="169"/>
      <c r="S185" s="169"/>
      <c r="T185" s="170"/>
      <c r="AT185" s="165" t="s">
        <v>206</v>
      </c>
      <c r="AU185" s="165" t="s">
        <v>80</v>
      </c>
      <c r="AV185" s="12" t="s">
        <v>78</v>
      </c>
      <c r="AW185" s="12" t="s">
        <v>31</v>
      </c>
      <c r="AX185" s="12" t="s">
        <v>71</v>
      </c>
      <c r="AY185" s="165" t="s">
        <v>194</v>
      </c>
    </row>
    <row r="186" spans="2:51" s="11" customFormat="1" ht="12">
      <c r="B186" s="156"/>
      <c r="D186" s="153" t="s">
        <v>206</v>
      </c>
      <c r="E186" s="157" t="s">
        <v>3</v>
      </c>
      <c r="F186" s="158" t="s">
        <v>1185</v>
      </c>
      <c r="H186" s="159">
        <v>14.25</v>
      </c>
      <c r="I186" s="160"/>
      <c r="L186" s="156"/>
      <c r="M186" s="161"/>
      <c r="N186" s="162"/>
      <c r="O186" s="162"/>
      <c r="P186" s="162"/>
      <c r="Q186" s="162"/>
      <c r="R186" s="162"/>
      <c r="S186" s="162"/>
      <c r="T186" s="163"/>
      <c r="AT186" s="157" t="s">
        <v>206</v>
      </c>
      <c r="AU186" s="157" t="s">
        <v>80</v>
      </c>
      <c r="AV186" s="11" t="s">
        <v>80</v>
      </c>
      <c r="AW186" s="11" t="s">
        <v>31</v>
      </c>
      <c r="AX186" s="11" t="s">
        <v>71</v>
      </c>
      <c r="AY186" s="157" t="s">
        <v>194</v>
      </c>
    </row>
    <row r="187" spans="2:51" s="13" customFormat="1" ht="12">
      <c r="B187" s="171"/>
      <c r="D187" s="153" t="s">
        <v>206</v>
      </c>
      <c r="E187" s="172" t="s">
        <v>3</v>
      </c>
      <c r="F187" s="173" t="s">
        <v>215</v>
      </c>
      <c r="H187" s="174">
        <v>14.25</v>
      </c>
      <c r="I187" s="175"/>
      <c r="L187" s="171"/>
      <c r="M187" s="176"/>
      <c r="N187" s="177"/>
      <c r="O187" s="177"/>
      <c r="P187" s="177"/>
      <c r="Q187" s="177"/>
      <c r="R187" s="177"/>
      <c r="S187" s="177"/>
      <c r="T187" s="178"/>
      <c r="AT187" s="172" t="s">
        <v>206</v>
      </c>
      <c r="AU187" s="172" t="s">
        <v>80</v>
      </c>
      <c r="AV187" s="13" t="s">
        <v>202</v>
      </c>
      <c r="AW187" s="13" t="s">
        <v>31</v>
      </c>
      <c r="AX187" s="13" t="s">
        <v>78</v>
      </c>
      <c r="AY187" s="172" t="s">
        <v>194</v>
      </c>
    </row>
    <row r="188" spans="2:65" s="1" customFormat="1" ht="16.35" customHeight="1">
      <c r="B188" s="140"/>
      <c r="C188" s="141" t="s">
        <v>1186</v>
      </c>
      <c r="D188" s="141" t="s">
        <v>197</v>
      </c>
      <c r="E188" s="142" t="s">
        <v>1187</v>
      </c>
      <c r="F188" s="143" t="s">
        <v>1188</v>
      </c>
      <c r="G188" s="144" t="s">
        <v>200</v>
      </c>
      <c r="H188" s="145">
        <v>2</v>
      </c>
      <c r="I188" s="146"/>
      <c r="J188" s="147">
        <f>ROUND(I188*H188,2)</f>
        <v>0</v>
      </c>
      <c r="K188" s="143" t="s">
        <v>201</v>
      </c>
      <c r="L188" s="30"/>
      <c r="M188" s="148" t="s">
        <v>3</v>
      </c>
      <c r="N188" s="149" t="s">
        <v>42</v>
      </c>
      <c r="O188" s="49"/>
      <c r="P188" s="150">
        <f>O188*H188</f>
        <v>0</v>
      </c>
      <c r="Q188" s="150">
        <v>0.04684</v>
      </c>
      <c r="R188" s="150">
        <f>Q188*H188</f>
        <v>0.09368</v>
      </c>
      <c r="S188" s="150">
        <v>0</v>
      </c>
      <c r="T188" s="151">
        <f>S188*H188</f>
        <v>0</v>
      </c>
      <c r="AR188" s="16" t="s">
        <v>202</v>
      </c>
      <c r="AT188" s="16" t="s">
        <v>197</v>
      </c>
      <c r="AU188" s="16" t="s">
        <v>80</v>
      </c>
      <c r="AY188" s="16" t="s">
        <v>194</v>
      </c>
      <c r="BE188" s="152">
        <f>IF(N188="základní",J188,0)</f>
        <v>0</v>
      </c>
      <c r="BF188" s="152">
        <f>IF(N188="snížená",J188,0)</f>
        <v>0</v>
      </c>
      <c r="BG188" s="152">
        <f>IF(N188="zákl. přenesená",J188,0)</f>
        <v>0</v>
      </c>
      <c r="BH188" s="152">
        <f>IF(N188="sníž. přenesená",J188,0)</f>
        <v>0</v>
      </c>
      <c r="BI188" s="152">
        <f>IF(N188="nulová",J188,0)</f>
        <v>0</v>
      </c>
      <c r="BJ188" s="16" t="s">
        <v>78</v>
      </c>
      <c r="BK188" s="152">
        <f>ROUND(I188*H188,2)</f>
        <v>0</v>
      </c>
      <c r="BL188" s="16" t="s">
        <v>202</v>
      </c>
      <c r="BM188" s="16" t="s">
        <v>1189</v>
      </c>
    </row>
    <row r="189" spans="2:47" s="1" customFormat="1" ht="19.2">
      <c r="B189" s="30"/>
      <c r="D189" s="153" t="s">
        <v>204</v>
      </c>
      <c r="F189" s="154" t="s">
        <v>1190</v>
      </c>
      <c r="I189" s="85"/>
      <c r="L189" s="30"/>
      <c r="M189" s="155"/>
      <c r="N189" s="49"/>
      <c r="O189" s="49"/>
      <c r="P189" s="49"/>
      <c r="Q189" s="49"/>
      <c r="R189" s="49"/>
      <c r="S189" s="49"/>
      <c r="T189" s="50"/>
      <c r="AT189" s="16" t="s">
        <v>204</v>
      </c>
      <c r="AU189" s="16" t="s">
        <v>80</v>
      </c>
    </row>
    <row r="190" spans="2:51" s="12" customFormat="1" ht="12">
      <c r="B190" s="164"/>
      <c r="D190" s="153" t="s">
        <v>206</v>
      </c>
      <c r="E190" s="165" t="s">
        <v>3</v>
      </c>
      <c r="F190" s="166" t="s">
        <v>1191</v>
      </c>
      <c r="H190" s="165" t="s">
        <v>3</v>
      </c>
      <c r="I190" s="167"/>
      <c r="L190" s="164"/>
      <c r="M190" s="168"/>
      <c r="N190" s="169"/>
      <c r="O190" s="169"/>
      <c r="P190" s="169"/>
      <c r="Q190" s="169"/>
      <c r="R190" s="169"/>
      <c r="S190" s="169"/>
      <c r="T190" s="170"/>
      <c r="AT190" s="165" t="s">
        <v>206</v>
      </c>
      <c r="AU190" s="165" t="s">
        <v>80</v>
      </c>
      <c r="AV190" s="12" t="s">
        <v>78</v>
      </c>
      <c r="AW190" s="12" t="s">
        <v>31</v>
      </c>
      <c r="AX190" s="12" t="s">
        <v>71</v>
      </c>
      <c r="AY190" s="165" t="s">
        <v>194</v>
      </c>
    </row>
    <row r="191" spans="2:51" s="11" customFormat="1" ht="12">
      <c r="B191" s="156"/>
      <c r="D191" s="153" t="s">
        <v>206</v>
      </c>
      <c r="E191" s="157" t="s">
        <v>3</v>
      </c>
      <c r="F191" s="158" t="s">
        <v>80</v>
      </c>
      <c r="H191" s="159">
        <v>2</v>
      </c>
      <c r="I191" s="160"/>
      <c r="L191" s="156"/>
      <c r="M191" s="161"/>
      <c r="N191" s="162"/>
      <c r="O191" s="162"/>
      <c r="P191" s="162"/>
      <c r="Q191" s="162"/>
      <c r="R191" s="162"/>
      <c r="S191" s="162"/>
      <c r="T191" s="163"/>
      <c r="AT191" s="157" t="s">
        <v>206</v>
      </c>
      <c r="AU191" s="157" t="s">
        <v>80</v>
      </c>
      <c r="AV191" s="11" t="s">
        <v>80</v>
      </c>
      <c r="AW191" s="11" t="s">
        <v>31</v>
      </c>
      <c r="AX191" s="11" t="s">
        <v>78</v>
      </c>
      <c r="AY191" s="157" t="s">
        <v>194</v>
      </c>
    </row>
    <row r="192" spans="2:65" s="1" customFormat="1" ht="16.35" customHeight="1">
      <c r="B192" s="140"/>
      <c r="C192" s="179" t="s">
        <v>1192</v>
      </c>
      <c r="D192" s="179" t="s">
        <v>220</v>
      </c>
      <c r="E192" s="180" t="s">
        <v>1193</v>
      </c>
      <c r="F192" s="181" t="s">
        <v>1194</v>
      </c>
      <c r="G192" s="182" t="s">
        <v>200</v>
      </c>
      <c r="H192" s="183">
        <v>1</v>
      </c>
      <c r="I192" s="184"/>
      <c r="J192" s="185">
        <f>ROUND(I192*H192,2)</f>
        <v>0</v>
      </c>
      <c r="K192" s="181" t="s">
        <v>3</v>
      </c>
      <c r="L192" s="186"/>
      <c r="M192" s="187" t="s">
        <v>3</v>
      </c>
      <c r="N192" s="188" t="s">
        <v>42</v>
      </c>
      <c r="O192" s="49"/>
      <c r="P192" s="150">
        <f>O192*H192</f>
        <v>0</v>
      </c>
      <c r="Q192" s="150">
        <v>0.0114</v>
      </c>
      <c r="R192" s="150">
        <f>Q192*H192</f>
        <v>0.0114</v>
      </c>
      <c r="S192" s="150">
        <v>0</v>
      </c>
      <c r="T192" s="151">
        <f>S192*H192</f>
        <v>0</v>
      </c>
      <c r="AR192" s="16" t="s">
        <v>223</v>
      </c>
      <c r="AT192" s="16" t="s">
        <v>220</v>
      </c>
      <c r="AU192" s="16" t="s">
        <v>80</v>
      </c>
      <c r="AY192" s="16" t="s">
        <v>194</v>
      </c>
      <c r="BE192" s="152">
        <f>IF(N192="základní",J192,0)</f>
        <v>0</v>
      </c>
      <c r="BF192" s="152">
        <f>IF(N192="snížená",J192,0)</f>
        <v>0</v>
      </c>
      <c r="BG192" s="152">
        <f>IF(N192="zákl. přenesená",J192,0)</f>
        <v>0</v>
      </c>
      <c r="BH192" s="152">
        <f>IF(N192="sníž. přenesená",J192,0)</f>
        <v>0</v>
      </c>
      <c r="BI192" s="152">
        <f>IF(N192="nulová",J192,0)</f>
        <v>0</v>
      </c>
      <c r="BJ192" s="16" t="s">
        <v>78</v>
      </c>
      <c r="BK192" s="152">
        <f>ROUND(I192*H192,2)</f>
        <v>0</v>
      </c>
      <c r="BL192" s="16" t="s">
        <v>202</v>
      </c>
      <c r="BM192" s="16" t="s">
        <v>1195</v>
      </c>
    </row>
    <row r="193" spans="2:47" s="1" customFormat="1" ht="12">
      <c r="B193" s="30"/>
      <c r="D193" s="153" t="s">
        <v>204</v>
      </c>
      <c r="F193" s="154" t="s">
        <v>1194</v>
      </c>
      <c r="I193" s="85"/>
      <c r="L193" s="30"/>
      <c r="M193" s="155"/>
      <c r="N193" s="49"/>
      <c r="O193" s="49"/>
      <c r="P193" s="49"/>
      <c r="Q193" s="49"/>
      <c r="R193" s="49"/>
      <c r="S193" s="49"/>
      <c r="T193" s="50"/>
      <c r="AT193" s="16" t="s">
        <v>204</v>
      </c>
      <c r="AU193" s="16" t="s">
        <v>80</v>
      </c>
    </row>
    <row r="194" spans="2:65" s="1" customFormat="1" ht="16.35" customHeight="1">
      <c r="B194" s="140"/>
      <c r="C194" s="179" t="s">
        <v>1196</v>
      </c>
      <c r="D194" s="179" t="s">
        <v>220</v>
      </c>
      <c r="E194" s="180" t="s">
        <v>1197</v>
      </c>
      <c r="F194" s="181" t="s">
        <v>1198</v>
      </c>
      <c r="G194" s="182" t="s">
        <v>200</v>
      </c>
      <c r="H194" s="183">
        <v>1</v>
      </c>
      <c r="I194" s="184"/>
      <c r="J194" s="185">
        <f>ROUND(I194*H194,2)</f>
        <v>0</v>
      </c>
      <c r="K194" s="181" t="s">
        <v>3</v>
      </c>
      <c r="L194" s="186"/>
      <c r="M194" s="187" t="s">
        <v>3</v>
      </c>
      <c r="N194" s="188" t="s">
        <v>42</v>
      </c>
      <c r="O194" s="49"/>
      <c r="P194" s="150">
        <f>O194*H194</f>
        <v>0</v>
      </c>
      <c r="Q194" s="150">
        <v>0.0114</v>
      </c>
      <c r="R194" s="150">
        <f>Q194*H194</f>
        <v>0.0114</v>
      </c>
      <c r="S194" s="150">
        <v>0</v>
      </c>
      <c r="T194" s="151">
        <f>S194*H194</f>
        <v>0</v>
      </c>
      <c r="AR194" s="16" t="s">
        <v>223</v>
      </c>
      <c r="AT194" s="16" t="s">
        <v>220</v>
      </c>
      <c r="AU194" s="16" t="s">
        <v>80</v>
      </c>
      <c r="AY194" s="16" t="s">
        <v>194</v>
      </c>
      <c r="BE194" s="152">
        <f>IF(N194="základní",J194,0)</f>
        <v>0</v>
      </c>
      <c r="BF194" s="152">
        <f>IF(N194="snížená",J194,0)</f>
        <v>0</v>
      </c>
      <c r="BG194" s="152">
        <f>IF(N194="zákl. přenesená",J194,0)</f>
        <v>0</v>
      </c>
      <c r="BH194" s="152">
        <f>IF(N194="sníž. přenesená",J194,0)</f>
        <v>0</v>
      </c>
      <c r="BI194" s="152">
        <f>IF(N194="nulová",J194,0)</f>
        <v>0</v>
      </c>
      <c r="BJ194" s="16" t="s">
        <v>78</v>
      </c>
      <c r="BK194" s="152">
        <f>ROUND(I194*H194,2)</f>
        <v>0</v>
      </c>
      <c r="BL194" s="16" t="s">
        <v>202</v>
      </c>
      <c r="BM194" s="16" t="s">
        <v>1199</v>
      </c>
    </row>
    <row r="195" spans="2:47" s="1" customFormat="1" ht="12">
      <c r="B195" s="30"/>
      <c r="D195" s="153" t="s">
        <v>204</v>
      </c>
      <c r="F195" s="154" t="s">
        <v>1198</v>
      </c>
      <c r="I195" s="85"/>
      <c r="L195" s="30"/>
      <c r="M195" s="155"/>
      <c r="N195" s="49"/>
      <c r="O195" s="49"/>
      <c r="P195" s="49"/>
      <c r="Q195" s="49"/>
      <c r="R195" s="49"/>
      <c r="S195" s="49"/>
      <c r="T195" s="50"/>
      <c r="AT195" s="16" t="s">
        <v>204</v>
      </c>
      <c r="AU195" s="16" t="s">
        <v>80</v>
      </c>
    </row>
    <row r="196" spans="2:65" s="1" customFormat="1" ht="16.35" customHeight="1">
      <c r="B196" s="140"/>
      <c r="C196" s="141" t="s">
        <v>1200</v>
      </c>
      <c r="D196" s="141" t="s">
        <v>197</v>
      </c>
      <c r="E196" s="142" t="s">
        <v>1201</v>
      </c>
      <c r="F196" s="143" t="s">
        <v>1202</v>
      </c>
      <c r="G196" s="144" t="s">
        <v>200</v>
      </c>
      <c r="H196" s="145">
        <v>1</v>
      </c>
      <c r="I196" s="146"/>
      <c r="J196" s="147">
        <f>ROUND(I196*H196,2)</f>
        <v>0</v>
      </c>
      <c r="K196" s="143" t="s">
        <v>201</v>
      </c>
      <c r="L196" s="30"/>
      <c r="M196" s="148" t="s">
        <v>3</v>
      </c>
      <c r="N196" s="149" t="s">
        <v>42</v>
      </c>
      <c r="O196" s="49"/>
      <c r="P196" s="150">
        <f>O196*H196</f>
        <v>0</v>
      </c>
      <c r="Q196" s="150">
        <v>0.07146</v>
      </c>
      <c r="R196" s="150">
        <f>Q196*H196</f>
        <v>0.07146</v>
      </c>
      <c r="S196" s="150">
        <v>0</v>
      </c>
      <c r="T196" s="151">
        <f>S196*H196</f>
        <v>0</v>
      </c>
      <c r="AR196" s="16" t="s">
        <v>202</v>
      </c>
      <c r="AT196" s="16" t="s">
        <v>197</v>
      </c>
      <c r="AU196" s="16" t="s">
        <v>80</v>
      </c>
      <c r="AY196" s="16" t="s">
        <v>194</v>
      </c>
      <c r="BE196" s="152">
        <f>IF(N196="základní",J196,0)</f>
        <v>0</v>
      </c>
      <c r="BF196" s="152">
        <f>IF(N196="snížená",J196,0)</f>
        <v>0</v>
      </c>
      <c r="BG196" s="152">
        <f>IF(N196="zákl. přenesená",J196,0)</f>
        <v>0</v>
      </c>
      <c r="BH196" s="152">
        <f>IF(N196="sníž. přenesená",J196,0)</f>
        <v>0</v>
      </c>
      <c r="BI196" s="152">
        <f>IF(N196="nulová",J196,0)</f>
        <v>0</v>
      </c>
      <c r="BJ196" s="16" t="s">
        <v>78</v>
      </c>
      <c r="BK196" s="152">
        <f>ROUND(I196*H196,2)</f>
        <v>0</v>
      </c>
      <c r="BL196" s="16" t="s">
        <v>202</v>
      </c>
      <c r="BM196" s="16" t="s">
        <v>1203</v>
      </c>
    </row>
    <row r="197" spans="2:47" s="1" customFormat="1" ht="19.2">
      <c r="B197" s="30"/>
      <c r="D197" s="153" t="s">
        <v>204</v>
      </c>
      <c r="F197" s="154" t="s">
        <v>1204</v>
      </c>
      <c r="I197" s="85"/>
      <c r="L197" s="30"/>
      <c r="M197" s="155"/>
      <c r="N197" s="49"/>
      <c r="O197" s="49"/>
      <c r="P197" s="49"/>
      <c r="Q197" s="49"/>
      <c r="R197" s="49"/>
      <c r="S197" s="49"/>
      <c r="T197" s="50"/>
      <c r="AT197" s="16" t="s">
        <v>204</v>
      </c>
      <c r="AU197" s="16" t="s">
        <v>80</v>
      </c>
    </row>
    <row r="198" spans="2:51" s="11" customFormat="1" ht="12">
      <c r="B198" s="156"/>
      <c r="D198" s="153" t="s">
        <v>206</v>
      </c>
      <c r="E198" s="157" t="s">
        <v>3</v>
      </c>
      <c r="F198" s="158" t="s">
        <v>1205</v>
      </c>
      <c r="H198" s="159">
        <v>1</v>
      </c>
      <c r="I198" s="160"/>
      <c r="L198" s="156"/>
      <c r="M198" s="161"/>
      <c r="N198" s="162"/>
      <c r="O198" s="162"/>
      <c r="P198" s="162"/>
      <c r="Q198" s="162"/>
      <c r="R198" s="162"/>
      <c r="S198" s="162"/>
      <c r="T198" s="163"/>
      <c r="AT198" s="157" t="s">
        <v>206</v>
      </c>
      <c r="AU198" s="157" t="s">
        <v>80</v>
      </c>
      <c r="AV198" s="11" t="s">
        <v>80</v>
      </c>
      <c r="AW198" s="11" t="s">
        <v>31</v>
      </c>
      <c r="AX198" s="11" t="s">
        <v>78</v>
      </c>
      <c r="AY198" s="157" t="s">
        <v>194</v>
      </c>
    </row>
    <row r="199" spans="2:65" s="1" customFormat="1" ht="16.35" customHeight="1">
      <c r="B199" s="140"/>
      <c r="C199" s="179" t="s">
        <v>1206</v>
      </c>
      <c r="D199" s="179" t="s">
        <v>220</v>
      </c>
      <c r="E199" s="180" t="s">
        <v>1207</v>
      </c>
      <c r="F199" s="181" t="s">
        <v>1208</v>
      </c>
      <c r="G199" s="182" t="s">
        <v>200</v>
      </c>
      <c r="H199" s="183">
        <v>1</v>
      </c>
      <c r="I199" s="184"/>
      <c r="J199" s="185">
        <f>ROUND(I199*H199,2)</f>
        <v>0</v>
      </c>
      <c r="K199" s="181" t="s">
        <v>3</v>
      </c>
      <c r="L199" s="186"/>
      <c r="M199" s="187" t="s">
        <v>3</v>
      </c>
      <c r="N199" s="188" t="s">
        <v>42</v>
      </c>
      <c r="O199" s="49"/>
      <c r="P199" s="150">
        <f>O199*H199</f>
        <v>0</v>
      </c>
      <c r="Q199" s="150">
        <v>0.0143</v>
      </c>
      <c r="R199" s="150">
        <f>Q199*H199</f>
        <v>0.0143</v>
      </c>
      <c r="S199" s="150">
        <v>0</v>
      </c>
      <c r="T199" s="151">
        <f>S199*H199</f>
        <v>0</v>
      </c>
      <c r="AR199" s="16" t="s">
        <v>223</v>
      </c>
      <c r="AT199" s="16" t="s">
        <v>220</v>
      </c>
      <c r="AU199" s="16" t="s">
        <v>80</v>
      </c>
      <c r="AY199" s="16" t="s">
        <v>194</v>
      </c>
      <c r="BE199" s="152">
        <f>IF(N199="základní",J199,0)</f>
        <v>0</v>
      </c>
      <c r="BF199" s="152">
        <f>IF(N199="snížená",J199,0)</f>
        <v>0</v>
      </c>
      <c r="BG199" s="152">
        <f>IF(N199="zákl. přenesená",J199,0)</f>
        <v>0</v>
      </c>
      <c r="BH199" s="152">
        <f>IF(N199="sníž. přenesená",J199,0)</f>
        <v>0</v>
      </c>
      <c r="BI199" s="152">
        <f>IF(N199="nulová",J199,0)</f>
        <v>0</v>
      </c>
      <c r="BJ199" s="16" t="s">
        <v>78</v>
      </c>
      <c r="BK199" s="152">
        <f>ROUND(I199*H199,2)</f>
        <v>0</v>
      </c>
      <c r="BL199" s="16" t="s">
        <v>202</v>
      </c>
      <c r="BM199" s="16" t="s">
        <v>1209</v>
      </c>
    </row>
    <row r="200" spans="2:47" s="1" customFormat="1" ht="12">
      <c r="B200" s="30"/>
      <c r="D200" s="153" t="s">
        <v>204</v>
      </c>
      <c r="F200" s="154" t="s">
        <v>1208</v>
      </c>
      <c r="I200" s="85"/>
      <c r="L200" s="30"/>
      <c r="M200" s="155"/>
      <c r="N200" s="49"/>
      <c r="O200" s="49"/>
      <c r="P200" s="49"/>
      <c r="Q200" s="49"/>
      <c r="R200" s="49"/>
      <c r="S200" s="49"/>
      <c r="T200" s="50"/>
      <c r="AT200" s="16" t="s">
        <v>204</v>
      </c>
      <c r="AU200" s="16" t="s">
        <v>80</v>
      </c>
    </row>
    <row r="201" spans="2:63" s="10" customFormat="1" ht="22.8" customHeight="1">
      <c r="B201" s="127"/>
      <c r="D201" s="128" t="s">
        <v>70</v>
      </c>
      <c r="E201" s="138" t="s">
        <v>252</v>
      </c>
      <c r="F201" s="138" t="s">
        <v>331</v>
      </c>
      <c r="I201" s="130"/>
      <c r="J201" s="139">
        <f>BK201</f>
        <v>0</v>
      </c>
      <c r="L201" s="127"/>
      <c r="M201" s="132"/>
      <c r="N201" s="133"/>
      <c r="O201" s="133"/>
      <c r="P201" s="134">
        <f>SUM(P202:P235)</f>
        <v>0</v>
      </c>
      <c r="Q201" s="133"/>
      <c r="R201" s="134">
        <f>SUM(R202:R235)</f>
        <v>0.01904579</v>
      </c>
      <c r="S201" s="133"/>
      <c r="T201" s="135">
        <f>SUM(T202:T235)</f>
        <v>10.04058</v>
      </c>
      <c r="AR201" s="128" t="s">
        <v>78</v>
      </c>
      <c r="AT201" s="136" t="s">
        <v>70</v>
      </c>
      <c r="AU201" s="136" t="s">
        <v>78</v>
      </c>
      <c r="AY201" s="128" t="s">
        <v>194</v>
      </c>
      <c r="BK201" s="137">
        <f>SUM(BK202:BK235)</f>
        <v>0</v>
      </c>
    </row>
    <row r="202" spans="2:65" s="1" customFormat="1" ht="16.35" customHeight="1">
      <c r="B202" s="140"/>
      <c r="C202" s="141" t="s">
        <v>350</v>
      </c>
      <c r="D202" s="141" t="s">
        <v>197</v>
      </c>
      <c r="E202" s="142" t="s">
        <v>351</v>
      </c>
      <c r="F202" s="143" t="s">
        <v>352</v>
      </c>
      <c r="G202" s="144" t="s">
        <v>228</v>
      </c>
      <c r="H202" s="145">
        <v>51.903</v>
      </c>
      <c r="I202" s="146"/>
      <c r="J202" s="147">
        <f>ROUND(I202*H202,2)</f>
        <v>0</v>
      </c>
      <c r="K202" s="143" t="s">
        <v>201</v>
      </c>
      <c r="L202" s="30"/>
      <c r="M202" s="148" t="s">
        <v>3</v>
      </c>
      <c r="N202" s="149" t="s">
        <v>42</v>
      </c>
      <c r="O202" s="49"/>
      <c r="P202" s="150">
        <f>O202*H202</f>
        <v>0</v>
      </c>
      <c r="Q202" s="150">
        <v>0.00013</v>
      </c>
      <c r="R202" s="150">
        <f>Q202*H202</f>
        <v>0.006747389999999999</v>
      </c>
      <c r="S202" s="150">
        <v>0</v>
      </c>
      <c r="T202" s="151">
        <f>S202*H202</f>
        <v>0</v>
      </c>
      <c r="AR202" s="16" t="s">
        <v>202</v>
      </c>
      <c r="AT202" s="16" t="s">
        <v>197</v>
      </c>
      <c r="AU202" s="16" t="s">
        <v>80</v>
      </c>
      <c r="AY202" s="16" t="s">
        <v>194</v>
      </c>
      <c r="BE202" s="152">
        <f>IF(N202="základní",J202,0)</f>
        <v>0</v>
      </c>
      <c r="BF202" s="152">
        <f>IF(N202="snížená",J202,0)</f>
        <v>0</v>
      </c>
      <c r="BG202" s="152">
        <f>IF(N202="zákl. přenesená",J202,0)</f>
        <v>0</v>
      </c>
      <c r="BH202" s="152">
        <f>IF(N202="sníž. přenesená",J202,0)</f>
        <v>0</v>
      </c>
      <c r="BI202" s="152">
        <f>IF(N202="nulová",J202,0)</f>
        <v>0</v>
      </c>
      <c r="BJ202" s="16" t="s">
        <v>78</v>
      </c>
      <c r="BK202" s="152">
        <f>ROUND(I202*H202,2)</f>
        <v>0</v>
      </c>
      <c r="BL202" s="16" t="s">
        <v>202</v>
      </c>
      <c r="BM202" s="16" t="s">
        <v>1210</v>
      </c>
    </row>
    <row r="203" spans="2:47" s="1" customFormat="1" ht="19.2">
      <c r="B203" s="30"/>
      <c r="D203" s="153" t="s">
        <v>204</v>
      </c>
      <c r="F203" s="154" t="s">
        <v>354</v>
      </c>
      <c r="I203" s="85"/>
      <c r="L203" s="30"/>
      <c r="M203" s="155"/>
      <c r="N203" s="49"/>
      <c r="O203" s="49"/>
      <c r="P203" s="49"/>
      <c r="Q203" s="49"/>
      <c r="R203" s="49"/>
      <c r="S203" s="49"/>
      <c r="T203" s="50"/>
      <c r="AT203" s="16" t="s">
        <v>204</v>
      </c>
      <c r="AU203" s="16" t="s">
        <v>80</v>
      </c>
    </row>
    <row r="204" spans="2:51" s="11" customFormat="1" ht="12">
      <c r="B204" s="156"/>
      <c r="D204" s="153" t="s">
        <v>206</v>
      </c>
      <c r="E204" s="157" t="s">
        <v>3</v>
      </c>
      <c r="F204" s="158" t="s">
        <v>1211</v>
      </c>
      <c r="H204" s="159">
        <v>51.903</v>
      </c>
      <c r="I204" s="160"/>
      <c r="L204" s="156"/>
      <c r="M204" s="161"/>
      <c r="N204" s="162"/>
      <c r="O204" s="162"/>
      <c r="P204" s="162"/>
      <c r="Q204" s="162"/>
      <c r="R204" s="162"/>
      <c r="S204" s="162"/>
      <c r="T204" s="163"/>
      <c r="AT204" s="157" t="s">
        <v>206</v>
      </c>
      <c r="AU204" s="157" t="s">
        <v>80</v>
      </c>
      <c r="AV204" s="11" t="s">
        <v>80</v>
      </c>
      <c r="AW204" s="11" t="s">
        <v>31</v>
      </c>
      <c r="AX204" s="11" t="s">
        <v>78</v>
      </c>
      <c r="AY204" s="157" t="s">
        <v>194</v>
      </c>
    </row>
    <row r="205" spans="2:65" s="1" customFormat="1" ht="16.35" customHeight="1">
      <c r="B205" s="140"/>
      <c r="C205" s="141" t="s">
        <v>362</v>
      </c>
      <c r="D205" s="141" t="s">
        <v>197</v>
      </c>
      <c r="E205" s="142" t="s">
        <v>363</v>
      </c>
      <c r="F205" s="143" t="s">
        <v>364</v>
      </c>
      <c r="G205" s="144" t="s">
        <v>228</v>
      </c>
      <c r="H205" s="145">
        <v>307.46</v>
      </c>
      <c r="I205" s="146"/>
      <c r="J205" s="147">
        <f>ROUND(I205*H205,2)</f>
        <v>0</v>
      </c>
      <c r="K205" s="143" t="s">
        <v>201</v>
      </c>
      <c r="L205" s="30"/>
      <c r="M205" s="148" t="s">
        <v>3</v>
      </c>
      <c r="N205" s="149" t="s">
        <v>42</v>
      </c>
      <c r="O205" s="49"/>
      <c r="P205" s="150">
        <f>O205*H205</f>
        <v>0</v>
      </c>
      <c r="Q205" s="150">
        <v>4E-05</v>
      </c>
      <c r="R205" s="150">
        <f>Q205*H205</f>
        <v>0.012298400000000001</v>
      </c>
      <c r="S205" s="150">
        <v>0</v>
      </c>
      <c r="T205" s="151">
        <f>S205*H205</f>
        <v>0</v>
      </c>
      <c r="AR205" s="16" t="s">
        <v>202</v>
      </c>
      <c r="AT205" s="16" t="s">
        <v>197</v>
      </c>
      <c r="AU205" s="16" t="s">
        <v>80</v>
      </c>
      <c r="AY205" s="16" t="s">
        <v>194</v>
      </c>
      <c r="BE205" s="152">
        <f>IF(N205="základní",J205,0)</f>
        <v>0</v>
      </c>
      <c r="BF205" s="152">
        <f>IF(N205="snížená",J205,0)</f>
        <v>0</v>
      </c>
      <c r="BG205" s="152">
        <f>IF(N205="zákl. přenesená",J205,0)</f>
        <v>0</v>
      </c>
      <c r="BH205" s="152">
        <f>IF(N205="sníž. přenesená",J205,0)</f>
        <v>0</v>
      </c>
      <c r="BI205" s="152">
        <f>IF(N205="nulová",J205,0)</f>
        <v>0</v>
      </c>
      <c r="BJ205" s="16" t="s">
        <v>78</v>
      </c>
      <c r="BK205" s="152">
        <f>ROUND(I205*H205,2)</f>
        <v>0</v>
      </c>
      <c r="BL205" s="16" t="s">
        <v>202</v>
      </c>
      <c r="BM205" s="16" t="s">
        <v>1212</v>
      </c>
    </row>
    <row r="206" spans="2:47" s="1" customFormat="1" ht="19.2">
      <c r="B206" s="30"/>
      <c r="D206" s="153" t="s">
        <v>204</v>
      </c>
      <c r="F206" s="154" t="s">
        <v>366</v>
      </c>
      <c r="I206" s="85"/>
      <c r="L206" s="30"/>
      <c r="M206" s="155"/>
      <c r="N206" s="49"/>
      <c r="O206" s="49"/>
      <c r="P206" s="49"/>
      <c r="Q206" s="49"/>
      <c r="R206" s="49"/>
      <c r="S206" s="49"/>
      <c r="T206" s="50"/>
      <c r="AT206" s="16" t="s">
        <v>204</v>
      </c>
      <c r="AU206" s="16" t="s">
        <v>80</v>
      </c>
    </row>
    <row r="207" spans="2:51" s="11" customFormat="1" ht="12">
      <c r="B207" s="156"/>
      <c r="D207" s="153" t="s">
        <v>206</v>
      </c>
      <c r="E207" s="157" t="s">
        <v>3</v>
      </c>
      <c r="F207" s="158" t="s">
        <v>1213</v>
      </c>
      <c r="H207" s="159">
        <v>255.46</v>
      </c>
      <c r="I207" s="160"/>
      <c r="L207" s="156"/>
      <c r="M207" s="161"/>
      <c r="N207" s="162"/>
      <c r="O207" s="162"/>
      <c r="P207" s="162"/>
      <c r="Q207" s="162"/>
      <c r="R207" s="162"/>
      <c r="S207" s="162"/>
      <c r="T207" s="163"/>
      <c r="AT207" s="157" t="s">
        <v>206</v>
      </c>
      <c r="AU207" s="157" t="s">
        <v>80</v>
      </c>
      <c r="AV207" s="11" t="s">
        <v>80</v>
      </c>
      <c r="AW207" s="11" t="s">
        <v>31</v>
      </c>
      <c r="AX207" s="11" t="s">
        <v>71</v>
      </c>
      <c r="AY207" s="157" t="s">
        <v>194</v>
      </c>
    </row>
    <row r="208" spans="2:51" s="11" customFormat="1" ht="12">
      <c r="B208" s="156"/>
      <c r="D208" s="153" t="s">
        <v>206</v>
      </c>
      <c r="E208" s="157" t="s">
        <v>3</v>
      </c>
      <c r="F208" s="158" t="s">
        <v>368</v>
      </c>
      <c r="H208" s="159">
        <v>52</v>
      </c>
      <c r="I208" s="160"/>
      <c r="L208" s="156"/>
      <c r="M208" s="161"/>
      <c r="N208" s="162"/>
      <c r="O208" s="162"/>
      <c r="P208" s="162"/>
      <c r="Q208" s="162"/>
      <c r="R208" s="162"/>
      <c r="S208" s="162"/>
      <c r="T208" s="163"/>
      <c r="AT208" s="157" t="s">
        <v>206</v>
      </c>
      <c r="AU208" s="157" t="s">
        <v>80</v>
      </c>
      <c r="AV208" s="11" t="s">
        <v>80</v>
      </c>
      <c r="AW208" s="11" t="s">
        <v>31</v>
      </c>
      <c r="AX208" s="11" t="s">
        <v>71</v>
      </c>
      <c r="AY208" s="157" t="s">
        <v>194</v>
      </c>
    </row>
    <row r="209" spans="2:51" s="13" customFormat="1" ht="12">
      <c r="B209" s="171"/>
      <c r="D209" s="153" t="s">
        <v>206</v>
      </c>
      <c r="E209" s="172" t="s">
        <v>3</v>
      </c>
      <c r="F209" s="173" t="s">
        <v>215</v>
      </c>
      <c r="H209" s="174">
        <v>307.46</v>
      </c>
      <c r="I209" s="175"/>
      <c r="L209" s="171"/>
      <c r="M209" s="176"/>
      <c r="N209" s="177"/>
      <c r="O209" s="177"/>
      <c r="P209" s="177"/>
      <c r="Q209" s="177"/>
      <c r="R209" s="177"/>
      <c r="S209" s="177"/>
      <c r="T209" s="178"/>
      <c r="AT209" s="172" t="s">
        <v>206</v>
      </c>
      <c r="AU209" s="172" t="s">
        <v>80</v>
      </c>
      <c r="AV209" s="13" t="s">
        <v>202</v>
      </c>
      <c r="AW209" s="13" t="s">
        <v>31</v>
      </c>
      <c r="AX209" s="13" t="s">
        <v>78</v>
      </c>
      <c r="AY209" s="172" t="s">
        <v>194</v>
      </c>
    </row>
    <row r="210" spans="2:65" s="1" customFormat="1" ht="16.35" customHeight="1">
      <c r="B210" s="140"/>
      <c r="C210" s="141" t="s">
        <v>1214</v>
      </c>
      <c r="D210" s="141" t="s">
        <v>197</v>
      </c>
      <c r="E210" s="142" t="s">
        <v>1215</v>
      </c>
      <c r="F210" s="143" t="s">
        <v>1216</v>
      </c>
      <c r="G210" s="144" t="s">
        <v>228</v>
      </c>
      <c r="H210" s="145">
        <v>14.4</v>
      </c>
      <c r="I210" s="146"/>
      <c r="J210" s="147">
        <f>ROUND(I210*H210,2)</f>
        <v>0</v>
      </c>
      <c r="K210" s="143" t="s">
        <v>201</v>
      </c>
      <c r="L210" s="30"/>
      <c r="M210" s="148" t="s">
        <v>3</v>
      </c>
      <c r="N210" s="149" t="s">
        <v>42</v>
      </c>
      <c r="O210" s="49"/>
      <c r="P210" s="150">
        <f>O210*H210</f>
        <v>0</v>
      </c>
      <c r="Q210" s="150">
        <v>0</v>
      </c>
      <c r="R210" s="150">
        <f>Q210*H210</f>
        <v>0</v>
      </c>
      <c r="S210" s="150">
        <v>0.261</v>
      </c>
      <c r="T210" s="151">
        <f>S210*H210</f>
        <v>3.7584000000000004</v>
      </c>
      <c r="AR210" s="16" t="s">
        <v>202</v>
      </c>
      <c r="AT210" s="16" t="s">
        <v>197</v>
      </c>
      <c r="AU210" s="16" t="s">
        <v>80</v>
      </c>
      <c r="AY210" s="16" t="s">
        <v>194</v>
      </c>
      <c r="BE210" s="152">
        <f>IF(N210="základní",J210,0)</f>
        <v>0</v>
      </c>
      <c r="BF210" s="152">
        <f>IF(N210="snížená",J210,0)</f>
        <v>0</v>
      </c>
      <c r="BG210" s="152">
        <f>IF(N210="zákl. přenesená",J210,0)</f>
        <v>0</v>
      </c>
      <c r="BH210" s="152">
        <f>IF(N210="sníž. přenesená",J210,0)</f>
        <v>0</v>
      </c>
      <c r="BI210" s="152">
        <f>IF(N210="nulová",J210,0)</f>
        <v>0</v>
      </c>
      <c r="BJ210" s="16" t="s">
        <v>78</v>
      </c>
      <c r="BK210" s="152">
        <f>ROUND(I210*H210,2)</f>
        <v>0</v>
      </c>
      <c r="BL210" s="16" t="s">
        <v>202</v>
      </c>
      <c r="BM210" s="16" t="s">
        <v>1217</v>
      </c>
    </row>
    <row r="211" spans="2:47" s="1" customFormat="1" ht="19.2">
      <c r="B211" s="30"/>
      <c r="D211" s="153" t="s">
        <v>204</v>
      </c>
      <c r="F211" s="154" t="s">
        <v>1218</v>
      </c>
      <c r="I211" s="85"/>
      <c r="L211" s="30"/>
      <c r="M211" s="155"/>
      <c r="N211" s="49"/>
      <c r="O211" s="49"/>
      <c r="P211" s="49"/>
      <c r="Q211" s="49"/>
      <c r="R211" s="49"/>
      <c r="S211" s="49"/>
      <c r="T211" s="50"/>
      <c r="AT211" s="16" t="s">
        <v>204</v>
      </c>
      <c r="AU211" s="16" t="s">
        <v>80</v>
      </c>
    </row>
    <row r="212" spans="2:51" s="12" customFormat="1" ht="12">
      <c r="B212" s="164"/>
      <c r="D212" s="153" t="s">
        <v>206</v>
      </c>
      <c r="E212" s="165" t="s">
        <v>3</v>
      </c>
      <c r="F212" s="166" t="s">
        <v>870</v>
      </c>
      <c r="H212" s="165" t="s">
        <v>3</v>
      </c>
      <c r="I212" s="167"/>
      <c r="L212" s="164"/>
      <c r="M212" s="168"/>
      <c r="N212" s="169"/>
      <c r="O212" s="169"/>
      <c r="P212" s="169"/>
      <c r="Q212" s="169"/>
      <c r="R212" s="169"/>
      <c r="S212" s="169"/>
      <c r="T212" s="170"/>
      <c r="AT212" s="165" t="s">
        <v>206</v>
      </c>
      <c r="AU212" s="165" t="s">
        <v>80</v>
      </c>
      <c r="AV212" s="12" t="s">
        <v>78</v>
      </c>
      <c r="AW212" s="12" t="s">
        <v>31</v>
      </c>
      <c r="AX212" s="12" t="s">
        <v>71</v>
      </c>
      <c r="AY212" s="165" t="s">
        <v>194</v>
      </c>
    </row>
    <row r="213" spans="2:51" s="11" customFormat="1" ht="12">
      <c r="B213" s="156"/>
      <c r="D213" s="153" t="s">
        <v>206</v>
      </c>
      <c r="E213" s="157" t="s">
        <v>3</v>
      </c>
      <c r="F213" s="158" t="s">
        <v>1219</v>
      </c>
      <c r="H213" s="159">
        <v>14.4</v>
      </c>
      <c r="I213" s="160"/>
      <c r="L213" s="156"/>
      <c r="M213" s="161"/>
      <c r="N213" s="162"/>
      <c r="O213" s="162"/>
      <c r="P213" s="162"/>
      <c r="Q213" s="162"/>
      <c r="R213" s="162"/>
      <c r="S213" s="162"/>
      <c r="T213" s="163"/>
      <c r="AT213" s="157" t="s">
        <v>206</v>
      </c>
      <c r="AU213" s="157" t="s">
        <v>80</v>
      </c>
      <c r="AV213" s="11" t="s">
        <v>80</v>
      </c>
      <c r="AW213" s="11" t="s">
        <v>31</v>
      </c>
      <c r="AX213" s="11" t="s">
        <v>71</v>
      </c>
      <c r="AY213" s="157" t="s">
        <v>194</v>
      </c>
    </row>
    <row r="214" spans="2:51" s="13" customFormat="1" ht="12">
      <c r="B214" s="171"/>
      <c r="D214" s="153" t="s">
        <v>206</v>
      </c>
      <c r="E214" s="172" t="s">
        <v>3</v>
      </c>
      <c r="F214" s="173" t="s">
        <v>215</v>
      </c>
      <c r="H214" s="174">
        <v>14.4</v>
      </c>
      <c r="I214" s="175"/>
      <c r="L214" s="171"/>
      <c r="M214" s="176"/>
      <c r="N214" s="177"/>
      <c r="O214" s="177"/>
      <c r="P214" s="177"/>
      <c r="Q214" s="177"/>
      <c r="R214" s="177"/>
      <c r="S214" s="177"/>
      <c r="T214" s="178"/>
      <c r="AT214" s="172" t="s">
        <v>206</v>
      </c>
      <c r="AU214" s="172" t="s">
        <v>80</v>
      </c>
      <c r="AV214" s="13" t="s">
        <v>202</v>
      </c>
      <c r="AW214" s="13" t="s">
        <v>31</v>
      </c>
      <c r="AX214" s="13" t="s">
        <v>78</v>
      </c>
      <c r="AY214" s="172" t="s">
        <v>194</v>
      </c>
    </row>
    <row r="215" spans="2:65" s="1" customFormat="1" ht="16.35" customHeight="1">
      <c r="B215" s="140"/>
      <c r="C215" s="141" t="s">
        <v>381</v>
      </c>
      <c r="D215" s="141" t="s">
        <v>197</v>
      </c>
      <c r="E215" s="142" t="s">
        <v>382</v>
      </c>
      <c r="F215" s="143" t="s">
        <v>383</v>
      </c>
      <c r="G215" s="144" t="s">
        <v>210</v>
      </c>
      <c r="H215" s="145">
        <v>3.185</v>
      </c>
      <c r="I215" s="146"/>
      <c r="J215" s="147">
        <f>ROUND(I215*H215,2)</f>
        <v>0</v>
      </c>
      <c r="K215" s="143" t="s">
        <v>201</v>
      </c>
      <c r="L215" s="30"/>
      <c r="M215" s="148" t="s">
        <v>3</v>
      </c>
      <c r="N215" s="149" t="s">
        <v>42</v>
      </c>
      <c r="O215" s="49"/>
      <c r="P215" s="150">
        <f>O215*H215</f>
        <v>0</v>
      </c>
      <c r="Q215" s="150">
        <v>0</v>
      </c>
      <c r="R215" s="150">
        <f>Q215*H215</f>
        <v>0</v>
      </c>
      <c r="S215" s="150">
        <v>1.8</v>
      </c>
      <c r="T215" s="151">
        <f>S215*H215</f>
        <v>5.7330000000000005</v>
      </c>
      <c r="AR215" s="16" t="s">
        <v>202</v>
      </c>
      <c r="AT215" s="16" t="s">
        <v>197</v>
      </c>
      <c r="AU215" s="16" t="s">
        <v>80</v>
      </c>
      <c r="AY215" s="16" t="s">
        <v>194</v>
      </c>
      <c r="BE215" s="152">
        <f>IF(N215="základní",J215,0)</f>
        <v>0</v>
      </c>
      <c r="BF215" s="152">
        <f>IF(N215="snížená",J215,0)</f>
        <v>0</v>
      </c>
      <c r="BG215" s="152">
        <f>IF(N215="zákl. přenesená",J215,0)</f>
        <v>0</v>
      </c>
      <c r="BH215" s="152">
        <f>IF(N215="sníž. přenesená",J215,0)</f>
        <v>0</v>
      </c>
      <c r="BI215" s="152">
        <f>IF(N215="nulová",J215,0)</f>
        <v>0</v>
      </c>
      <c r="BJ215" s="16" t="s">
        <v>78</v>
      </c>
      <c r="BK215" s="152">
        <f>ROUND(I215*H215,2)</f>
        <v>0</v>
      </c>
      <c r="BL215" s="16" t="s">
        <v>202</v>
      </c>
      <c r="BM215" s="16" t="s">
        <v>1220</v>
      </c>
    </row>
    <row r="216" spans="2:47" s="1" customFormat="1" ht="19.2">
      <c r="B216" s="30"/>
      <c r="D216" s="153" t="s">
        <v>204</v>
      </c>
      <c r="F216" s="154" t="s">
        <v>385</v>
      </c>
      <c r="I216" s="85"/>
      <c r="L216" s="30"/>
      <c r="M216" s="155"/>
      <c r="N216" s="49"/>
      <c r="O216" s="49"/>
      <c r="P216" s="49"/>
      <c r="Q216" s="49"/>
      <c r="R216" s="49"/>
      <c r="S216" s="49"/>
      <c r="T216" s="50"/>
      <c r="AT216" s="16" t="s">
        <v>204</v>
      </c>
      <c r="AU216" s="16" t="s">
        <v>80</v>
      </c>
    </row>
    <row r="217" spans="2:51" s="12" customFormat="1" ht="12">
      <c r="B217" s="164"/>
      <c r="D217" s="153" t="s">
        <v>206</v>
      </c>
      <c r="E217" s="165" t="s">
        <v>3</v>
      </c>
      <c r="F217" s="166" t="s">
        <v>870</v>
      </c>
      <c r="H217" s="165" t="s">
        <v>3</v>
      </c>
      <c r="I217" s="167"/>
      <c r="L217" s="164"/>
      <c r="M217" s="168"/>
      <c r="N217" s="169"/>
      <c r="O217" s="169"/>
      <c r="P217" s="169"/>
      <c r="Q217" s="169"/>
      <c r="R217" s="169"/>
      <c r="S217" s="169"/>
      <c r="T217" s="170"/>
      <c r="AT217" s="165" t="s">
        <v>206</v>
      </c>
      <c r="AU217" s="165" t="s">
        <v>80</v>
      </c>
      <c r="AV217" s="12" t="s">
        <v>78</v>
      </c>
      <c r="AW217" s="12" t="s">
        <v>31</v>
      </c>
      <c r="AX217" s="12" t="s">
        <v>71</v>
      </c>
      <c r="AY217" s="165" t="s">
        <v>194</v>
      </c>
    </row>
    <row r="218" spans="2:51" s="11" customFormat="1" ht="12">
      <c r="B218" s="156"/>
      <c r="D218" s="153" t="s">
        <v>206</v>
      </c>
      <c r="E218" s="157" t="s">
        <v>3</v>
      </c>
      <c r="F218" s="158" t="s">
        <v>1221</v>
      </c>
      <c r="H218" s="159">
        <v>4.785</v>
      </c>
      <c r="I218" s="160"/>
      <c r="L218" s="156"/>
      <c r="M218" s="161"/>
      <c r="N218" s="162"/>
      <c r="O218" s="162"/>
      <c r="P218" s="162"/>
      <c r="Q218" s="162"/>
      <c r="R218" s="162"/>
      <c r="S218" s="162"/>
      <c r="T218" s="163"/>
      <c r="AT218" s="157" t="s">
        <v>206</v>
      </c>
      <c r="AU218" s="157" t="s">
        <v>80</v>
      </c>
      <c r="AV218" s="11" t="s">
        <v>80</v>
      </c>
      <c r="AW218" s="11" t="s">
        <v>31</v>
      </c>
      <c r="AX218" s="11" t="s">
        <v>71</v>
      </c>
      <c r="AY218" s="157" t="s">
        <v>194</v>
      </c>
    </row>
    <row r="219" spans="2:51" s="11" customFormat="1" ht="12">
      <c r="B219" s="156"/>
      <c r="D219" s="153" t="s">
        <v>206</v>
      </c>
      <c r="E219" s="157" t="s">
        <v>3</v>
      </c>
      <c r="F219" s="158" t="s">
        <v>880</v>
      </c>
      <c r="H219" s="159">
        <v>-1.6</v>
      </c>
      <c r="I219" s="160"/>
      <c r="L219" s="156"/>
      <c r="M219" s="161"/>
      <c r="N219" s="162"/>
      <c r="O219" s="162"/>
      <c r="P219" s="162"/>
      <c r="Q219" s="162"/>
      <c r="R219" s="162"/>
      <c r="S219" s="162"/>
      <c r="T219" s="163"/>
      <c r="AT219" s="157" t="s">
        <v>206</v>
      </c>
      <c r="AU219" s="157" t="s">
        <v>80</v>
      </c>
      <c r="AV219" s="11" t="s">
        <v>80</v>
      </c>
      <c r="AW219" s="11" t="s">
        <v>31</v>
      </c>
      <c r="AX219" s="11" t="s">
        <v>71</v>
      </c>
      <c r="AY219" s="157" t="s">
        <v>194</v>
      </c>
    </row>
    <row r="220" spans="2:51" s="13" customFormat="1" ht="12">
      <c r="B220" s="171"/>
      <c r="D220" s="153" t="s">
        <v>206</v>
      </c>
      <c r="E220" s="172" t="s">
        <v>3</v>
      </c>
      <c r="F220" s="173" t="s">
        <v>215</v>
      </c>
      <c r="H220" s="174">
        <v>3.185</v>
      </c>
      <c r="I220" s="175"/>
      <c r="L220" s="171"/>
      <c r="M220" s="176"/>
      <c r="N220" s="177"/>
      <c r="O220" s="177"/>
      <c r="P220" s="177"/>
      <c r="Q220" s="177"/>
      <c r="R220" s="177"/>
      <c r="S220" s="177"/>
      <c r="T220" s="178"/>
      <c r="AT220" s="172" t="s">
        <v>206</v>
      </c>
      <c r="AU220" s="172" t="s">
        <v>80</v>
      </c>
      <c r="AV220" s="13" t="s">
        <v>202</v>
      </c>
      <c r="AW220" s="13" t="s">
        <v>31</v>
      </c>
      <c r="AX220" s="13" t="s">
        <v>78</v>
      </c>
      <c r="AY220" s="172" t="s">
        <v>194</v>
      </c>
    </row>
    <row r="221" spans="2:65" s="1" customFormat="1" ht="16.35" customHeight="1">
      <c r="B221" s="140"/>
      <c r="C221" s="141" t="s">
        <v>380</v>
      </c>
      <c r="D221" s="141" t="s">
        <v>197</v>
      </c>
      <c r="E221" s="142" t="s">
        <v>1222</v>
      </c>
      <c r="F221" s="143" t="s">
        <v>1223</v>
      </c>
      <c r="G221" s="144" t="s">
        <v>228</v>
      </c>
      <c r="H221" s="145">
        <v>1.38</v>
      </c>
      <c r="I221" s="146"/>
      <c r="J221" s="147">
        <f>ROUND(I221*H221,2)</f>
        <v>0</v>
      </c>
      <c r="K221" s="143" t="s">
        <v>201</v>
      </c>
      <c r="L221" s="30"/>
      <c r="M221" s="148" t="s">
        <v>3</v>
      </c>
      <c r="N221" s="149" t="s">
        <v>42</v>
      </c>
      <c r="O221" s="49"/>
      <c r="P221" s="150">
        <f>O221*H221</f>
        <v>0</v>
      </c>
      <c r="Q221" s="150">
        <v>0</v>
      </c>
      <c r="R221" s="150">
        <f>Q221*H221</f>
        <v>0</v>
      </c>
      <c r="S221" s="150">
        <v>0.066</v>
      </c>
      <c r="T221" s="151">
        <f>S221*H221</f>
        <v>0.09108</v>
      </c>
      <c r="AR221" s="16" t="s">
        <v>202</v>
      </c>
      <c r="AT221" s="16" t="s">
        <v>197</v>
      </c>
      <c r="AU221" s="16" t="s">
        <v>80</v>
      </c>
      <c r="AY221" s="16" t="s">
        <v>194</v>
      </c>
      <c r="BE221" s="152">
        <f>IF(N221="základní",J221,0)</f>
        <v>0</v>
      </c>
      <c r="BF221" s="152">
        <f>IF(N221="snížená",J221,0)</f>
        <v>0</v>
      </c>
      <c r="BG221" s="152">
        <f>IF(N221="zákl. přenesená",J221,0)</f>
        <v>0</v>
      </c>
      <c r="BH221" s="152">
        <f>IF(N221="sníž. přenesená",J221,0)</f>
        <v>0</v>
      </c>
      <c r="BI221" s="152">
        <f>IF(N221="nulová",J221,0)</f>
        <v>0</v>
      </c>
      <c r="BJ221" s="16" t="s">
        <v>78</v>
      </c>
      <c r="BK221" s="152">
        <f>ROUND(I221*H221,2)</f>
        <v>0</v>
      </c>
      <c r="BL221" s="16" t="s">
        <v>202</v>
      </c>
      <c r="BM221" s="16" t="s">
        <v>1224</v>
      </c>
    </row>
    <row r="222" spans="2:47" s="1" customFormat="1" ht="12">
      <c r="B222" s="30"/>
      <c r="D222" s="153" t="s">
        <v>204</v>
      </c>
      <c r="F222" s="154" t="s">
        <v>1225</v>
      </c>
      <c r="I222" s="85"/>
      <c r="L222" s="30"/>
      <c r="M222" s="155"/>
      <c r="N222" s="49"/>
      <c r="O222" s="49"/>
      <c r="P222" s="49"/>
      <c r="Q222" s="49"/>
      <c r="R222" s="49"/>
      <c r="S222" s="49"/>
      <c r="T222" s="50"/>
      <c r="AT222" s="16" t="s">
        <v>204</v>
      </c>
      <c r="AU222" s="16" t="s">
        <v>80</v>
      </c>
    </row>
    <row r="223" spans="2:51" s="11" customFormat="1" ht="12">
      <c r="B223" s="156"/>
      <c r="D223" s="153" t="s">
        <v>206</v>
      </c>
      <c r="E223" s="157" t="s">
        <v>3</v>
      </c>
      <c r="F223" s="158" t="s">
        <v>1226</v>
      </c>
      <c r="H223" s="159">
        <v>1.38</v>
      </c>
      <c r="I223" s="160"/>
      <c r="L223" s="156"/>
      <c r="M223" s="161"/>
      <c r="N223" s="162"/>
      <c r="O223" s="162"/>
      <c r="P223" s="162"/>
      <c r="Q223" s="162"/>
      <c r="R223" s="162"/>
      <c r="S223" s="162"/>
      <c r="T223" s="163"/>
      <c r="AT223" s="157" t="s">
        <v>206</v>
      </c>
      <c r="AU223" s="157" t="s">
        <v>80</v>
      </c>
      <c r="AV223" s="11" t="s">
        <v>80</v>
      </c>
      <c r="AW223" s="11" t="s">
        <v>31</v>
      </c>
      <c r="AX223" s="11" t="s">
        <v>71</v>
      </c>
      <c r="AY223" s="157" t="s">
        <v>194</v>
      </c>
    </row>
    <row r="224" spans="2:51" s="13" customFormat="1" ht="12">
      <c r="B224" s="171"/>
      <c r="D224" s="153" t="s">
        <v>206</v>
      </c>
      <c r="E224" s="172" t="s">
        <v>3</v>
      </c>
      <c r="F224" s="173" t="s">
        <v>215</v>
      </c>
      <c r="H224" s="174">
        <v>1.38</v>
      </c>
      <c r="I224" s="175"/>
      <c r="L224" s="171"/>
      <c r="M224" s="176"/>
      <c r="N224" s="177"/>
      <c r="O224" s="177"/>
      <c r="P224" s="177"/>
      <c r="Q224" s="177"/>
      <c r="R224" s="177"/>
      <c r="S224" s="177"/>
      <c r="T224" s="178"/>
      <c r="AT224" s="172" t="s">
        <v>206</v>
      </c>
      <c r="AU224" s="172" t="s">
        <v>80</v>
      </c>
      <c r="AV224" s="13" t="s">
        <v>202</v>
      </c>
      <c r="AW224" s="13" t="s">
        <v>31</v>
      </c>
      <c r="AX224" s="13" t="s">
        <v>78</v>
      </c>
      <c r="AY224" s="172" t="s">
        <v>194</v>
      </c>
    </row>
    <row r="225" spans="2:65" s="1" customFormat="1" ht="16.35" customHeight="1">
      <c r="B225" s="140"/>
      <c r="C225" s="141" t="s">
        <v>1227</v>
      </c>
      <c r="D225" s="141" t="s">
        <v>197</v>
      </c>
      <c r="E225" s="142" t="s">
        <v>1228</v>
      </c>
      <c r="F225" s="143" t="s">
        <v>1229</v>
      </c>
      <c r="G225" s="144" t="s">
        <v>228</v>
      </c>
      <c r="H225" s="145">
        <v>1.8</v>
      </c>
      <c r="I225" s="146"/>
      <c r="J225" s="147">
        <f>ROUND(I225*H225,2)</f>
        <v>0</v>
      </c>
      <c r="K225" s="143" t="s">
        <v>201</v>
      </c>
      <c r="L225" s="30"/>
      <c r="M225" s="148" t="s">
        <v>3</v>
      </c>
      <c r="N225" s="149" t="s">
        <v>42</v>
      </c>
      <c r="O225" s="49"/>
      <c r="P225" s="150">
        <f>O225*H225</f>
        <v>0</v>
      </c>
      <c r="Q225" s="150">
        <v>0</v>
      </c>
      <c r="R225" s="150">
        <f>Q225*H225</f>
        <v>0</v>
      </c>
      <c r="S225" s="150">
        <v>0.076</v>
      </c>
      <c r="T225" s="151">
        <f>S225*H225</f>
        <v>0.1368</v>
      </c>
      <c r="AR225" s="16" t="s">
        <v>202</v>
      </c>
      <c r="AT225" s="16" t="s">
        <v>197</v>
      </c>
      <c r="AU225" s="16" t="s">
        <v>80</v>
      </c>
      <c r="AY225" s="16" t="s">
        <v>194</v>
      </c>
      <c r="BE225" s="152">
        <f>IF(N225="základní",J225,0)</f>
        <v>0</v>
      </c>
      <c r="BF225" s="152">
        <f>IF(N225="snížená",J225,0)</f>
        <v>0</v>
      </c>
      <c r="BG225" s="152">
        <f>IF(N225="zákl. přenesená",J225,0)</f>
        <v>0</v>
      </c>
      <c r="BH225" s="152">
        <f>IF(N225="sníž. přenesená",J225,0)</f>
        <v>0</v>
      </c>
      <c r="BI225" s="152">
        <f>IF(N225="nulová",J225,0)</f>
        <v>0</v>
      </c>
      <c r="BJ225" s="16" t="s">
        <v>78</v>
      </c>
      <c r="BK225" s="152">
        <f>ROUND(I225*H225,2)</f>
        <v>0</v>
      </c>
      <c r="BL225" s="16" t="s">
        <v>202</v>
      </c>
      <c r="BM225" s="16" t="s">
        <v>1230</v>
      </c>
    </row>
    <row r="226" spans="2:47" s="1" customFormat="1" ht="19.2">
      <c r="B226" s="30"/>
      <c r="D226" s="153" t="s">
        <v>204</v>
      </c>
      <c r="F226" s="154" t="s">
        <v>1231</v>
      </c>
      <c r="I226" s="85"/>
      <c r="L226" s="30"/>
      <c r="M226" s="155"/>
      <c r="N226" s="49"/>
      <c r="O226" s="49"/>
      <c r="P226" s="49"/>
      <c r="Q226" s="49"/>
      <c r="R226" s="49"/>
      <c r="S226" s="49"/>
      <c r="T226" s="50"/>
      <c r="AT226" s="16" t="s">
        <v>204</v>
      </c>
      <c r="AU226" s="16" t="s">
        <v>80</v>
      </c>
    </row>
    <row r="227" spans="2:51" s="12" customFormat="1" ht="12">
      <c r="B227" s="164"/>
      <c r="D227" s="153" t="s">
        <v>206</v>
      </c>
      <c r="E227" s="165" t="s">
        <v>3</v>
      </c>
      <c r="F227" s="166" t="s">
        <v>1174</v>
      </c>
      <c r="H227" s="165" t="s">
        <v>3</v>
      </c>
      <c r="I227" s="167"/>
      <c r="L227" s="164"/>
      <c r="M227" s="168"/>
      <c r="N227" s="169"/>
      <c r="O227" s="169"/>
      <c r="P227" s="169"/>
      <c r="Q227" s="169"/>
      <c r="R227" s="169"/>
      <c r="S227" s="169"/>
      <c r="T227" s="170"/>
      <c r="AT227" s="165" t="s">
        <v>206</v>
      </c>
      <c r="AU227" s="165" t="s">
        <v>80</v>
      </c>
      <c r="AV227" s="12" t="s">
        <v>78</v>
      </c>
      <c r="AW227" s="12" t="s">
        <v>31</v>
      </c>
      <c r="AX227" s="12" t="s">
        <v>71</v>
      </c>
      <c r="AY227" s="165" t="s">
        <v>194</v>
      </c>
    </row>
    <row r="228" spans="2:51" s="11" customFormat="1" ht="12">
      <c r="B228" s="156"/>
      <c r="D228" s="153" t="s">
        <v>206</v>
      </c>
      <c r="E228" s="157" t="s">
        <v>3</v>
      </c>
      <c r="F228" s="158" t="s">
        <v>1232</v>
      </c>
      <c r="H228" s="159">
        <v>1.8</v>
      </c>
      <c r="I228" s="160"/>
      <c r="L228" s="156"/>
      <c r="M228" s="161"/>
      <c r="N228" s="162"/>
      <c r="O228" s="162"/>
      <c r="P228" s="162"/>
      <c r="Q228" s="162"/>
      <c r="R228" s="162"/>
      <c r="S228" s="162"/>
      <c r="T228" s="163"/>
      <c r="AT228" s="157" t="s">
        <v>206</v>
      </c>
      <c r="AU228" s="157" t="s">
        <v>80</v>
      </c>
      <c r="AV228" s="11" t="s">
        <v>80</v>
      </c>
      <c r="AW228" s="11" t="s">
        <v>31</v>
      </c>
      <c r="AX228" s="11" t="s">
        <v>71</v>
      </c>
      <c r="AY228" s="157" t="s">
        <v>194</v>
      </c>
    </row>
    <row r="229" spans="2:51" s="13" customFormat="1" ht="12">
      <c r="B229" s="171"/>
      <c r="D229" s="153" t="s">
        <v>206</v>
      </c>
      <c r="E229" s="172" t="s">
        <v>3</v>
      </c>
      <c r="F229" s="173" t="s">
        <v>215</v>
      </c>
      <c r="H229" s="174">
        <v>1.8</v>
      </c>
      <c r="I229" s="175"/>
      <c r="L229" s="171"/>
      <c r="M229" s="176"/>
      <c r="N229" s="177"/>
      <c r="O229" s="177"/>
      <c r="P229" s="177"/>
      <c r="Q229" s="177"/>
      <c r="R229" s="177"/>
      <c r="S229" s="177"/>
      <c r="T229" s="178"/>
      <c r="AT229" s="172" t="s">
        <v>206</v>
      </c>
      <c r="AU229" s="172" t="s">
        <v>80</v>
      </c>
      <c r="AV229" s="13" t="s">
        <v>202</v>
      </c>
      <c r="AW229" s="13" t="s">
        <v>31</v>
      </c>
      <c r="AX229" s="13" t="s">
        <v>78</v>
      </c>
      <c r="AY229" s="172" t="s">
        <v>194</v>
      </c>
    </row>
    <row r="230" spans="2:65" s="1" customFormat="1" ht="16.35" customHeight="1">
      <c r="B230" s="140"/>
      <c r="C230" s="141" t="s">
        <v>1233</v>
      </c>
      <c r="D230" s="141" t="s">
        <v>197</v>
      </c>
      <c r="E230" s="142" t="s">
        <v>1234</v>
      </c>
      <c r="F230" s="143" t="s">
        <v>1235</v>
      </c>
      <c r="G230" s="144" t="s">
        <v>228</v>
      </c>
      <c r="H230" s="145">
        <v>5.1</v>
      </c>
      <c r="I230" s="146"/>
      <c r="J230" s="147">
        <f>ROUND(I230*H230,2)</f>
        <v>0</v>
      </c>
      <c r="K230" s="143" t="s">
        <v>201</v>
      </c>
      <c r="L230" s="30"/>
      <c r="M230" s="148" t="s">
        <v>3</v>
      </c>
      <c r="N230" s="149" t="s">
        <v>42</v>
      </c>
      <c r="O230" s="49"/>
      <c r="P230" s="150">
        <f>O230*H230</f>
        <v>0</v>
      </c>
      <c r="Q230" s="150">
        <v>0</v>
      </c>
      <c r="R230" s="150">
        <f>Q230*H230</f>
        <v>0</v>
      </c>
      <c r="S230" s="150">
        <v>0.063</v>
      </c>
      <c r="T230" s="151">
        <f>S230*H230</f>
        <v>0.3213</v>
      </c>
      <c r="AR230" s="16" t="s">
        <v>202</v>
      </c>
      <c r="AT230" s="16" t="s">
        <v>197</v>
      </c>
      <c r="AU230" s="16" t="s">
        <v>80</v>
      </c>
      <c r="AY230" s="16" t="s">
        <v>194</v>
      </c>
      <c r="BE230" s="152">
        <f>IF(N230="základní",J230,0)</f>
        <v>0</v>
      </c>
      <c r="BF230" s="152">
        <f>IF(N230="snížená",J230,0)</f>
        <v>0</v>
      </c>
      <c r="BG230" s="152">
        <f>IF(N230="zákl. přenesená",J230,0)</f>
        <v>0</v>
      </c>
      <c r="BH230" s="152">
        <f>IF(N230="sníž. přenesená",J230,0)</f>
        <v>0</v>
      </c>
      <c r="BI230" s="152">
        <f>IF(N230="nulová",J230,0)</f>
        <v>0</v>
      </c>
      <c r="BJ230" s="16" t="s">
        <v>78</v>
      </c>
      <c r="BK230" s="152">
        <f>ROUND(I230*H230,2)</f>
        <v>0</v>
      </c>
      <c r="BL230" s="16" t="s">
        <v>202</v>
      </c>
      <c r="BM230" s="16" t="s">
        <v>1236</v>
      </c>
    </row>
    <row r="231" spans="2:47" s="1" customFormat="1" ht="19.2">
      <c r="B231" s="30"/>
      <c r="D231" s="153" t="s">
        <v>204</v>
      </c>
      <c r="F231" s="154" t="s">
        <v>1237</v>
      </c>
      <c r="I231" s="85"/>
      <c r="L231" s="30"/>
      <c r="M231" s="155"/>
      <c r="N231" s="49"/>
      <c r="O231" s="49"/>
      <c r="P231" s="49"/>
      <c r="Q231" s="49"/>
      <c r="R231" s="49"/>
      <c r="S231" s="49"/>
      <c r="T231" s="50"/>
      <c r="AT231" s="16" t="s">
        <v>204</v>
      </c>
      <c r="AU231" s="16" t="s">
        <v>80</v>
      </c>
    </row>
    <row r="232" spans="2:51" s="12" customFormat="1" ht="12">
      <c r="B232" s="164"/>
      <c r="D232" s="153" t="s">
        <v>206</v>
      </c>
      <c r="E232" s="165" t="s">
        <v>3</v>
      </c>
      <c r="F232" s="166" t="s">
        <v>1174</v>
      </c>
      <c r="H232" s="165" t="s">
        <v>3</v>
      </c>
      <c r="I232" s="167"/>
      <c r="L232" s="164"/>
      <c r="M232" s="168"/>
      <c r="N232" s="169"/>
      <c r="O232" s="169"/>
      <c r="P232" s="169"/>
      <c r="Q232" s="169"/>
      <c r="R232" s="169"/>
      <c r="S232" s="169"/>
      <c r="T232" s="170"/>
      <c r="AT232" s="165" t="s">
        <v>206</v>
      </c>
      <c r="AU232" s="165" t="s">
        <v>80</v>
      </c>
      <c r="AV232" s="12" t="s">
        <v>78</v>
      </c>
      <c r="AW232" s="12" t="s">
        <v>31</v>
      </c>
      <c r="AX232" s="12" t="s">
        <v>71</v>
      </c>
      <c r="AY232" s="165" t="s">
        <v>194</v>
      </c>
    </row>
    <row r="233" spans="2:51" s="11" customFormat="1" ht="12">
      <c r="B233" s="156"/>
      <c r="D233" s="153" t="s">
        <v>206</v>
      </c>
      <c r="E233" s="157" t="s">
        <v>3</v>
      </c>
      <c r="F233" s="158" t="s">
        <v>925</v>
      </c>
      <c r="H233" s="159">
        <v>2.2</v>
      </c>
      <c r="I233" s="160"/>
      <c r="L233" s="156"/>
      <c r="M233" s="161"/>
      <c r="N233" s="162"/>
      <c r="O233" s="162"/>
      <c r="P233" s="162"/>
      <c r="Q233" s="162"/>
      <c r="R233" s="162"/>
      <c r="S233" s="162"/>
      <c r="T233" s="163"/>
      <c r="AT233" s="157" t="s">
        <v>206</v>
      </c>
      <c r="AU233" s="157" t="s">
        <v>80</v>
      </c>
      <c r="AV233" s="11" t="s">
        <v>80</v>
      </c>
      <c r="AW233" s="11" t="s">
        <v>31</v>
      </c>
      <c r="AX233" s="11" t="s">
        <v>71</v>
      </c>
      <c r="AY233" s="157" t="s">
        <v>194</v>
      </c>
    </row>
    <row r="234" spans="2:51" s="11" customFormat="1" ht="12">
      <c r="B234" s="156"/>
      <c r="D234" s="153" t="s">
        <v>206</v>
      </c>
      <c r="E234" s="157" t="s">
        <v>3</v>
      </c>
      <c r="F234" s="158" t="s">
        <v>1238</v>
      </c>
      <c r="H234" s="159">
        <v>2.9</v>
      </c>
      <c r="I234" s="160"/>
      <c r="L234" s="156"/>
      <c r="M234" s="161"/>
      <c r="N234" s="162"/>
      <c r="O234" s="162"/>
      <c r="P234" s="162"/>
      <c r="Q234" s="162"/>
      <c r="R234" s="162"/>
      <c r="S234" s="162"/>
      <c r="T234" s="163"/>
      <c r="AT234" s="157" t="s">
        <v>206</v>
      </c>
      <c r="AU234" s="157" t="s">
        <v>80</v>
      </c>
      <c r="AV234" s="11" t="s">
        <v>80</v>
      </c>
      <c r="AW234" s="11" t="s">
        <v>31</v>
      </c>
      <c r="AX234" s="11" t="s">
        <v>71</v>
      </c>
      <c r="AY234" s="157" t="s">
        <v>194</v>
      </c>
    </row>
    <row r="235" spans="2:51" s="13" customFormat="1" ht="12">
      <c r="B235" s="171"/>
      <c r="D235" s="153" t="s">
        <v>206</v>
      </c>
      <c r="E235" s="172" t="s">
        <v>3</v>
      </c>
      <c r="F235" s="173" t="s">
        <v>215</v>
      </c>
      <c r="H235" s="174">
        <v>5.1</v>
      </c>
      <c r="I235" s="175"/>
      <c r="L235" s="171"/>
      <c r="M235" s="176"/>
      <c r="N235" s="177"/>
      <c r="O235" s="177"/>
      <c r="P235" s="177"/>
      <c r="Q235" s="177"/>
      <c r="R235" s="177"/>
      <c r="S235" s="177"/>
      <c r="T235" s="178"/>
      <c r="AT235" s="172" t="s">
        <v>206</v>
      </c>
      <c r="AU235" s="172" t="s">
        <v>80</v>
      </c>
      <c r="AV235" s="13" t="s">
        <v>202</v>
      </c>
      <c r="AW235" s="13" t="s">
        <v>31</v>
      </c>
      <c r="AX235" s="13" t="s">
        <v>78</v>
      </c>
      <c r="AY235" s="172" t="s">
        <v>194</v>
      </c>
    </row>
    <row r="236" spans="2:63" s="10" customFormat="1" ht="22.8" customHeight="1">
      <c r="B236" s="127"/>
      <c r="D236" s="128" t="s">
        <v>70</v>
      </c>
      <c r="E236" s="138" t="s">
        <v>418</v>
      </c>
      <c r="F236" s="138" t="s">
        <v>419</v>
      </c>
      <c r="I236" s="130"/>
      <c r="J236" s="139">
        <f>BK236</f>
        <v>0</v>
      </c>
      <c r="L236" s="127"/>
      <c r="M236" s="132"/>
      <c r="N236" s="133"/>
      <c r="O236" s="133"/>
      <c r="P236" s="134">
        <f>SUM(P237:P267)</f>
        <v>0</v>
      </c>
      <c r="Q236" s="133"/>
      <c r="R236" s="134">
        <f>SUM(R237:R267)</f>
        <v>0</v>
      </c>
      <c r="S236" s="133"/>
      <c r="T236" s="135">
        <f>SUM(T237:T267)</f>
        <v>0</v>
      </c>
      <c r="AR236" s="128" t="s">
        <v>78</v>
      </c>
      <c r="AT236" s="136" t="s">
        <v>70</v>
      </c>
      <c r="AU236" s="136" t="s">
        <v>78</v>
      </c>
      <c r="AY236" s="128" t="s">
        <v>194</v>
      </c>
      <c r="BK236" s="137">
        <f>SUM(BK237:BK267)</f>
        <v>0</v>
      </c>
    </row>
    <row r="237" spans="2:65" s="1" customFormat="1" ht="16.35" customHeight="1">
      <c r="B237" s="140"/>
      <c r="C237" s="141" t="s">
        <v>420</v>
      </c>
      <c r="D237" s="141" t="s">
        <v>197</v>
      </c>
      <c r="E237" s="142" t="s">
        <v>421</v>
      </c>
      <c r="F237" s="143" t="s">
        <v>422</v>
      </c>
      <c r="G237" s="144" t="s">
        <v>304</v>
      </c>
      <c r="H237" s="145">
        <v>13.197</v>
      </c>
      <c r="I237" s="146"/>
      <c r="J237" s="147">
        <f>ROUND(I237*H237,2)</f>
        <v>0</v>
      </c>
      <c r="K237" s="143" t="s">
        <v>201</v>
      </c>
      <c r="L237" s="30"/>
      <c r="M237" s="148" t="s">
        <v>3</v>
      </c>
      <c r="N237" s="149" t="s">
        <v>42</v>
      </c>
      <c r="O237" s="49"/>
      <c r="P237" s="150">
        <f>O237*H237</f>
        <v>0</v>
      </c>
      <c r="Q237" s="150">
        <v>0</v>
      </c>
      <c r="R237" s="150">
        <f>Q237*H237</f>
        <v>0</v>
      </c>
      <c r="S237" s="150">
        <v>0</v>
      </c>
      <c r="T237" s="151">
        <f>S237*H237</f>
        <v>0</v>
      </c>
      <c r="AR237" s="16" t="s">
        <v>202</v>
      </c>
      <c r="AT237" s="16" t="s">
        <v>197</v>
      </c>
      <c r="AU237" s="16" t="s">
        <v>80</v>
      </c>
      <c r="AY237" s="16" t="s">
        <v>194</v>
      </c>
      <c r="BE237" s="152">
        <f>IF(N237="základní",J237,0)</f>
        <v>0</v>
      </c>
      <c r="BF237" s="152">
        <f>IF(N237="snížená",J237,0)</f>
        <v>0</v>
      </c>
      <c r="BG237" s="152">
        <f>IF(N237="zákl. přenesená",J237,0)</f>
        <v>0</v>
      </c>
      <c r="BH237" s="152">
        <f>IF(N237="sníž. přenesená",J237,0)</f>
        <v>0</v>
      </c>
      <c r="BI237" s="152">
        <f>IF(N237="nulová",J237,0)</f>
        <v>0</v>
      </c>
      <c r="BJ237" s="16" t="s">
        <v>78</v>
      </c>
      <c r="BK237" s="152">
        <f>ROUND(I237*H237,2)</f>
        <v>0</v>
      </c>
      <c r="BL237" s="16" t="s">
        <v>202</v>
      </c>
      <c r="BM237" s="16" t="s">
        <v>1239</v>
      </c>
    </row>
    <row r="238" spans="2:47" s="1" customFormat="1" ht="19.2">
      <c r="B238" s="30"/>
      <c r="D238" s="153" t="s">
        <v>204</v>
      </c>
      <c r="F238" s="154" t="s">
        <v>424</v>
      </c>
      <c r="I238" s="85"/>
      <c r="L238" s="30"/>
      <c r="M238" s="155"/>
      <c r="N238" s="49"/>
      <c r="O238" s="49"/>
      <c r="P238" s="49"/>
      <c r="Q238" s="49"/>
      <c r="R238" s="49"/>
      <c r="S238" s="49"/>
      <c r="T238" s="50"/>
      <c r="AT238" s="16" t="s">
        <v>204</v>
      </c>
      <c r="AU238" s="16" t="s">
        <v>80</v>
      </c>
    </row>
    <row r="239" spans="2:65" s="1" customFormat="1" ht="16.35" customHeight="1">
      <c r="B239" s="140"/>
      <c r="C239" s="141" t="s">
        <v>425</v>
      </c>
      <c r="D239" s="141" t="s">
        <v>197</v>
      </c>
      <c r="E239" s="142" t="s">
        <v>426</v>
      </c>
      <c r="F239" s="143" t="s">
        <v>427</v>
      </c>
      <c r="G239" s="144" t="s">
        <v>304</v>
      </c>
      <c r="H239" s="145">
        <v>13.198</v>
      </c>
      <c r="I239" s="146"/>
      <c r="J239" s="147">
        <f>ROUND(I239*H239,2)</f>
        <v>0</v>
      </c>
      <c r="K239" s="143" t="s">
        <v>201</v>
      </c>
      <c r="L239" s="30"/>
      <c r="M239" s="148" t="s">
        <v>3</v>
      </c>
      <c r="N239" s="149" t="s">
        <v>42</v>
      </c>
      <c r="O239" s="49"/>
      <c r="P239" s="150">
        <f>O239*H239</f>
        <v>0</v>
      </c>
      <c r="Q239" s="150">
        <v>0</v>
      </c>
      <c r="R239" s="150">
        <f>Q239*H239</f>
        <v>0</v>
      </c>
      <c r="S239" s="150">
        <v>0</v>
      </c>
      <c r="T239" s="151">
        <f>S239*H239</f>
        <v>0</v>
      </c>
      <c r="AR239" s="16" t="s">
        <v>202</v>
      </c>
      <c r="AT239" s="16" t="s">
        <v>197</v>
      </c>
      <c r="AU239" s="16" t="s">
        <v>80</v>
      </c>
      <c r="AY239" s="16" t="s">
        <v>194</v>
      </c>
      <c r="BE239" s="152">
        <f>IF(N239="základní",J239,0)</f>
        <v>0</v>
      </c>
      <c r="BF239" s="152">
        <f>IF(N239="snížená",J239,0)</f>
        <v>0</v>
      </c>
      <c r="BG239" s="152">
        <f>IF(N239="zákl. přenesená",J239,0)</f>
        <v>0</v>
      </c>
      <c r="BH239" s="152">
        <f>IF(N239="sníž. přenesená",J239,0)</f>
        <v>0</v>
      </c>
      <c r="BI239" s="152">
        <f>IF(N239="nulová",J239,0)</f>
        <v>0</v>
      </c>
      <c r="BJ239" s="16" t="s">
        <v>78</v>
      </c>
      <c r="BK239" s="152">
        <f>ROUND(I239*H239,2)</f>
        <v>0</v>
      </c>
      <c r="BL239" s="16" t="s">
        <v>202</v>
      </c>
      <c r="BM239" s="16" t="s">
        <v>1240</v>
      </c>
    </row>
    <row r="240" spans="2:47" s="1" customFormat="1" ht="12">
      <c r="B240" s="30"/>
      <c r="D240" s="153" t="s">
        <v>204</v>
      </c>
      <c r="F240" s="154" t="s">
        <v>429</v>
      </c>
      <c r="I240" s="85"/>
      <c r="L240" s="30"/>
      <c r="M240" s="155"/>
      <c r="N240" s="49"/>
      <c r="O240" s="49"/>
      <c r="P240" s="49"/>
      <c r="Q240" s="49"/>
      <c r="R240" s="49"/>
      <c r="S240" s="49"/>
      <c r="T240" s="50"/>
      <c r="AT240" s="16" t="s">
        <v>204</v>
      </c>
      <c r="AU240" s="16" t="s">
        <v>80</v>
      </c>
    </row>
    <row r="241" spans="2:51" s="11" customFormat="1" ht="12">
      <c r="B241" s="156"/>
      <c r="D241" s="153" t="s">
        <v>206</v>
      </c>
      <c r="E241" s="157" t="s">
        <v>3</v>
      </c>
      <c r="F241" s="158" t="s">
        <v>1241</v>
      </c>
      <c r="H241" s="159">
        <v>9.713</v>
      </c>
      <c r="I241" s="160"/>
      <c r="L241" s="156"/>
      <c r="M241" s="161"/>
      <c r="N241" s="162"/>
      <c r="O241" s="162"/>
      <c r="P241" s="162"/>
      <c r="Q241" s="162"/>
      <c r="R241" s="162"/>
      <c r="S241" s="162"/>
      <c r="T241" s="163"/>
      <c r="AT241" s="157" t="s">
        <v>206</v>
      </c>
      <c r="AU241" s="157" t="s">
        <v>80</v>
      </c>
      <c r="AV241" s="11" t="s">
        <v>80</v>
      </c>
      <c r="AW241" s="11" t="s">
        <v>31</v>
      </c>
      <c r="AX241" s="11" t="s">
        <v>71</v>
      </c>
      <c r="AY241" s="157" t="s">
        <v>194</v>
      </c>
    </row>
    <row r="242" spans="2:51" s="11" customFormat="1" ht="12">
      <c r="B242" s="156"/>
      <c r="D242" s="153" t="s">
        <v>206</v>
      </c>
      <c r="E242" s="157" t="s">
        <v>3</v>
      </c>
      <c r="F242" s="158" t="s">
        <v>1242</v>
      </c>
      <c r="H242" s="159">
        <v>1.164</v>
      </c>
      <c r="I242" s="160"/>
      <c r="L242" s="156"/>
      <c r="M242" s="161"/>
      <c r="N242" s="162"/>
      <c r="O242" s="162"/>
      <c r="P242" s="162"/>
      <c r="Q242" s="162"/>
      <c r="R242" s="162"/>
      <c r="S242" s="162"/>
      <c r="T242" s="163"/>
      <c r="AT242" s="157" t="s">
        <v>206</v>
      </c>
      <c r="AU242" s="157" t="s">
        <v>80</v>
      </c>
      <c r="AV242" s="11" t="s">
        <v>80</v>
      </c>
      <c r="AW242" s="11" t="s">
        <v>31</v>
      </c>
      <c r="AX242" s="11" t="s">
        <v>71</v>
      </c>
      <c r="AY242" s="157" t="s">
        <v>194</v>
      </c>
    </row>
    <row r="243" spans="2:51" s="11" customFormat="1" ht="12">
      <c r="B243" s="156"/>
      <c r="D243" s="153" t="s">
        <v>206</v>
      </c>
      <c r="E243" s="157" t="s">
        <v>3</v>
      </c>
      <c r="F243" s="158" t="s">
        <v>1243</v>
      </c>
      <c r="H243" s="159">
        <v>0.92</v>
      </c>
      <c r="I243" s="160"/>
      <c r="L243" s="156"/>
      <c r="M243" s="161"/>
      <c r="N243" s="162"/>
      <c r="O243" s="162"/>
      <c r="P243" s="162"/>
      <c r="Q243" s="162"/>
      <c r="R243" s="162"/>
      <c r="S243" s="162"/>
      <c r="T243" s="163"/>
      <c r="AT243" s="157" t="s">
        <v>206</v>
      </c>
      <c r="AU243" s="157" t="s">
        <v>80</v>
      </c>
      <c r="AV243" s="11" t="s">
        <v>80</v>
      </c>
      <c r="AW243" s="11" t="s">
        <v>31</v>
      </c>
      <c r="AX243" s="11" t="s">
        <v>71</v>
      </c>
      <c r="AY243" s="157" t="s">
        <v>194</v>
      </c>
    </row>
    <row r="244" spans="2:51" s="11" customFormat="1" ht="12">
      <c r="B244" s="156"/>
      <c r="D244" s="153" t="s">
        <v>206</v>
      </c>
      <c r="E244" s="157" t="s">
        <v>3</v>
      </c>
      <c r="F244" s="158" t="s">
        <v>1244</v>
      </c>
      <c r="H244" s="159">
        <v>1.001</v>
      </c>
      <c r="I244" s="160"/>
      <c r="L244" s="156"/>
      <c r="M244" s="161"/>
      <c r="N244" s="162"/>
      <c r="O244" s="162"/>
      <c r="P244" s="162"/>
      <c r="Q244" s="162"/>
      <c r="R244" s="162"/>
      <c r="S244" s="162"/>
      <c r="T244" s="163"/>
      <c r="AT244" s="157" t="s">
        <v>206</v>
      </c>
      <c r="AU244" s="157" t="s">
        <v>80</v>
      </c>
      <c r="AV244" s="11" t="s">
        <v>80</v>
      </c>
      <c r="AW244" s="11" t="s">
        <v>31</v>
      </c>
      <c r="AX244" s="11" t="s">
        <v>71</v>
      </c>
      <c r="AY244" s="157" t="s">
        <v>194</v>
      </c>
    </row>
    <row r="245" spans="2:51" s="11" customFormat="1" ht="12">
      <c r="B245" s="156"/>
      <c r="D245" s="153" t="s">
        <v>206</v>
      </c>
      <c r="E245" s="157" t="s">
        <v>3</v>
      </c>
      <c r="F245" s="158" t="s">
        <v>1245</v>
      </c>
      <c r="H245" s="159">
        <v>0.4</v>
      </c>
      <c r="I245" s="160"/>
      <c r="L245" s="156"/>
      <c r="M245" s="161"/>
      <c r="N245" s="162"/>
      <c r="O245" s="162"/>
      <c r="P245" s="162"/>
      <c r="Q245" s="162"/>
      <c r="R245" s="162"/>
      <c r="S245" s="162"/>
      <c r="T245" s="163"/>
      <c r="AT245" s="157" t="s">
        <v>206</v>
      </c>
      <c r="AU245" s="157" t="s">
        <v>80</v>
      </c>
      <c r="AV245" s="11" t="s">
        <v>80</v>
      </c>
      <c r="AW245" s="11" t="s">
        <v>31</v>
      </c>
      <c r="AX245" s="11" t="s">
        <v>71</v>
      </c>
      <c r="AY245" s="157" t="s">
        <v>194</v>
      </c>
    </row>
    <row r="246" spans="2:51" s="13" customFormat="1" ht="12">
      <c r="B246" s="171"/>
      <c r="D246" s="153" t="s">
        <v>206</v>
      </c>
      <c r="E246" s="172" t="s">
        <v>3</v>
      </c>
      <c r="F246" s="173" t="s">
        <v>215</v>
      </c>
      <c r="H246" s="174">
        <v>13.197999999999999</v>
      </c>
      <c r="I246" s="175"/>
      <c r="L246" s="171"/>
      <c r="M246" s="176"/>
      <c r="N246" s="177"/>
      <c r="O246" s="177"/>
      <c r="P246" s="177"/>
      <c r="Q246" s="177"/>
      <c r="R246" s="177"/>
      <c r="S246" s="177"/>
      <c r="T246" s="178"/>
      <c r="AT246" s="172" t="s">
        <v>206</v>
      </c>
      <c r="AU246" s="172" t="s">
        <v>80</v>
      </c>
      <c r="AV246" s="13" t="s">
        <v>202</v>
      </c>
      <c r="AW246" s="13" t="s">
        <v>31</v>
      </c>
      <c r="AX246" s="13" t="s">
        <v>78</v>
      </c>
      <c r="AY246" s="172" t="s">
        <v>194</v>
      </c>
    </row>
    <row r="247" spans="2:65" s="1" customFormat="1" ht="16.35" customHeight="1">
      <c r="B247" s="140"/>
      <c r="C247" s="141" t="s">
        <v>436</v>
      </c>
      <c r="D247" s="141" t="s">
        <v>197</v>
      </c>
      <c r="E247" s="142" t="s">
        <v>437</v>
      </c>
      <c r="F247" s="143" t="s">
        <v>438</v>
      </c>
      <c r="G247" s="144" t="s">
        <v>304</v>
      </c>
      <c r="H247" s="145">
        <v>496.863</v>
      </c>
      <c r="I247" s="146"/>
      <c r="J247" s="147">
        <f>ROUND(I247*H247,2)</f>
        <v>0</v>
      </c>
      <c r="K247" s="143" t="s">
        <v>201</v>
      </c>
      <c r="L247" s="30"/>
      <c r="M247" s="148" t="s">
        <v>3</v>
      </c>
      <c r="N247" s="149" t="s">
        <v>42</v>
      </c>
      <c r="O247" s="49"/>
      <c r="P247" s="150">
        <f>O247*H247</f>
        <v>0</v>
      </c>
      <c r="Q247" s="150">
        <v>0</v>
      </c>
      <c r="R247" s="150">
        <f>Q247*H247</f>
        <v>0</v>
      </c>
      <c r="S247" s="150">
        <v>0</v>
      </c>
      <c r="T247" s="151">
        <f>S247*H247</f>
        <v>0</v>
      </c>
      <c r="AR247" s="16" t="s">
        <v>202</v>
      </c>
      <c r="AT247" s="16" t="s">
        <v>197</v>
      </c>
      <c r="AU247" s="16" t="s">
        <v>80</v>
      </c>
      <c r="AY247" s="16" t="s">
        <v>194</v>
      </c>
      <c r="BE247" s="152">
        <f>IF(N247="základní",J247,0)</f>
        <v>0</v>
      </c>
      <c r="BF247" s="152">
        <f>IF(N247="snížená",J247,0)</f>
        <v>0</v>
      </c>
      <c r="BG247" s="152">
        <f>IF(N247="zákl. přenesená",J247,0)</f>
        <v>0</v>
      </c>
      <c r="BH247" s="152">
        <f>IF(N247="sníž. přenesená",J247,0)</f>
        <v>0</v>
      </c>
      <c r="BI247" s="152">
        <f>IF(N247="nulová",J247,0)</f>
        <v>0</v>
      </c>
      <c r="BJ247" s="16" t="s">
        <v>78</v>
      </c>
      <c r="BK247" s="152">
        <f>ROUND(I247*H247,2)</f>
        <v>0</v>
      </c>
      <c r="BL247" s="16" t="s">
        <v>202</v>
      </c>
      <c r="BM247" s="16" t="s">
        <v>1246</v>
      </c>
    </row>
    <row r="248" spans="2:47" s="1" customFormat="1" ht="19.2">
      <c r="B248" s="30"/>
      <c r="D248" s="153" t="s">
        <v>204</v>
      </c>
      <c r="F248" s="154" t="s">
        <v>440</v>
      </c>
      <c r="I248" s="85"/>
      <c r="L248" s="30"/>
      <c r="M248" s="155"/>
      <c r="N248" s="49"/>
      <c r="O248" s="49"/>
      <c r="P248" s="49"/>
      <c r="Q248" s="49"/>
      <c r="R248" s="49"/>
      <c r="S248" s="49"/>
      <c r="T248" s="50"/>
      <c r="AT248" s="16" t="s">
        <v>204</v>
      </c>
      <c r="AU248" s="16" t="s">
        <v>80</v>
      </c>
    </row>
    <row r="249" spans="2:51" s="11" customFormat="1" ht="12">
      <c r="B249" s="156"/>
      <c r="D249" s="153" t="s">
        <v>206</v>
      </c>
      <c r="E249" s="157" t="s">
        <v>3</v>
      </c>
      <c r="F249" s="158" t="s">
        <v>1247</v>
      </c>
      <c r="H249" s="159">
        <v>72.762</v>
      </c>
      <c r="I249" s="160"/>
      <c r="L249" s="156"/>
      <c r="M249" s="161"/>
      <c r="N249" s="162"/>
      <c r="O249" s="162"/>
      <c r="P249" s="162"/>
      <c r="Q249" s="162"/>
      <c r="R249" s="162"/>
      <c r="S249" s="162"/>
      <c r="T249" s="163"/>
      <c r="AT249" s="157" t="s">
        <v>206</v>
      </c>
      <c r="AU249" s="157" t="s">
        <v>80</v>
      </c>
      <c r="AV249" s="11" t="s">
        <v>80</v>
      </c>
      <c r="AW249" s="11" t="s">
        <v>31</v>
      </c>
      <c r="AX249" s="11" t="s">
        <v>71</v>
      </c>
      <c r="AY249" s="157" t="s">
        <v>194</v>
      </c>
    </row>
    <row r="250" spans="2:51" s="11" customFormat="1" ht="12">
      <c r="B250" s="156"/>
      <c r="D250" s="153" t="s">
        <v>206</v>
      </c>
      <c r="E250" s="157" t="s">
        <v>3</v>
      </c>
      <c r="F250" s="158" t="s">
        <v>1248</v>
      </c>
      <c r="H250" s="159">
        <v>20.316</v>
      </c>
      <c r="I250" s="160"/>
      <c r="L250" s="156"/>
      <c r="M250" s="161"/>
      <c r="N250" s="162"/>
      <c r="O250" s="162"/>
      <c r="P250" s="162"/>
      <c r="Q250" s="162"/>
      <c r="R250" s="162"/>
      <c r="S250" s="162"/>
      <c r="T250" s="163"/>
      <c r="AT250" s="157" t="s">
        <v>206</v>
      </c>
      <c r="AU250" s="157" t="s">
        <v>80</v>
      </c>
      <c r="AV250" s="11" t="s">
        <v>80</v>
      </c>
      <c r="AW250" s="11" t="s">
        <v>31</v>
      </c>
      <c r="AX250" s="11" t="s">
        <v>71</v>
      </c>
      <c r="AY250" s="157" t="s">
        <v>194</v>
      </c>
    </row>
    <row r="251" spans="2:51" s="11" customFormat="1" ht="12">
      <c r="B251" s="156"/>
      <c r="D251" s="153" t="s">
        <v>206</v>
      </c>
      <c r="E251" s="157" t="s">
        <v>3</v>
      </c>
      <c r="F251" s="158" t="s">
        <v>1249</v>
      </c>
      <c r="H251" s="159">
        <v>0.24</v>
      </c>
      <c r="I251" s="160"/>
      <c r="L251" s="156"/>
      <c r="M251" s="161"/>
      <c r="N251" s="162"/>
      <c r="O251" s="162"/>
      <c r="P251" s="162"/>
      <c r="Q251" s="162"/>
      <c r="R251" s="162"/>
      <c r="S251" s="162"/>
      <c r="T251" s="163"/>
      <c r="AT251" s="157" t="s">
        <v>206</v>
      </c>
      <c r="AU251" s="157" t="s">
        <v>80</v>
      </c>
      <c r="AV251" s="11" t="s">
        <v>80</v>
      </c>
      <c r="AW251" s="11" t="s">
        <v>31</v>
      </c>
      <c r="AX251" s="11" t="s">
        <v>71</v>
      </c>
      <c r="AY251" s="157" t="s">
        <v>194</v>
      </c>
    </row>
    <row r="252" spans="2:51" s="11" customFormat="1" ht="12">
      <c r="B252" s="156"/>
      <c r="D252" s="153" t="s">
        <v>206</v>
      </c>
      <c r="E252" s="157" t="s">
        <v>3</v>
      </c>
      <c r="F252" s="158" t="s">
        <v>1250</v>
      </c>
      <c r="H252" s="159">
        <v>15.015</v>
      </c>
      <c r="I252" s="160"/>
      <c r="L252" s="156"/>
      <c r="M252" s="161"/>
      <c r="N252" s="162"/>
      <c r="O252" s="162"/>
      <c r="P252" s="162"/>
      <c r="Q252" s="162"/>
      <c r="R252" s="162"/>
      <c r="S252" s="162"/>
      <c r="T252" s="163"/>
      <c r="AT252" s="157" t="s">
        <v>206</v>
      </c>
      <c r="AU252" s="157" t="s">
        <v>80</v>
      </c>
      <c r="AV252" s="11" t="s">
        <v>80</v>
      </c>
      <c r="AW252" s="11" t="s">
        <v>31</v>
      </c>
      <c r="AX252" s="11" t="s">
        <v>71</v>
      </c>
      <c r="AY252" s="157" t="s">
        <v>194</v>
      </c>
    </row>
    <row r="253" spans="2:51" s="11" customFormat="1" ht="12">
      <c r="B253" s="156"/>
      <c r="D253" s="153" t="s">
        <v>206</v>
      </c>
      <c r="E253" s="157" t="s">
        <v>3</v>
      </c>
      <c r="F253" s="158" t="s">
        <v>1251</v>
      </c>
      <c r="H253" s="159">
        <v>386.955</v>
      </c>
      <c r="I253" s="160"/>
      <c r="L253" s="156"/>
      <c r="M253" s="161"/>
      <c r="N253" s="162"/>
      <c r="O253" s="162"/>
      <c r="P253" s="162"/>
      <c r="Q253" s="162"/>
      <c r="R253" s="162"/>
      <c r="S253" s="162"/>
      <c r="T253" s="163"/>
      <c r="AT253" s="157" t="s">
        <v>206</v>
      </c>
      <c r="AU253" s="157" t="s">
        <v>80</v>
      </c>
      <c r="AV253" s="11" t="s">
        <v>80</v>
      </c>
      <c r="AW253" s="11" t="s">
        <v>31</v>
      </c>
      <c r="AX253" s="11" t="s">
        <v>71</v>
      </c>
      <c r="AY253" s="157" t="s">
        <v>194</v>
      </c>
    </row>
    <row r="254" spans="2:51" s="11" customFormat="1" ht="12">
      <c r="B254" s="156"/>
      <c r="D254" s="153" t="s">
        <v>206</v>
      </c>
      <c r="E254" s="157" t="s">
        <v>3</v>
      </c>
      <c r="F254" s="158" t="s">
        <v>444</v>
      </c>
      <c r="H254" s="159">
        <v>1.575</v>
      </c>
      <c r="I254" s="160"/>
      <c r="L254" s="156"/>
      <c r="M254" s="161"/>
      <c r="N254" s="162"/>
      <c r="O254" s="162"/>
      <c r="P254" s="162"/>
      <c r="Q254" s="162"/>
      <c r="R254" s="162"/>
      <c r="S254" s="162"/>
      <c r="T254" s="163"/>
      <c r="AT254" s="157" t="s">
        <v>206</v>
      </c>
      <c r="AU254" s="157" t="s">
        <v>80</v>
      </c>
      <c r="AV254" s="11" t="s">
        <v>80</v>
      </c>
      <c r="AW254" s="11" t="s">
        <v>31</v>
      </c>
      <c r="AX254" s="11" t="s">
        <v>71</v>
      </c>
      <c r="AY254" s="157" t="s">
        <v>194</v>
      </c>
    </row>
    <row r="255" spans="2:51" s="13" customFormat="1" ht="12">
      <c r="B255" s="171"/>
      <c r="D255" s="153" t="s">
        <v>206</v>
      </c>
      <c r="E255" s="172" t="s">
        <v>3</v>
      </c>
      <c r="F255" s="173" t="s">
        <v>215</v>
      </c>
      <c r="H255" s="174">
        <v>496.863</v>
      </c>
      <c r="I255" s="175"/>
      <c r="L255" s="171"/>
      <c r="M255" s="176"/>
      <c r="N255" s="177"/>
      <c r="O255" s="177"/>
      <c r="P255" s="177"/>
      <c r="Q255" s="177"/>
      <c r="R255" s="177"/>
      <c r="S255" s="177"/>
      <c r="T255" s="178"/>
      <c r="AT255" s="172" t="s">
        <v>206</v>
      </c>
      <c r="AU255" s="172" t="s">
        <v>80</v>
      </c>
      <c r="AV255" s="13" t="s">
        <v>202</v>
      </c>
      <c r="AW255" s="13" t="s">
        <v>31</v>
      </c>
      <c r="AX255" s="13" t="s">
        <v>78</v>
      </c>
      <c r="AY255" s="172" t="s">
        <v>194</v>
      </c>
    </row>
    <row r="256" spans="2:65" s="1" customFormat="1" ht="16.35" customHeight="1">
      <c r="B256" s="140"/>
      <c r="C256" s="141" t="s">
        <v>450</v>
      </c>
      <c r="D256" s="141" t="s">
        <v>197</v>
      </c>
      <c r="E256" s="142" t="s">
        <v>451</v>
      </c>
      <c r="F256" s="143" t="s">
        <v>452</v>
      </c>
      <c r="G256" s="144" t="s">
        <v>304</v>
      </c>
      <c r="H256" s="145">
        <v>9.713</v>
      </c>
      <c r="I256" s="146"/>
      <c r="J256" s="147">
        <f>ROUND(I256*H256,2)</f>
        <v>0</v>
      </c>
      <c r="K256" s="143" t="s">
        <v>201</v>
      </c>
      <c r="L256" s="30"/>
      <c r="M256" s="148" t="s">
        <v>3</v>
      </c>
      <c r="N256" s="149" t="s">
        <v>42</v>
      </c>
      <c r="O256" s="49"/>
      <c r="P256" s="150">
        <f>O256*H256</f>
        <v>0</v>
      </c>
      <c r="Q256" s="150">
        <v>0</v>
      </c>
      <c r="R256" s="150">
        <f>Q256*H256</f>
        <v>0</v>
      </c>
      <c r="S256" s="150">
        <v>0</v>
      </c>
      <c r="T256" s="151">
        <f>S256*H256</f>
        <v>0</v>
      </c>
      <c r="AR256" s="16" t="s">
        <v>202</v>
      </c>
      <c r="AT256" s="16" t="s">
        <v>197</v>
      </c>
      <c r="AU256" s="16" t="s">
        <v>80</v>
      </c>
      <c r="AY256" s="16" t="s">
        <v>194</v>
      </c>
      <c r="BE256" s="152">
        <f>IF(N256="základní",J256,0)</f>
        <v>0</v>
      </c>
      <c r="BF256" s="152">
        <f>IF(N256="snížená",J256,0)</f>
        <v>0</v>
      </c>
      <c r="BG256" s="152">
        <f>IF(N256="zákl. přenesená",J256,0)</f>
        <v>0</v>
      </c>
      <c r="BH256" s="152">
        <f>IF(N256="sníž. přenesená",J256,0)</f>
        <v>0</v>
      </c>
      <c r="BI256" s="152">
        <f>IF(N256="nulová",J256,0)</f>
        <v>0</v>
      </c>
      <c r="BJ256" s="16" t="s">
        <v>78</v>
      </c>
      <c r="BK256" s="152">
        <f>ROUND(I256*H256,2)</f>
        <v>0</v>
      </c>
      <c r="BL256" s="16" t="s">
        <v>202</v>
      </c>
      <c r="BM256" s="16" t="s">
        <v>1252</v>
      </c>
    </row>
    <row r="257" spans="2:47" s="1" customFormat="1" ht="19.2">
      <c r="B257" s="30"/>
      <c r="D257" s="153" t="s">
        <v>204</v>
      </c>
      <c r="F257" s="154" t="s">
        <v>454</v>
      </c>
      <c r="I257" s="85"/>
      <c r="L257" s="30"/>
      <c r="M257" s="155"/>
      <c r="N257" s="49"/>
      <c r="O257" s="49"/>
      <c r="P257" s="49"/>
      <c r="Q257" s="49"/>
      <c r="R257" s="49"/>
      <c r="S257" s="49"/>
      <c r="T257" s="50"/>
      <c r="AT257" s="16" t="s">
        <v>204</v>
      </c>
      <c r="AU257" s="16" t="s">
        <v>80</v>
      </c>
    </row>
    <row r="258" spans="2:51" s="11" customFormat="1" ht="12">
      <c r="B258" s="156"/>
      <c r="D258" s="153" t="s">
        <v>206</v>
      </c>
      <c r="E258" s="157" t="s">
        <v>3</v>
      </c>
      <c r="F258" s="158" t="s">
        <v>1241</v>
      </c>
      <c r="H258" s="159">
        <v>9.713</v>
      </c>
      <c r="I258" s="160"/>
      <c r="L258" s="156"/>
      <c r="M258" s="161"/>
      <c r="N258" s="162"/>
      <c r="O258" s="162"/>
      <c r="P258" s="162"/>
      <c r="Q258" s="162"/>
      <c r="R258" s="162"/>
      <c r="S258" s="162"/>
      <c r="T258" s="163"/>
      <c r="AT258" s="157" t="s">
        <v>206</v>
      </c>
      <c r="AU258" s="157" t="s">
        <v>80</v>
      </c>
      <c r="AV258" s="11" t="s">
        <v>80</v>
      </c>
      <c r="AW258" s="11" t="s">
        <v>31</v>
      </c>
      <c r="AX258" s="11" t="s">
        <v>78</v>
      </c>
      <c r="AY258" s="157" t="s">
        <v>194</v>
      </c>
    </row>
    <row r="259" spans="2:65" s="1" customFormat="1" ht="16.35" customHeight="1">
      <c r="B259" s="140"/>
      <c r="C259" s="141" t="s">
        <v>461</v>
      </c>
      <c r="D259" s="141" t="s">
        <v>197</v>
      </c>
      <c r="E259" s="142" t="s">
        <v>462</v>
      </c>
      <c r="F259" s="143" t="s">
        <v>463</v>
      </c>
      <c r="G259" s="144" t="s">
        <v>304</v>
      </c>
      <c r="H259" s="145">
        <v>1.164</v>
      </c>
      <c r="I259" s="146"/>
      <c r="J259" s="147">
        <f>ROUND(I259*H259,2)</f>
        <v>0</v>
      </c>
      <c r="K259" s="143" t="s">
        <v>201</v>
      </c>
      <c r="L259" s="30"/>
      <c r="M259" s="148" t="s">
        <v>3</v>
      </c>
      <c r="N259" s="149" t="s">
        <v>42</v>
      </c>
      <c r="O259" s="49"/>
      <c r="P259" s="150">
        <f>O259*H259</f>
        <v>0</v>
      </c>
      <c r="Q259" s="150">
        <v>0</v>
      </c>
      <c r="R259" s="150">
        <f>Q259*H259</f>
        <v>0</v>
      </c>
      <c r="S259" s="150">
        <v>0</v>
      </c>
      <c r="T259" s="151">
        <f>S259*H259</f>
        <v>0</v>
      </c>
      <c r="AR259" s="16" t="s">
        <v>202</v>
      </c>
      <c r="AT259" s="16" t="s">
        <v>197</v>
      </c>
      <c r="AU259" s="16" t="s">
        <v>80</v>
      </c>
      <c r="AY259" s="16" t="s">
        <v>194</v>
      </c>
      <c r="BE259" s="152">
        <f>IF(N259="základní",J259,0)</f>
        <v>0</v>
      </c>
      <c r="BF259" s="152">
        <f>IF(N259="snížená",J259,0)</f>
        <v>0</v>
      </c>
      <c r="BG259" s="152">
        <f>IF(N259="zákl. přenesená",J259,0)</f>
        <v>0</v>
      </c>
      <c r="BH259" s="152">
        <f>IF(N259="sníž. přenesená",J259,0)</f>
        <v>0</v>
      </c>
      <c r="BI259" s="152">
        <f>IF(N259="nulová",J259,0)</f>
        <v>0</v>
      </c>
      <c r="BJ259" s="16" t="s">
        <v>78</v>
      </c>
      <c r="BK259" s="152">
        <f>ROUND(I259*H259,2)</f>
        <v>0</v>
      </c>
      <c r="BL259" s="16" t="s">
        <v>202</v>
      </c>
      <c r="BM259" s="16" t="s">
        <v>1253</v>
      </c>
    </row>
    <row r="260" spans="2:47" s="1" customFormat="1" ht="19.2">
      <c r="B260" s="30"/>
      <c r="D260" s="153" t="s">
        <v>204</v>
      </c>
      <c r="F260" s="154" t="s">
        <v>465</v>
      </c>
      <c r="I260" s="85"/>
      <c r="L260" s="30"/>
      <c r="M260" s="155"/>
      <c r="N260" s="49"/>
      <c r="O260" s="49"/>
      <c r="P260" s="49"/>
      <c r="Q260" s="49"/>
      <c r="R260" s="49"/>
      <c r="S260" s="49"/>
      <c r="T260" s="50"/>
      <c r="AT260" s="16" t="s">
        <v>204</v>
      </c>
      <c r="AU260" s="16" t="s">
        <v>80</v>
      </c>
    </row>
    <row r="261" spans="2:51" s="11" customFormat="1" ht="12">
      <c r="B261" s="156"/>
      <c r="D261" s="153" t="s">
        <v>206</v>
      </c>
      <c r="E261" s="157" t="s">
        <v>3</v>
      </c>
      <c r="F261" s="158" t="s">
        <v>1242</v>
      </c>
      <c r="H261" s="159">
        <v>1.164</v>
      </c>
      <c r="I261" s="160"/>
      <c r="L261" s="156"/>
      <c r="M261" s="161"/>
      <c r="N261" s="162"/>
      <c r="O261" s="162"/>
      <c r="P261" s="162"/>
      <c r="Q261" s="162"/>
      <c r="R261" s="162"/>
      <c r="S261" s="162"/>
      <c r="T261" s="163"/>
      <c r="AT261" s="157" t="s">
        <v>206</v>
      </c>
      <c r="AU261" s="157" t="s">
        <v>80</v>
      </c>
      <c r="AV261" s="11" t="s">
        <v>80</v>
      </c>
      <c r="AW261" s="11" t="s">
        <v>31</v>
      </c>
      <c r="AX261" s="11" t="s">
        <v>78</v>
      </c>
      <c r="AY261" s="157" t="s">
        <v>194</v>
      </c>
    </row>
    <row r="262" spans="2:65" s="1" customFormat="1" ht="16.35" customHeight="1">
      <c r="B262" s="140"/>
      <c r="C262" s="141" t="s">
        <v>466</v>
      </c>
      <c r="D262" s="141" t="s">
        <v>197</v>
      </c>
      <c r="E262" s="142" t="s">
        <v>467</v>
      </c>
      <c r="F262" s="143" t="s">
        <v>468</v>
      </c>
      <c r="G262" s="144" t="s">
        <v>304</v>
      </c>
      <c r="H262" s="145">
        <v>0.47</v>
      </c>
      <c r="I262" s="146"/>
      <c r="J262" s="147">
        <f>ROUND(I262*H262,2)</f>
        <v>0</v>
      </c>
      <c r="K262" s="143" t="s">
        <v>201</v>
      </c>
      <c r="L262" s="30"/>
      <c r="M262" s="148" t="s">
        <v>3</v>
      </c>
      <c r="N262" s="149" t="s">
        <v>42</v>
      </c>
      <c r="O262" s="49"/>
      <c r="P262" s="150">
        <f>O262*H262</f>
        <v>0</v>
      </c>
      <c r="Q262" s="150">
        <v>0</v>
      </c>
      <c r="R262" s="150">
        <f>Q262*H262</f>
        <v>0</v>
      </c>
      <c r="S262" s="150">
        <v>0</v>
      </c>
      <c r="T262" s="151">
        <f>S262*H262</f>
        <v>0</v>
      </c>
      <c r="AR262" s="16" t="s">
        <v>202</v>
      </c>
      <c r="AT262" s="16" t="s">
        <v>197</v>
      </c>
      <c r="AU262" s="16" t="s">
        <v>80</v>
      </c>
      <c r="AY262" s="16" t="s">
        <v>194</v>
      </c>
      <c r="BE262" s="152">
        <f>IF(N262="základní",J262,0)</f>
        <v>0</v>
      </c>
      <c r="BF262" s="152">
        <f>IF(N262="snížená",J262,0)</f>
        <v>0</v>
      </c>
      <c r="BG262" s="152">
        <f>IF(N262="zákl. přenesená",J262,0)</f>
        <v>0</v>
      </c>
      <c r="BH262" s="152">
        <f>IF(N262="sníž. přenesená",J262,0)</f>
        <v>0</v>
      </c>
      <c r="BI262" s="152">
        <f>IF(N262="nulová",J262,0)</f>
        <v>0</v>
      </c>
      <c r="BJ262" s="16" t="s">
        <v>78</v>
      </c>
      <c r="BK262" s="152">
        <f>ROUND(I262*H262,2)</f>
        <v>0</v>
      </c>
      <c r="BL262" s="16" t="s">
        <v>202</v>
      </c>
      <c r="BM262" s="16" t="s">
        <v>1254</v>
      </c>
    </row>
    <row r="263" spans="2:47" s="1" customFormat="1" ht="19.2">
      <c r="B263" s="30"/>
      <c r="D263" s="153" t="s">
        <v>204</v>
      </c>
      <c r="F263" s="154" t="s">
        <v>470</v>
      </c>
      <c r="I263" s="85"/>
      <c r="L263" s="30"/>
      <c r="M263" s="155"/>
      <c r="N263" s="49"/>
      <c r="O263" s="49"/>
      <c r="P263" s="49"/>
      <c r="Q263" s="49"/>
      <c r="R263" s="49"/>
      <c r="S263" s="49"/>
      <c r="T263" s="50"/>
      <c r="AT263" s="16" t="s">
        <v>204</v>
      </c>
      <c r="AU263" s="16" t="s">
        <v>80</v>
      </c>
    </row>
    <row r="264" spans="2:51" s="11" customFormat="1" ht="12">
      <c r="B264" s="156"/>
      <c r="D264" s="153" t="s">
        <v>206</v>
      </c>
      <c r="E264" s="157" t="s">
        <v>3</v>
      </c>
      <c r="F264" s="158" t="s">
        <v>1255</v>
      </c>
      <c r="H264" s="159">
        <v>0.47</v>
      </c>
      <c r="I264" s="160"/>
      <c r="L264" s="156"/>
      <c r="M264" s="161"/>
      <c r="N264" s="162"/>
      <c r="O264" s="162"/>
      <c r="P264" s="162"/>
      <c r="Q264" s="162"/>
      <c r="R264" s="162"/>
      <c r="S264" s="162"/>
      <c r="T264" s="163"/>
      <c r="AT264" s="157" t="s">
        <v>206</v>
      </c>
      <c r="AU264" s="157" t="s">
        <v>80</v>
      </c>
      <c r="AV264" s="11" t="s">
        <v>80</v>
      </c>
      <c r="AW264" s="11" t="s">
        <v>31</v>
      </c>
      <c r="AX264" s="11" t="s">
        <v>78</v>
      </c>
      <c r="AY264" s="157" t="s">
        <v>194</v>
      </c>
    </row>
    <row r="265" spans="2:65" s="1" customFormat="1" ht="16.35" customHeight="1">
      <c r="B265" s="140"/>
      <c r="C265" s="141" t="s">
        <v>1256</v>
      </c>
      <c r="D265" s="141" t="s">
        <v>197</v>
      </c>
      <c r="E265" s="142" t="s">
        <v>1257</v>
      </c>
      <c r="F265" s="143" t="s">
        <v>1258</v>
      </c>
      <c r="G265" s="144" t="s">
        <v>304</v>
      </c>
      <c r="H265" s="145">
        <v>1.001</v>
      </c>
      <c r="I265" s="146"/>
      <c r="J265" s="147">
        <f>ROUND(I265*H265,2)</f>
        <v>0</v>
      </c>
      <c r="K265" s="143" t="s">
        <v>201</v>
      </c>
      <c r="L265" s="30"/>
      <c r="M265" s="148" t="s">
        <v>3</v>
      </c>
      <c r="N265" s="149" t="s">
        <v>42</v>
      </c>
      <c r="O265" s="49"/>
      <c r="P265" s="150">
        <f>O265*H265</f>
        <v>0</v>
      </c>
      <c r="Q265" s="150">
        <v>0</v>
      </c>
      <c r="R265" s="150">
        <f>Q265*H265</f>
        <v>0</v>
      </c>
      <c r="S265" s="150">
        <v>0</v>
      </c>
      <c r="T265" s="151">
        <f>S265*H265</f>
        <v>0</v>
      </c>
      <c r="AR265" s="16" t="s">
        <v>202</v>
      </c>
      <c r="AT265" s="16" t="s">
        <v>197</v>
      </c>
      <c r="AU265" s="16" t="s">
        <v>80</v>
      </c>
      <c r="AY265" s="16" t="s">
        <v>194</v>
      </c>
      <c r="BE265" s="152">
        <f>IF(N265="základní",J265,0)</f>
        <v>0</v>
      </c>
      <c r="BF265" s="152">
        <f>IF(N265="snížená",J265,0)</f>
        <v>0</v>
      </c>
      <c r="BG265" s="152">
        <f>IF(N265="zákl. přenesená",J265,0)</f>
        <v>0</v>
      </c>
      <c r="BH265" s="152">
        <f>IF(N265="sníž. přenesená",J265,0)</f>
        <v>0</v>
      </c>
      <c r="BI265" s="152">
        <f>IF(N265="nulová",J265,0)</f>
        <v>0</v>
      </c>
      <c r="BJ265" s="16" t="s">
        <v>78</v>
      </c>
      <c r="BK265" s="152">
        <f>ROUND(I265*H265,2)</f>
        <v>0</v>
      </c>
      <c r="BL265" s="16" t="s">
        <v>202</v>
      </c>
      <c r="BM265" s="16" t="s">
        <v>1259</v>
      </c>
    </row>
    <row r="266" spans="2:47" s="1" customFormat="1" ht="19.2">
      <c r="B266" s="30"/>
      <c r="D266" s="153" t="s">
        <v>204</v>
      </c>
      <c r="F266" s="154" t="s">
        <v>1260</v>
      </c>
      <c r="I266" s="85"/>
      <c r="L266" s="30"/>
      <c r="M266" s="155"/>
      <c r="N266" s="49"/>
      <c r="O266" s="49"/>
      <c r="P266" s="49"/>
      <c r="Q266" s="49"/>
      <c r="R266" s="49"/>
      <c r="S266" s="49"/>
      <c r="T266" s="50"/>
      <c r="AT266" s="16" t="s">
        <v>204</v>
      </c>
      <c r="AU266" s="16" t="s">
        <v>80</v>
      </c>
    </row>
    <row r="267" spans="2:51" s="11" customFormat="1" ht="12">
      <c r="B267" s="156"/>
      <c r="D267" s="153" t="s">
        <v>206</v>
      </c>
      <c r="E267" s="157" t="s">
        <v>3</v>
      </c>
      <c r="F267" s="158" t="s">
        <v>1244</v>
      </c>
      <c r="H267" s="159">
        <v>1.001</v>
      </c>
      <c r="I267" s="160"/>
      <c r="L267" s="156"/>
      <c r="M267" s="161"/>
      <c r="N267" s="162"/>
      <c r="O267" s="162"/>
      <c r="P267" s="162"/>
      <c r="Q267" s="162"/>
      <c r="R267" s="162"/>
      <c r="S267" s="162"/>
      <c r="T267" s="163"/>
      <c r="AT267" s="157" t="s">
        <v>206</v>
      </c>
      <c r="AU267" s="157" t="s">
        <v>80</v>
      </c>
      <c r="AV267" s="11" t="s">
        <v>80</v>
      </c>
      <c r="AW267" s="11" t="s">
        <v>31</v>
      </c>
      <c r="AX267" s="11" t="s">
        <v>78</v>
      </c>
      <c r="AY267" s="157" t="s">
        <v>194</v>
      </c>
    </row>
    <row r="268" spans="2:63" s="10" customFormat="1" ht="22.8" customHeight="1">
      <c r="B268" s="127"/>
      <c r="D268" s="128" t="s">
        <v>70</v>
      </c>
      <c r="E268" s="138" t="s">
        <v>471</v>
      </c>
      <c r="F268" s="138" t="s">
        <v>472</v>
      </c>
      <c r="I268" s="130"/>
      <c r="J268" s="139">
        <f>BK268</f>
        <v>0</v>
      </c>
      <c r="L268" s="127"/>
      <c r="M268" s="132"/>
      <c r="N268" s="133"/>
      <c r="O268" s="133"/>
      <c r="P268" s="134">
        <f>SUM(P269:P270)</f>
        <v>0</v>
      </c>
      <c r="Q268" s="133"/>
      <c r="R268" s="134">
        <f>SUM(R269:R270)</f>
        <v>0</v>
      </c>
      <c r="S268" s="133"/>
      <c r="T268" s="135">
        <f>SUM(T269:T270)</f>
        <v>0</v>
      </c>
      <c r="AR268" s="128" t="s">
        <v>78</v>
      </c>
      <c r="AT268" s="136" t="s">
        <v>70</v>
      </c>
      <c r="AU268" s="136" t="s">
        <v>78</v>
      </c>
      <c r="AY268" s="128" t="s">
        <v>194</v>
      </c>
      <c r="BK268" s="137">
        <f>SUM(BK269:BK270)</f>
        <v>0</v>
      </c>
    </row>
    <row r="269" spans="2:65" s="1" customFormat="1" ht="16.35" customHeight="1">
      <c r="B269" s="140"/>
      <c r="C269" s="141" t="s">
        <v>473</v>
      </c>
      <c r="D269" s="141" t="s">
        <v>197</v>
      </c>
      <c r="E269" s="142" t="s">
        <v>474</v>
      </c>
      <c r="F269" s="143" t="s">
        <v>475</v>
      </c>
      <c r="G269" s="144" t="s">
        <v>304</v>
      </c>
      <c r="H269" s="145">
        <v>8.068</v>
      </c>
      <c r="I269" s="146"/>
      <c r="J269" s="147">
        <f>ROUND(I269*H269,2)</f>
        <v>0</v>
      </c>
      <c r="K269" s="143" t="s">
        <v>201</v>
      </c>
      <c r="L269" s="30"/>
      <c r="M269" s="148" t="s">
        <v>3</v>
      </c>
      <c r="N269" s="149" t="s">
        <v>42</v>
      </c>
      <c r="O269" s="49"/>
      <c r="P269" s="150">
        <f>O269*H269</f>
        <v>0</v>
      </c>
      <c r="Q269" s="150">
        <v>0</v>
      </c>
      <c r="R269" s="150">
        <f>Q269*H269</f>
        <v>0</v>
      </c>
      <c r="S269" s="150">
        <v>0</v>
      </c>
      <c r="T269" s="151">
        <f>S269*H269</f>
        <v>0</v>
      </c>
      <c r="AR269" s="16" t="s">
        <v>202</v>
      </c>
      <c r="AT269" s="16" t="s">
        <v>197</v>
      </c>
      <c r="AU269" s="16" t="s">
        <v>80</v>
      </c>
      <c r="AY269" s="16" t="s">
        <v>194</v>
      </c>
      <c r="BE269" s="152">
        <f>IF(N269="základní",J269,0)</f>
        <v>0</v>
      </c>
      <c r="BF269" s="152">
        <f>IF(N269="snížená",J269,0)</f>
        <v>0</v>
      </c>
      <c r="BG269" s="152">
        <f>IF(N269="zákl. přenesená",J269,0)</f>
        <v>0</v>
      </c>
      <c r="BH269" s="152">
        <f>IF(N269="sníž. přenesená",J269,0)</f>
        <v>0</v>
      </c>
      <c r="BI269" s="152">
        <f>IF(N269="nulová",J269,0)</f>
        <v>0</v>
      </c>
      <c r="BJ269" s="16" t="s">
        <v>78</v>
      </c>
      <c r="BK269" s="152">
        <f>ROUND(I269*H269,2)</f>
        <v>0</v>
      </c>
      <c r="BL269" s="16" t="s">
        <v>202</v>
      </c>
      <c r="BM269" s="16" t="s">
        <v>1261</v>
      </c>
    </row>
    <row r="270" spans="2:47" s="1" customFormat="1" ht="19.2">
      <c r="B270" s="30"/>
      <c r="D270" s="153" t="s">
        <v>204</v>
      </c>
      <c r="F270" s="154" t="s">
        <v>477</v>
      </c>
      <c r="I270" s="85"/>
      <c r="L270" s="30"/>
      <c r="M270" s="155"/>
      <c r="N270" s="49"/>
      <c r="O270" s="49"/>
      <c r="P270" s="49"/>
      <c r="Q270" s="49"/>
      <c r="R270" s="49"/>
      <c r="S270" s="49"/>
      <c r="T270" s="50"/>
      <c r="AT270" s="16" t="s">
        <v>204</v>
      </c>
      <c r="AU270" s="16" t="s">
        <v>80</v>
      </c>
    </row>
    <row r="271" spans="2:63" s="10" customFormat="1" ht="25.95" customHeight="1">
      <c r="B271" s="127"/>
      <c r="D271" s="128" t="s">
        <v>70</v>
      </c>
      <c r="E271" s="129" t="s">
        <v>478</v>
      </c>
      <c r="F271" s="129" t="s">
        <v>479</v>
      </c>
      <c r="I271" s="130"/>
      <c r="J271" s="131">
        <f>BK271</f>
        <v>0</v>
      </c>
      <c r="L271" s="127"/>
      <c r="M271" s="132"/>
      <c r="N271" s="133"/>
      <c r="O271" s="133"/>
      <c r="P271" s="134">
        <f>P272+P289+P296+P312+P316+P374+P378+P394+P514+P530+P571+P583+P695</f>
        <v>0</v>
      </c>
      <c r="Q271" s="133"/>
      <c r="R271" s="134">
        <f>R272+R289+R296+R312+R316+R374+R378+R394+R514+R530+R571+R583+R695</f>
        <v>9.062169749999999</v>
      </c>
      <c r="S271" s="133"/>
      <c r="T271" s="135">
        <f>T272+T289+T296+T312+T316+T374+T378+T394+T514+T530+T571+T583+T695</f>
        <v>3.1560256000000004</v>
      </c>
      <c r="AR271" s="128" t="s">
        <v>80</v>
      </c>
      <c r="AT271" s="136" t="s">
        <v>70</v>
      </c>
      <c r="AU271" s="136" t="s">
        <v>71</v>
      </c>
      <c r="AY271" s="128" t="s">
        <v>194</v>
      </c>
      <c r="BK271" s="137">
        <f>BK272+BK289+BK296+BK312+BK316+BK374+BK378+BK394+BK514+BK530+BK571+BK583+BK695</f>
        <v>0</v>
      </c>
    </row>
    <row r="272" spans="2:63" s="10" customFormat="1" ht="22.8" customHeight="1">
      <c r="B272" s="127"/>
      <c r="D272" s="128" t="s">
        <v>70</v>
      </c>
      <c r="E272" s="138" t="s">
        <v>480</v>
      </c>
      <c r="F272" s="138" t="s">
        <v>481</v>
      </c>
      <c r="I272" s="130"/>
      <c r="J272" s="139">
        <f>BK272</f>
        <v>0</v>
      </c>
      <c r="L272" s="127"/>
      <c r="M272" s="132"/>
      <c r="N272" s="133"/>
      <c r="O272" s="133"/>
      <c r="P272" s="134">
        <f>SUM(P273:P288)</f>
        <v>0</v>
      </c>
      <c r="Q272" s="133"/>
      <c r="R272" s="134">
        <f>SUM(R273:R288)</f>
        <v>0.07582592</v>
      </c>
      <c r="S272" s="133"/>
      <c r="T272" s="135">
        <f>SUM(T273:T288)</f>
        <v>1.0007808</v>
      </c>
      <c r="AR272" s="128" t="s">
        <v>80</v>
      </c>
      <c r="AT272" s="136" t="s">
        <v>70</v>
      </c>
      <c r="AU272" s="136" t="s">
        <v>78</v>
      </c>
      <c r="AY272" s="128" t="s">
        <v>194</v>
      </c>
      <c r="BK272" s="137">
        <f>SUM(BK273:BK288)</f>
        <v>0</v>
      </c>
    </row>
    <row r="273" spans="2:65" s="1" customFormat="1" ht="16.35" customHeight="1">
      <c r="B273" s="140"/>
      <c r="C273" s="141" t="s">
        <v>1262</v>
      </c>
      <c r="D273" s="141" t="s">
        <v>197</v>
      </c>
      <c r="E273" s="142" t="s">
        <v>1263</v>
      </c>
      <c r="F273" s="143" t="s">
        <v>1264</v>
      </c>
      <c r="G273" s="144" t="s">
        <v>228</v>
      </c>
      <c r="H273" s="145">
        <v>30.144</v>
      </c>
      <c r="I273" s="146"/>
      <c r="J273" s="147">
        <f>ROUND(I273*H273,2)</f>
        <v>0</v>
      </c>
      <c r="K273" s="143" t="s">
        <v>201</v>
      </c>
      <c r="L273" s="30"/>
      <c r="M273" s="148" t="s">
        <v>3</v>
      </c>
      <c r="N273" s="149" t="s">
        <v>42</v>
      </c>
      <c r="O273" s="49"/>
      <c r="P273" s="150">
        <f>O273*H273</f>
        <v>0</v>
      </c>
      <c r="Q273" s="150">
        <v>0.00018</v>
      </c>
      <c r="R273" s="150">
        <f>Q273*H273</f>
        <v>0.00542592</v>
      </c>
      <c r="S273" s="150">
        <v>0</v>
      </c>
      <c r="T273" s="151">
        <f>S273*H273</f>
        <v>0</v>
      </c>
      <c r="AR273" s="16" t="s">
        <v>294</v>
      </c>
      <c r="AT273" s="16" t="s">
        <v>197</v>
      </c>
      <c r="AU273" s="16" t="s">
        <v>80</v>
      </c>
      <c r="AY273" s="16" t="s">
        <v>194</v>
      </c>
      <c r="BE273" s="152">
        <f>IF(N273="základní",J273,0)</f>
        <v>0</v>
      </c>
      <c r="BF273" s="152">
        <f>IF(N273="snížená",J273,0)</f>
        <v>0</v>
      </c>
      <c r="BG273" s="152">
        <f>IF(N273="zákl. přenesená",J273,0)</f>
        <v>0</v>
      </c>
      <c r="BH273" s="152">
        <f>IF(N273="sníž. přenesená",J273,0)</f>
        <v>0</v>
      </c>
      <c r="BI273" s="152">
        <f>IF(N273="nulová",J273,0)</f>
        <v>0</v>
      </c>
      <c r="BJ273" s="16" t="s">
        <v>78</v>
      </c>
      <c r="BK273" s="152">
        <f>ROUND(I273*H273,2)</f>
        <v>0</v>
      </c>
      <c r="BL273" s="16" t="s">
        <v>294</v>
      </c>
      <c r="BM273" s="16" t="s">
        <v>1265</v>
      </c>
    </row>
    <row r="274" spans="2:47" s="1" customFormat="1" ht="28.8">
      <c r="B274" s="30"/>
      <c r="D274" s="153" t="s">
        <v>204</v>
      </c>
      <c r="F274" s="154" t="s">
        <v>1266</v>
      </c>
      <c r="I274" s="85"/>
      <c r="L274" s="30"/>
      <c r="M274" s="155"/>
      <c r="N274" s="49"/>
      <c r="O274" s="49"/>
      <c r="P274" s="49"/>
      <c r="Q274" s="49"/>
      <c r="R274" s="49"/>
      <c r="S274" s="49"/>
      <c r="T274" s="50"/>
      <c r="AT274" s="16" t="s">
        <v>204</v>
      </c>
      <c r="AU274" s="16" t="s">
        <v>80</v>
      </c>
    </row>
    <row r="275" spans="2:51" s="11" customFormat="1" ht="12">
      <c r="B275" s="156"/>
      <c r="D275" s="153" t="s">
        <v>206</v>
      </c>
      <c r="E275" s="157" t="s">
        <v>3</v>
      </c>
      <c r="F275" s="158" t="s">
        <v>1267</v>
      </c>
      <c r="H275" s="159">
        <v>30.144</v>
      </c>
      <c r="I275" s="160"/>
      <c r="L275" s="156"/>
      <c r="M275" s="161"/>
      <c r="N275" s="162"/>
      <c r="O275" s="162"/>
      <c r="P275" s="162"/>
      <c r="Q275" s="162"/>
      <c r="R275" s="162"/>
      <c r="S275" s="162"/>
      <c r="T275" s="163"/>
      <c r="AT275" s="157" t="s">
        <v>206</v>
      </c>
      <c r="AU275" s="157" t="s">
        <v>80</v>
      </c>
      <c r="AV275" s="11" t="s">
        <v>80</v>
      </c>
      <c r="AW275" s="11" t="s">
        <v>31</v>
      </c>
      <c r="AX275" s="11" t="s">
        <v>78</v>
      </c>
      <c r="AY275" s="157" t="s">
        <v>194</v>
      </c>
    </row>
    <row r="276" spans="2:65" s="1" customFormat="1" ht="16.35" customHeight="1">
      <c r="B276" s="140"/>
      <c r="C276" s="179" t="s">
        <v>1268</v>
      </c>
      <c r="D276" s="179" t="s">
        <v>220</v>
      </c>
      <c r="E276" s="180" t="s">
        <v>1269</v>
      </c>
      <c r="F276" s="181" t="s">
        <v>1270</v>
      </c>
      <c r="G276" s="182" t="s">
        <v>228</v>
      </c>
      <c r="H276" s="183">
        <v>35.2</v>
      </c>
      <c r="I276" s="184"/>
      <c r="J276" s="185">
        <f>ROUND(I276*H276,2)</f>
        <v>0</v>
      </c>
      <c r="K276" s="181" t="s">
        <v>201</v>
      </c>
      <c r="L276" s="186"/>
      <c r="M276" s="187" t="s">
        <v>3</v>
      </c>
      <c r="N276" s="188" t="s">
        <v>42</v>
      </c>
      <c r="O276" s="49"/>
      <c r="P276" s="150">
        <f>O276*H276</f>
        <v>0</v>
      </c>
      <c r="Q276" s="150">
        <v>0.002</v>
      </c>
      <c r="R276" s="150">
        <f>Q276*H276</f>
        <v>0.0704</v>
      </c>
      <c r="S276" s="150">
        <v>0</v>
      </c>
      <c r="T276" s="151">
        <f>S276*H276</f>
        <v>0</v>
      </c>
      <c r="AR276" s="16" t="s">
        <v>350</v>
      </c>
      <c r="AT276" s="16" t="s">
        <v>220</v>
      </c>
      <c r="AU276" s="16" t="s">
        <v>80</v>
      </c>
      <c r="AY276" s="16" t="s">
        <v>194</v>
      </c>
      <c r="BE276" s="152">
        <f>IF(N276="základní",J276,0)</f>
        <v>0</v>
      </c>
      <c r="BF276" s="152">
        <f>IF(N276="snížená",J276,0)</f>
        <v>0</v>
      </c>
      <c r="BG276" s="152">
        <f>IF(N276="zákl. přenesená",J276,0)</f>
        <v>0</v>
      </c>
      <c r="BH276" s="152">
        <f>IF(N276="sníž. přenesená",J276,0)</f>
        <v>0</v>
      </c>
      <c r="BI276" s="152">
        <f>IF(N276="nulová",J276,0)</f>
        <v>0</v>
      </c>
      <c r="BJ276" s="16" t="s">
        <v>78</v>
      </c>
      <c r="BK276" s="152">
        <f>ROUND(I276*H276,2)</f>
        <v>0</v>
      </c>
      <c r="BL276" s="16" t="s">
        <v>294</v>
      </c>
      <c r="BM276" s="16" t="s">
        <v>1271</v>
      </c>
    </row>
    <row r="277" spans="2:47" s="1" customFormat="1" ht="12">
      <c r="B277" s="30"/>
      <c r="D277" s="153" t="s">
        <v>204</v>
      </c>
      <c r="F277" s="154" t="s">
        <v>1270</v>
      </c>
      <c r="I277" s="85"/>
      <c r="L277" s="30"/>
      <c r="M277" s="155"/>
      <c r="N277" s="49"/>
      <c r="O277" s="49"/>
      <c r="P277" s="49"/>
      <c r="Q277" s="49"/>
      <c r="R277" s="49"/>
      <c r="S277" s="49"/>
      <c r="T277" s="50"/>
      <c r="AT277" s="16" t="s">
        <v>204</v>
      </c>
      <c r="AU277" s="16" t="s">
        <v>80</v>
      </c>
    </row>
    <row r="278" spans="2:51" s="11" customFormat="1" ht="12">
      <c r="B278" s="156"/>
      <c r="D278" s="153" t="s">
        <v>206</v>
      </c>
      <c r="E278" s="157" t="s">
        <v>3</v>
      </c>
      <c r="F278" s="158" t="s">
        <v>350</v>
      </c>
      <c r="H278" s="159">
        <v>32</v>
      </c>
      <c r="I278" s="160"/>
      <c r="L278" s="156"/>
      <c r="M278" s="161"/>
      <c r="N278" s="162"/>
      <c r="O278" s="162"/>
      <c r="P278" s="162"/>
      <c r="Q278" s="162"/>
      <c r="R278" s="162"/>
      <c r="S278" s="162"/>
      <c r="T278" s="163"/>
      <c r="AT278" s="157" t="s">
        <v>206</v>
      </c>
      <c r="AU278" s="157" t="s">
        <v>80</v>
      </c>
      <c r="AV278" s="11" t="s">
        <v>80</v>
      </c>
      <c r="AW278" s="11" t="s">
        <v>31</v>
      </c>
      <c r="AX278" s="11" t="s">
        <v>78</v>
      </c>
      <c r="AY278" s="157" t="s">
        <v>194</v>
      </c>
    </row>
    <row r="279" spans="2:51" s="11" customFormat="1" ht="12">
      <c r="B279" s="156"/>
      <c r="D279" s="153" t="s">
        <v>206</v>
      </c>
      <c r="F279" s="158" t="s">
        <v>1272</v>
      </c>
      <c r="H279" s="159">
        <v>35.2</v>
      </c>
      <c r="I279" s="160"/>
      <c r="L279" s="156"/>
      <c r="M279" s="161"/>
      <c r="N279" s="162"/>
      <c r="O279" s="162"/>
      <c r="P279" s="162"/>
      <c r="Q279" s="162"/>
      <c r="R279" s="162"/>
      <c r="S279" s="162"/>
      <c r="T279" s="163"/>
      <c r="AT279" s="157" t="s">
        <v>206</v>
      </c>
      <c r="AU279" s="157" t="s">
        <v>80</v>
      </c>
      <c r="AV279" s="11" t="s">
        <v>80</v>
      </c>
      <c r="AW279" s="11" t="s">
        <v>4</v>
      </c>
      <c r="AX279" s="11" t="s">
        <v>78</v>
      </c>
      <c r="AY279" s="157" t="s">
        <v>194</v>
      </c>
    </row>
    <row r="280" spans="2:65" s="1" customFormat="1" ht="16.35" customHeight="1">
      <c r="B280" s="140"/>
      <c r="C280" s="141" t="s">
        <v>1273</v>
      </c>
      <c r="D280" s="141" t="s">
        <v>197</v>
      </c>
      <c r="E280" s="142" t="s">
        <v>1274</v>
      </c>
      <c r="F280" s="143" t="s">
        <v>1275</v>
      </c>
      <c r="G280" s="144" t="s">
        <v>228</v>
      </c>
      <c r="H280" s="145">
        <v>30.144</v>
      </c>
      <c r="I280" s="146"/>
      <c r="J280" s="147">
        <f>ROUND(I280*H280,2)</f>
        <v>0</v>
      </c>
      <c r="K280" s="143" t="s">
        <v>201</v>
      </c>
      <c r="L280" s="30"/>
      <c r="M280" s="148" t="s">
        <v>3</v>
      </c>
      <c r="N280" s="149" t="s">
        <v>42</v>
      </c>
      <c r="O280" s="49"/>
      <c r="P280" s="150">
        <f>O280*H280</f>
        <v>0</v>
      </c>
      <c r="Q280" s="150">
        <v>0</v>
      </c>
      <c r="R280" s="150">
        <f>Q280*H280</f>
        <v>0</v>
      </c>
      <c r="S280" s="150">
        <v>0.0332</v>
      </c>
      <c r="T280" s="151">
        <f>S280*H280</f>
        <v>1.0007808</v>
      </c>
      <c r="AR280" s="16" t="s">
        <v>294</v>
      </c>
      <c r="AT280" s="16" t="s">
        <v>197</v>
      </c>
      <c r="AU280" s="16" t="s">
        <v>80</v>
      </c>
      <c r="AY280" s="16" t="s">
        <v>194</v>
      </c>
      <c r="BE280" s="152">
        <f>IF(N280="základní",J280,0)</f>
        <v>0</v>
      </c>
      <c r="BF280" s="152">
        <f>IF(N280="snížená",J280,0)</f>
        <v>0</v>
      </c>
      <c r="BG280" s="152">
        <f>IF(N280="zákl. přenesená",J280,0)</f>
        <v>0</v>
      </c>
      <c r="BH280" s="152">
        <f>IF(N280="sníž. přenesená",J280,0)</f>
        <v>0</v>
      </c>
      <c r="BI280" s="152">
        <f>IF(N280="nulová",J280,0)</f>
        <v>0</v>
      </c>
      <c r="BJ280" s="16" t="s">
        <v>78</v>
      </c>
      <c r="BK280" s="152">
        <f>ROUND(I280*H280,2)</f>
        <v>0</v>
      </c>
      <c r="BL280" s="16" t="s">
        <v>294</v>
      </c>
      <c r="BM280" s="16" t="s">
        <v>1276</v>
      </c>
    </row>
    <row r="281" spans="2:47" s="1" customFormat="1" ht="12">
      <c r="B281" s="30"/>
      <c r="D281" s="153" t="s">
        <v>204</v>
      </c>
      <c r="F281" s="154" t="s">
        <v>1277</v>
      </c>
      <c r="I281" s="85"/>
      <c r="L281" s="30"/>
      <c r="M281" s="155"/>
      <c r="N281" s="49"/>
      <c r="O281" s="49"/>
      <c r="P281" s="49"/>
      <c r="Q281" s="49"/>
      <c r="R281" s="49"/>
      <c r="S281" s="49"/>
      <c r="T281" s="50"/>
      <c r="AT281" s="16" t="s">
        <v>204</v>
      </c>
      <c r="AU281" s="16" t="s">
        <v>80</v>
      </c>
    </row>
    <row r="282" spans="2:51" s="11" customFormat="1" ht="12">
      <c r="B282" s="156"/>
      <c r="D282" s="153" t="s">
        <v>206</v>
      </c>
      <c r="E282" s="157" t="s">
        <v>3</v>
      </c>
      <c r="F282" s="158" t="s">
        <v>1278</v>
      </c>
      <c r="H282" s="159">
        <v>30.144</v>
      </c>
      <c r="I282" s="160"/>
      <c r="L282" s="156"/>
      <c r="M282" s="161"/>
      <c r="N282" s="162"/>
      <c r="O282" s="162"/>
      <c r="P282" s="162"/>
      <c r="Q282" s="162"/>
      <c r="R282" s="162"/>
      <c r="S282" s="162"/>
      <c r="T282" s="163"/>
      <c r="AT282" s="157" t="s">
        <v>206</v>
      </c>
      <c r="AU282" s="157" t="s">
        <v>80</v>
      </c>
      <c r="AV282" s="11" t="s">
        <v>80</v>
      </c>
      <c r="AW282" s="11" t="s">
        <v>31</v>
      </c>
      <c r="AX282" s="11" t="s">
        <v>78</v>
      </c>
      <c r="AY282" s="157" t="s">
        <v>194</v>
      </c>
    </row>
    <row r="283" spans="2:65" s="1" customFormat="1" ht="16.35" customHeight="1">
      <c r="B283" s="140"/>
      <c r="C283" s="141" t="s">
        <v>502</v>
      </c>
      <c r="D283" s="141" t="s">
        <v>197</v>
      </c>
      <c r="E283" s="142" t="s">
        <v>503</v>
      </c>
      <c r="F283" s="143" t="s">
        <v>504</v>
      </c>
      <c r="G283" s="144" t="s">
        <v>304</v>
      </c>
      <c r="H283" s="145">
        <v>0.076</v>
      </c>
      <c r="I283" s="146"/>
      <c r="J283" s="147">
        <f>ROUND(I283*H283,2)</f>
        <v>0</v>
      </c>
      <c r="K283" s="143" t="s">
        <v>201</v>
      </c>
      <c r="L283" s="30"/>
      <c r="M283" s="148" t="s">
        <v>3</v>
      </c>
      <c r="N283" s="149" t="s">
        <v>42</v>
      </c>
      <c r="O283" s="49"/>
      <c r="P283" s="150">
        <f>O283*H283</f>
        <v>0</v>
      </c>
      <c r="Q283" s="150">
        <v>0</v>
      </c>
      <c r="R283" s="150">
        <f>Q283*H283</f>
        <v>0</v>
      </c>
      <c r="S283" s="150">
        <v>0</v>
      </c>
      <c r="T283" s="151">
        <f>S283*H283</f>
        <v>0</v>
      </c>
      <c r="AR283" s="16" t="s">
        <v>294</v>
      </c>
      <c r="AT283" s="16" t="s">
        <v>197</v>
      </c>
      <c r="AU283" s="16" t="s">
        <v>80</v>
      </c>
      <c r="AY283" s="16" t="s">
        <v>194</v>
      </c>
      <c r="BE283" s="152">
        <f>IF(N283="základní",J283,0)</f>
        <v>0</v>
      </c>
      <c r="BF283" s="152">
        <f>IF(N283="snížená",J283,0)</f>
        <v>0</v>
      </c>
      <c r="BG283" s="152">
        <f>IF(N283="zákl. přenesená",J283,0)</f>
        <v>0</v>
      </c>
      <c r="BH283" s="152">
        <f>IF(N283="sníž. přenesená",J283,0)</f>
        <v>0</v>
      </c>
      <c r="BI283" s="152">
        <f>IF(N283="nulová",J283,0)</f>
        <v>0</v>
      </c>
      <c r="BJ283" s="16" t="s">
        <v>78</v>
      </c>
      <c r="BK283" s="152">
        <f>ROUND(I283*H283,2)</f>
        <v>0</v>
      </c>
      <c r="BL283" s="16" t="s">
        <v>294</v>
      </c>
      <c r="BM283" s="16" t="s">
        <v>1279</v>
      </c>
    </row>
    <row r="284" spans="2:47" s="1" customFormat="1" ht="19.2">
      <c r="B284" s="30"/>
      <c r="D284" s="153" t="s">
        <v>204</v>
      </c>
      <c r="F284" s="154" t="s">
        <v>506</v>
      </c>
      <c r="I284" s="85"/>
      <c r="L284" s="30"/>
      <c r="M284" s="155"/>
      <c r="N284" s="49"/>
      <c r="O284" s="49"/>
      <c r="P284" s="49"/>
      <c r="Q284" s="49"/>
      <c r="R284" s="49"/>
      <c r="S284" s="49"/>
      <c r="T284" s="50"/>
      <c r="AT284" s="16" t="s">
        <v>204</v>
      </c>
      <c r="AU284" s="16" t="s">
        <v>80</v>
      </c>
    </row>
    <row r="285" spans="2:65" s="1" customFormat="1" ht="16.35" customHeight="1">
      <c r="B285" s="140"/>
      <c r="C285" s="141" t="s">
        <v>507</v>
      </c>
      <c r="D285" s="141" t="s">
        <v>197</v>
      </c>
      <c r="E285" s="142" t="s">
        <v>508</v>
      </c>
      <c r="F285" s="143" t="s">
        <v>509</v>
      </c>
      <c r="G285" s="144" t="s">
        <v>304</v>
      </c>
      <c r="H285" s="145">
        <v>0.076</v>
      </c>
      <c r="I285" s="146"/>
      <c r="J285" s="147">
        <f>ROUND(I285*H285,2)</f>
        <v>0</v>
      </c>
      <c r="K285" s="143" t="s">
        <v>201</v>
      </c>
      <c r="L285" s="30"/>
      <c r="M285" s="148" t="s">
        <v>3</v>
      </c>
      <c r="N285" s="149" t="s">
        <v>42</v>
      </c>
      <c r="O285" s="49"/>
      <c r="P285" s="150">
        <f>O285*H285</f>
        <v>0</v>
      </c>
      <c r="Q285" s="150">
        <v>0</v>
      </c>
      <c r="R285" s="150">
        <f>Q285*H285</f>
        <v>0</v>
      </c>
      <c r="S285" s="150">
        <v>0</v>
      </c>
      <c r="T285" s="151">
        <f>S285*H285</f>
        <v>0</v>
      </c>
      <c r="AR285" s="16" t="s">
        <v>294</v>
      </c>
      <c r="AT285" s="16" t="s">
        <v>197</v>
      </c>
      <c r="AU285" s="16" t="s">
        <v>80</v>
      </c>
      <c r="AY285" s="16" t="s">
        <v>194</v>
      </c>
      <c r="BE285" s="152">
        <f>IF(N285="základní",J285,0)</f>
        <v>0</v>
      </c>
      <c r="BF285" s="152">
        <f>IF(N285="snížená",J285,0)</f>
        <v>0</v>
      </c>
      <c r="BG285" s="152">
        <f>IF(N285="zákl. přenesená",J285,0)</f>
        <v>0</v>
      </c>
      <c r="BH285" s="152">
        <f>IF(N285="sníž. přenesená",J285,0)</f>
        <v>0</v>
      </c>
      <c r="BI285" s="152">
        <f>IF(N285="nulová",J285,0)</f>
        <v>0</v>
      </c>
      <c r="BJ285" s="16" t="s">
        <v>78</v>
      </c>
      <c r="BK285" s="152">
        <f>ROUND(I285*H285,2)</f>
        <v>0</v>
      </c>
      <c r="BL285" s="16" t="s">
        <v>294</v>
      </c>
      <c r="BM285" s="16" t="s">
        <v>1280</v>
      </c>
    </row>
    <row r="286" spans="2:47" s="1" customFormat="1" ht="19.2">
      <c r="B286" s="30"/>
      <c r="D286" s="153" t="s">
        <v>204</v>
      </c>
      <c r="F286" s="154" t="s">
        <v>511</v>
      </c>
      <c r="I286" s="85"/>
      <c r="L286" s="30"/>
      <c r="M286" s="155"/>
      <c r="N286" s="49"/>
      <c r="O286" s="49"/>
      <c r="P286" s="49"/>
      <c r="Q286" s="49"/>
      <c r="R286" s="49"/>
      <c r="S286" s="49"/>
      <c r="T286" s="50"/>
      <c r="AT286" s="16" t="s">
        <v>204</v>
      </c>
      <c r="AU286" s="16" t="s">
        <v>80</v>
      </c>
    </row>
    <row r="287" spans="2:65" s="1" customFormat="1" ht="16.35" customHeight="1">
      <c r="B287" s="140"/>
      <c r="C287" s="141" t="s">
        <v>512</v>
      </c>
      <c r="D287" s="141" t="s">
        <v>197</v>
      </c>
      <c r="E287" s="142" t="s">
        <v>513</v>
      </c>
      <c r="F287" s="143" t="s">
        <v>514</v>
      </c>
      <c r="G287" s="144" t="s">
        <v>515</v>
      </c>
      <c r="H287" s="198"/>
      <c r="I287" s="146"/>
      <c r="J287" s="147">
        <f>ROUND(I287*H287,2)</f>
        <v>0</v>
      </c>
      <c r="K287" s="143" t="s">
        <v>201</v>
      </c>
      <c r="L287" s="30"/>
      <c r="M287" s="148" t="s">
        <v>3</v>
      </c>
      <c r="N287" s="149" t="s">
        <v>42</v>
      </c>
      <c r="O287" s="49"/>
      <c r="P287" s="150">
        <f>O287*H287</f>
        <v>0</v>
      </c>
      <c r="Q287" s="150">
        <v>0</v>
      </c>
      <c r="R287" s="150">
        <f>Q287*H287</f>
        <v>0</v>
      </c>
      <c r="S287" s="150">
        <v>0</v>
      </c>
      <c r="T287" s="151">
        <f>S287*H287</f>
        <v>0</v>
      </c>
      <c r="AR287" s="16" t="s">
        <v>294</v>
      </c>
      <c r="AT287" s="16" t="s">
        <v>197</v>
      </c>
      <c r="AU287" s="16" t="s">
        <v>80</v>
      </c>
      <c r="AY287" s="16" t="s">
        <v>194</v>
      </c>
      <c r="BE287" s="152">
        <f>IF(N287="základní",J287,0)</f>
        <v>0</v>
      </c>
      <c r="BF287" s="152">
        <f>IF(N287="snížená",J287,0)</f>
        <v>0</v>
      </c>
      <c r="BG287" s="152">
        <f>IF(N287="zákl. přenesená",J287,0)</f>
        <v>0</v>
      </c>
      <c r="BH287" s="152">
        <f>IF(N287="sníž. přenesená",J287,0)</f>
        <v>0</v>
      </c>
      <c r="BI287" s="152">
        <f>IF(N287="nulová",J287,0)</f>
        <v>0</v>
      </c>
      <c r="BJ287" s="16" t="s">
        <v>78</v>
      </c>
      <c r="BK287" s="152">
        <f>ROUND(I287*H287,2)</f>
        <v>0</v>
      </c>
      <c r="BL287" s="16" t="s">
        <v>294</v>
      </c>
      <c r="BM287" s="16" t="s">
        <v>1281</v>
      </c>
    </row>
    <row r="288" spans="2:47" s="1" customFormat="1" ht="19.2">
      <c r="B288" s="30"/>
      <c r="D288" s="153" t="s">
        <v>204</v>
      </c>
      <c r="F288" s="154" t="s">
        <v>517</v>
      </c>
      <c r="I288" s="85"/>
      <c r="L288" s="30"/>
      <c r="M288" s="155"/>
      <c r="N288" s="49"/>
      <c r="O288" s="49"/>
      <c r="P288" s="49"/>
      <c r="Q288" s="49"/>
      <c r="R288" s="49"/>
      <c r="S288" s="49"/>
      <c r="T288" s="50"/>
      <c r="AT288" s="16" t="s">
        <v>204</v>
      </c>
      <c r="AU288" s="16" t="s">
        <v>80</v>
      </c>
    </row>
    <row r="289" spans="2:63" s="10" customFormat="1" ht="22.8" customHeight="1">
      <c r="B289" s="127"/>
      <c r="D289" s="128" t="s">
        <v>70</v>
      </c>
      <c r="E289" s="138" t="s">
        <v>1282</v>
      </c>
      <c r="F289" s="138" t="s">
        <v>1283</v>
      </c>
      <c r="I289" s="130"/>
      <c r="J289" s="139">
        <f>BK289</f>
        <v>0</v>
      </c>
      <c r="L289" s="127"/>
      <c r="M289" s="132"/>
      <c r="N289" s="133"/>
      <c r="O289" s="133"/>
      <c r="P289" s="134">
        <f>SUM(P290:P295)</f>
        <v>0</v>
      </c>
      <c r="Q289" s="133"/>
      <c r="R289" s="134">
        <f>SUM(R290:R295)</f>
        <v>0.00783</v>
      </c>
      <c r="S289" s="133"/>
      <c r="T289" s="135">
        <f>SUM(T290:T295)</f>
        <v>0.42462</v>
      </c>
      <c r="AR289" s="128" t="s">
        <v>80</v>
      </c>
      <c r="AT289" s="136" t="s">
        <v>70</v>
      </c>
      <c r="AU289" s="136" t="s">
        <v>78</v>
      </c>
      <c r="AY289" s="128" t="s">
        <v>194</v>
      </c>
      <c r="BK289" s="137">
        <f>SUM(BK290:BK295)</f>
        <v>0</v>
      </c>
    </row>
    <row r="290" spans="2:65" s="1" customFormat="1" ht="16.35" customHeight="1">
      <c r="B290" s="140"/>
      <c r="C290" s="141" t="s">
        <v>1284</v>
      </c>
      <c r="D290" s="141" t="s">
        <v>197</v>
      </c>
      <c r="E290" s="142" t="s">
        <v>1285</v>
      </c>
      <c r="F290" s="143" t="s">
        <v>1286</v>
      </c>
      <c r="G290" s="144" t="s">
        <v>532</v>
      </c>
      <c r="H290" s="145">
        <v>3</v>
      </c>
      <c r="I290" s="146"/>
      <c r="J290" s="147">
        <f>ROUND(I290*H290,2)</f>
        <v>0</v>
      </c>
      <c r="K290" s="143" t="s">
        <v>201</v>
      </c>
      <c r="L290" s="30"/>
      <c r="M290" s="148" t="s">
        <v>3</v>
      </c>
      <c r="N290" s="149" t="s">
        <v>42</v>
      </c>
      <c r="O290" s="49"/>
      <c r="P290" s="150">
        <f>O290*H290</f>
        <v>0</v>
      </c>
      <c r="Q290" s="150">
        <v>0.00189</v>
      </c>
      <c r="R290" s="150">
        <f>Q290*H290</f>
        <v>0.00567</v>
      </c>
      <c r="S290" s="150">
        <v>0</v>
      </c>
      <c r="T290" s="151">
        <f>S290*H290</f>
        <v>0</v>
      </c>
      <c r="AR290" s="16" t="s">
        <v>294</v>
      </c>
      <c r="AT290" s="16" t="s">
        <v>197</v>
      </c>
      <c r="AU290" s="16" t="s">
        <v>80</v>
      </c>
      <c r="AY290" s="16" t="s">
        <v>194</v>
      </c>
      <c r="BE290" s="152">
        <f>IF(N290="základní",J290,0)</f>
        <v>0</v>
      </c>
      <c r="BF290" s="152">
        <f>IF(N290="snížená",J290,0)</f>
        <v>0</v>
      </c>
      <c r="BG290" s="152">
        <f>IF(N290="zákl. přenesená",J290,0)</f>
        <v>0</v>
      </c>
      <c r="BH290" s="152">
        <f>IF(N290="sníž. přenesená",J290,0)</f>
        <v>0</v>
      </c>
      <c r="BI290" s="152">
        <f>IF(N290="nulová",J290,0)</f>
        <v>0</v>
      </c>
      <c r="BJ290" s="16" t="s">
        <v>78</v>
      </c>
      <c r="BK290" s="152">
        <f>ROUND(I290*H290,2)</f>
        <v>0</v>
      </c>
      <c r="BL290" s="16" t="s">
        <v>294</v>
      </c>
      <c r="BM290" s="16" t="s">
        <v>1287</v>
      </c>
    </row>
    <row r="291" spans="2:47" s="1" customFormat="1" ht="12">
      <c r="B291" s="30"/>
      <c r="D291" s="153" t="s">
        <v>204</v>
      </c>
      <c r="F291" s="154" t="s">
        <v>1288</v>
      </c>
      <c r="I291" s="85"/>
      <c r="L291" s="30"/>
      <c r="M291" s="155"/>
      <c r="N291" s="49"/>
      <c r="O291" s="49"/>
      <c r="P291" s="49"/>
      <c r="Q291" s="49"/>
      <c r="R291" s="49"/>
      <c r="S291" s="49"/>
      <c r="T291" s="50"/>
      <c r="AT291" s="16" t="s">
        <v>204</v>
      </c>
      <c r="AU291" s="16" t="s">
        <v>80</v>
      </c>
    </row>
    <row r="292" spans="2:65" s="1" customFormat="1" ht="16.35" customHeight="1">
      <c r="B292" s="140"/>
      <c r="C292" s="141" t="s">
        <v>1289</v>
      </c>
      <c r="D292" s="141" t="s">
        <v>197</v>
      </c>
      <c r="E292" s="142" t="s">
        <v>1290</v>
      </c>
      <c r="F292" s="143" t="s">
        <v>1291</v>
      </c>
      <c r="G292" s="144" t="s">
        <v>532</v>
      </c>
      <c r="H292" s="145">
        <v>18</v>
      </c>
      <c r="I292" s="146"/>
      <c r="J292" s="147">
        <f>ROUND(I292*H292,2)</f>
        <v>0</v>
      </c>
      <c r="K292" s="143" t="s">
        <v>201</v>
      </c>
      <c r="L292" s="30"/>
      <c r="M292" s="148" t="s">
        <v>3</v>
      </c>
      <c r="N292" s="149" t="s">
        <v>42</v>
      </c>
      <c r="O292" s="49"/>
      <c r="P292" s="150">
        <f>O292*H292</f>
        <v>0</v>
      </c>
      <c r="Q292" s="150">
        <v>0.00012</v>
      </c>
      <c r="R292" s="150">
        <f>Q292*H292</f>
        <v>0.00216</v>
      </c>
      <c r="S292" s="150">
        <v>0.02359</v>
      </c>
      <c r="T292" s="151">
        <f>S292*H292</f>
        <v>0.42462</v>
      </c>
      <c r="AR292" s="16" t="s">
        <v>294</v>
      </c>
      <c r="AT292" s="16" t="s">
        <v>197</v>
      </c>
      <c r="AU292" s="16" t="s">
        <v>80</v>
      </c>
      <c r="AY292" s="16" t="s">
        <v>194</v>
      </c>
      <c r="BE292" s="152">
        <f>IF(N292="základní",J292,0)</f>
        <v>0</v>
      </c>
      <c r="BF292" s="152">
        <f>IF(N292="snížená",J292,0)</f>
        <v>0</v>
      </c>
      <c r="BG292" s="152">
        <f>IF(N292="zákl. přenesená",J292,0)</f>
        <v>0</v>
      </c>
      <c r="BH292" s="152">
        <f>IF(N292="sníž. přenesená",J292,0)</f>
        <v>0</v>
      </c>
      <c r="BI292" s="152">
        <f>IF(N292="nulová",J292,0)</f>
        <v>0</v>
      </c>
      <c r="BJ292" s="16" t="s">
        <v>78</v>
      </c>
      <c r="BK292" s="152">
        <f>ROUND(I292*H292,2)</f>
        <v>0</v>
      </c>
      <c r="BL292" s="16" t="s">
        <v>294</v>
      </c>
      <c r="BM292" s="16" t="s">
        <v>1292</v>
      </c>
    </row>
    <row r="293" spans="2:47" s="1" customFormat="1" ht="12">
      <c r="B293" s="30"/>
      <c r="D293" s="153" t="s">
        <v>204</v>
      </c>
      <c r="F293" s="154" t="s">
        <v>1293</v>
      </c>
      <c r="I293" s="85"/>
      <c r="L293" s="30"/>
      <c r="M293" s="155"/>
      <c r="N293" s="49"/>
      <c r="O293" s="49"/>
      <c r="P293" s="49"/>
      <c r="Q293" s="49"/>
      <c r="R293" s="49"/>
      <c r="S293" s="49"/>
      <c r="T293" s="50"/>
      <c r="AT293" s="16" t="s">
        <v>204</v>
      </c>
      <c r="AU293" s="16" t="s">
        <v>80</v>
      </c>
    </row>
    <row r="294" spans="2:65" s="1" customFormat="1" ht="16.35" customHeight="1">
      <c r="B294" s="140"/>
      <c r="C294" s="141" t="s">
        <v>1294</v>
      </c>
      <c r="D294" s="141" t="s">
        <v>197</v>
      </c>
      <c r="E294" s="142" t="s">
        <v>1295</v>
      </c>
      <c r="F294" s="143" t="s">
        <v>1296</v>
      </c>
      <c r="G294" s="144" t="s">
        <v>515</v>
      </c>
      <c r="H294" s="198"/>
      <c r="I294" s="146"/>
      <c r="J294" s="147">
        <f>ROUND(I294*H294,2)</f>
        <v>0</v>
      </c>
      <c r="K294" s="143" t="s">
        <v>201</v>
      </c>
      <c r="L294" s="30"/>
      <c r="M294" s="148" t="s">
        <v>3</v>
      </c>
      <c r="N294" s="149" t="s">
        <v>42</v>
      </c>
      <c r="O294" s="49"/>
      <c r="P294" s="150">
        <f>O294*H294</f>
        <v>0</v>
      </c>
      <c r="Q294" s="150">
        <v>0</v>
      </c>
      <c r="R294" s="150">
        <f>Q294*H294</f>
        <v>0</v>
      </c>
      <c r="S294" s="150">
        <v>0</v>
      </c>
      <c r="T294" s="151">
        <f>S294*H294</f>
        <v>0</v>
      </c>
      <c r="AR294" s="16" t="s">
        <v>294</v>
      </c>
      <c r="AT294" s="16" t="s">
        <v>197</v>
      </c>
      <c r="AU294" s="16" t="s">
        <v>80</v>
      </c>
      <c r="AY294" s="16" t="s">
        <v>194</v>
      </c>
      <c r="BE294" s="152">
        <f>IF(N294="základní",J294,0)</f>
        <v>0</v>
      </c>
      <c r="BF294" s="152">
        <f>IF(N294="snížená",J294,0)</f>
        <v>0</v>
      </c>
      <c r="BG294" s="152">
        <f>IF(N294="zákl. přenesená",J294,0)</f>
        <v>0</v>
      </c>
      <c r="BH294" s="152">
        <f>IF(N294="sníž. přenesená",J294,0)</f>
        <v>0</v>
      </c>
      <c r="BI294" s="152">
        <f>IF(N294="nulová",J294,0)</f>
        <v>0</v>
      </c>
      <c r="BJ294" s="16" t="s">
        <v>78</v>
      </c>
      <c r="BK294" s="152">
        <f>ROUND(I294*H294,2)</f>
        <v>0</v>
      </c>
      <c r="BL294" s="16" t="s">
        <v>294</v>
      </c>
      <c r="BM294" s="16" t="s">
        <v>1297</v>
      </c>
    </row>
    <row r="295" spans="2:47" s="1" customFormat="1" ht="19.2">
      <c r="B295" s="30"/>
      <c r="D295" s="153" t="s">
        <v>204</v>
      </c>
      <c r="F295" s="154" t="s">
        <v>1298</v>
      </c>
      <c r="I295" s="85"/>
      <c r="L295" s="30"/>
      <c r="M295" s="155"/>
      <c r="N295" s="49"/>
      <c r="O295" s="49"/>
      <c r="P295" s="49"/>
      <c r="Q295" s="49"/>
      <c r="R295" s="49"/>
      <c r="S295" s="49"/>
      <c r="T295" s="50"/>
      <c r="AT295" s="16" t="s">
        <v>204</v>
      </c>
      <c r="AU295" s="16" t="s">
        <v>80</v>
      </c>
    </row>
    <row r="296" spans="2:63" s="10" customFormat="1" ht="22.8" customHeight="1">
      <c r="B296" s="127"/>
      <c r="D296" s="128" t="s">
        <v>70</v>
      </c>
      <c r="E296" s="138" t="s">
        <v>614</v>
      </c>
      <c r="F296" s="138" t="s">
        <v>615</v>
      </c>
      <c r="I296" s="130"/>
      <c r="J296" s="139">
        <f>BK296</f>
        <v>0</v>
      </c>
      <c r="L296" s="127"/>
      <c r="M296" s="132"/>
      <c r="N296" s="133"/>
      <c r="O296" s="133"/>
      <c r="P296" s="134">
        <f>SUM(P297:P311)</f>
        <v>0</v>
      </c>
      <c r="Q296" s="133"/>
      <c r="R296" s="134">
        <f>SUM(R297:R311)</f>
        <v>0.02794872</v>
      </c>
      <c r="S296" s="133"/>
      <c r="T296" s="135">
        <f>SUM(T297:T311)</f>
        <v>0.0365568</v>
      </c>
      <c r="AR296" s="128" t="s">
        <v>80</v>
      </c>
      <c r="AT296" s="136" t="s">
        <v>70</v>
      </c>
      <c r="AU296" s="136" t="s">
        <v>78</v>
      </c>
      <c r="AY296" s="128" t="s">
        <v>194</v>
      </c>
      <c r="BK296" s="137">
        <f>SUM(BK297:BK311)</f>
        <v>0</v>
      </c>
    </row>
    <row r="297" spans="2:65" s="1" customFormat="1" ht="16.35" customHeight="1">
      <c r="B297" s="140"/>
      <c r="C297" s="141" t="s">
        <v>1299</v>
      </c>
      <c r="D297" s="141" t="s">
        <v>197</v>
      </c>
      <c r="E297" s="142" t="s">
        <v>1300</v>
      </c>
      <c r="F297" s="143" t="s">
        <v>1301</v>
      </c>
      <c r="G297" s="144" t="s">
        <v>228</v>
      </c>
      <c r="H297" s="145">
        <v>1.212</v>
      </c>
      <c r="I297" s="146"/>
      <c r="J297" s="147">
        <f>ROUND(I297*H297,2)</f>
        <v>0</v>
      </c>
      <c r="K297" s="143" t="s">
        <v>201</v>
      </c>
      <c r="L297" s="30"/>
      <c r="M297" s="148" t="s">
        <v>3</v>
      </c>
      <c r="N297" s="149" t="s">
        <v>42</v>
      </c>
      <c r="O297" s="49"/>
      <c r="P297" s="150">
        <f>O297*H297</f>
        <v>0</v>
      </c>
      <c r="Q297" s="150">
        <v>0.02306</v>
      </c>
      <c r="R297" s="150">
        <f>Q297*H297</f>
        <v>0.02794872</v>
      </c>
      <c r="S297" s="150">
        <v>0</v>
      </c>
      <c r="T297" s="151">
        <f>S297*H297</f>
        <v>0</v>
      </c>
      <c r="AR297" s="16" t="s">
        <v>294</v>
      </c>
      <c r="AT297" s="16" t="s">
        <v>197</v>
      </c>
      <c r="AU297" s="16" t="s">
        <v>80</v>
      </c>
      <c r="AY297" s="16" t="s">
        <v>194</v>
      </c>
      <c r="BE297" s="152">
        <f>IF(N297="základní",J297,0)</f>
        <v>0</v>
      </c>
      <c r="BF297" s="152">
        <f>IF(N297="snížená",J297,0)</f>
        <v>0</v>
      </c>
      <c r="BG297" s="152">
        <f>IF(N297="zákl. přenesená",J297,0)</f>
        <v>0</v>
      </c>
      <c r="BH297" s="152">
        <f>IF(N297="sníž. přenesená",J297,0)</f>
        <v>0</v>
      </c>
      <c r="BI297" s="152">
        <f>IF(N297="nulová",J297,0)</f>
        <v>0</v>
      </c>
      <c r="BJ297" s="16" t="s">
        <v>78</v>
      </c>
      <c r="BK297" s="152">
        <f>ROUND(I297*H297,2)</f>
        <v>0</v>
      </c>
      <c r="BL297" s="16" t="s">
        <v>294</v>
      </c>
      <c r="BM297" s="16" t="s">
        <v>1302</v>
      </c>
    </row>
    <row r="298" spans="2:47" s="1" customFormat="1" ht="19.2">
      <c r="B298" s="30"/>
      <c r="D298" s="153" t="s">
        <v>204</v>
      </c>
      <c r="F298" s="154" t="s">
        <v>1303</v>
      </c>
      <c r="I298" s="85"/>
      <c r="L298" s="30"/>
      <c r="M298" s="155"/>
      <c r="N298" s="49"/>
      <c r="O298" s="49"/>
      <c r="P298" s="49"/>
      <c r="Q298" s="49"/>
      <c r="R298" s="49"/>
      <c r="S298" s="49"/>
      <c r="T298" s="50"/>
      <c r="AT298" s="16" t="s">
        <v>204</v>
      </c>
      <c r="AU298" s="16" t="s">
        <v>80</v>
      </c>
    </row>
    <row r="299" spans="2:51" s="11" customFormat="1" ht="12">
      <c r="B299" s="156"/>
      <c r="D299" s="153" t="s">
        <v>206</v>
      </c>
      <c r="E299" s="157" t="s">
        <v>3</v>
      </c>
      <c r="F299" s="158" t="s">
        <v>1304</v>
      </c>
      <c r="H299" s="159">
        <v>1.212</v>
      </c>
      <c r="I299" s="160"/>
      <c r="L299" s="156"/>
      <c r="M299" s="161"/>
      <c r="N299" s="162"/>
      <c r="O299" s="162"/>
      <c r="P299" s="162"/>
      <c r="Q299" s="162"/>
      <c r="R299" s="162"/>
      <c r="S299" s="162"/>
      <c r="T299" s="163"/>
      <c r="AT299" s="157" t="s">
        <v>206</v>
      </c>
      <c r="AU299" s="157" t="s">
        <v>80</v>
      </c>
      <c r="AV299" s="11" t="s">
        <v>80</v>
      </c>
      <c r="AW299" s="11" t="s">
        <v>31</v>
      </c>
      <c r="AX299" s="11" t="s">
        <v>78</v>
      </c>
      <c r="AY299" s="157" t="s">
        <v>194</v>
      </c>
    </row>
    <row r="300" spans="2:65" s="1" customFormat="1" ht="16.35" customHeight="1">
      <c r="B300" s="140"/>
      <c r="C300" s="141" t="s">
        <v>645</v>
      </c>
      <c r="D300" s="141" t="s">
        <v>197</v>
      </c>
      <c r="E300" s="142" t="s">
        <v>617</v>
      </c>
      <c r="F300" s="143" t="s">
        <v>618</v>
      </c>
      <c r="G300" s="144" t="s">
        <v>228</v>
      </c>
      <c r="H300" s="145">
        <v>1.536</v>
      </c>
      <c r="I300" s="146"/>
      <c r="J300" s="147">
        <f>ROUND(I300*H300,2)</f>
        <v>0</v>
      </c>
      <c r="K300" s="143" t="s">
        <v>201</v>
      </c>
      <c r="L300" s="30"/>
      <c r="M300" s="148" t="s">
        <v>3</v>
      </c>
      <c r="N300" s="149" t="s">
        <v>42</v>
      </c>
      <c r="O300" s="49"/>
      <c r="P300" s="150">
        <f>O300*H300</f>
        <v>0</v>
      </c>
      <c r="Q300" s="150">
        <v>0</v>
      </c>
      <c r="R300" s="150">
        <f>Q300*H300</f>
        <v>0</v>
      </c>
      <c r="S300" s="150">
        <v>0.0238</v>
      </c>
      <c r="T300" s="151">
        <f>S300*H300</f>
        <v>0.0365568</v>
      </c>
      <c r="AR300" s="16" t="s">
        <v>294</v>
      </c>
      <c r="AT300" s="16" t="s">
        <v>197</v>
      </c>
      <c r="AU300" s="16" t="s">
        <v>80</v>
      </c>
      <c r="AY300" s="16" t="s">
        <v>194</v>
      </c>
      <c r="BE300" s="152">
        <f>IF(N300="základní",J300,0)</f>
        <v>0</v>
      </c>
      <c r="BF300" s="152">
        <f>IF(N300="snížená",J300,0)</f>
        <v>0</v>
      </c>
      <c r="BG300" s="152">
        <f>IF(N300="zákl. přenesená",J300,0)</f>
        <v>0</v>
      </c>
      <c r="BH300" s="152">
        <f>IF(N300="sníž. přenesená",J300,0)</f>
        <v>0</v>
      </c>
      <c r="BI300" s="152">
        <f>IF(N300="nulová",J300,0)</f>
        <v>0</v>
      </c>
      <c r="BJ300" s="16" t="s">
        <v>78</v>
      </c>
      <c r="BK300" s="152">
        <f>ROUND(I300*H300,2)</f>
        <v>0</v>
      </c>
      <c r="BL300" s="16" t="s">
        <v>294</v>
      </c>
      <c r="BM300" s="16" t="s">
        <v>1305</v>
      </c>
    </row>
    <row r="301" spans="2:47" s="1" customFormat="1" ht="12">
      <c r="B301" s="30"/>
      <c r="D301" s="153" t="s">
        <v>204</v>
      </c>
      <c r="F301" s="154" t="s">
        <v>620</v>
      </c>
      <c r="I301" s="85"/>
      <c r="L301" s="30"/>
      <c r="M301" s="155"/>
      <c r="N301" s="49"/>
      <c r="O301" s="49"/>
      <c r="P301" s="49"/>
      <c r="Q301" s="49"/>
      <c r="R301" s="49"/>
      <c r="S301" s="49"/>
      <c r="T301" s="50"/>
      <c r="AT301" s="16" t="s">
        <v>204</v>
      </c>
      <c r="AU301" s="16" t="s">
        <v>80</v>
      </c>
    </row>
    <row r="302" spans="2:51" s="11" customFormat="1" ht="12">
      <c r="B302" s="156"/>
      <c r="D302" s="153" t="s">
        <v>206</v>
      </c>
      <c r="E302" s="157" t="s">
        <v>3</v>
      </c>
      <c r="F302" s="158" t="s">
        <v>1306</v>
      </c>
      <c r="H302" s="159">
        <v>1.536</v>
      </c>
      <c r="I302" s="160"/>
      <c r="L302" s="156"/>
      <c r="M302" s="161"/>
      <c r="N302" s="162"/>
      <c r="O302" s="162"/>
      <c r="P302" s="162"/>
      <c r="Q302" s="162"/>
      <c r="R302" s="162"/>
      <c r="S302" s="162"/>
      <c r="T302" s="163"/>
      <c r="AT302" s="157" t="s">
        <v>206</v>
      </c>
      <c r="AU302" s="157" t="s">
        <v>80</v>
      </c>
      <c r="AV302" s="11" t="s">
        <v>80</v>
      </c>
      <c r="AW302" s="11" t="s">
        <v>31</v>
      </c>
      <c r="AX302" s="11" t="s">
        <v>78</v>
      </c>
      <c r="AY302" s="157" t="s">
        <v>194</v>
      </c>
    </row>
    <row r="303" spans="2:65" s="1" customFormat="1" ht="16.35" customHeight="1">
      <c r="B303" s="140"/>
      <c r="C303" s="141" t="s">
        <v>1307</v>
      </c>
      <c r="D303" s="141" t="s">
        <v>197</v>
      </c>
      <c r="E303" s="142" t="s">
        <v>1308</v>
      </c>
      <c r="F303" s="143" t="s">
        <v>1309</v>
      </c>
      <c r="G303" s="144" t="s">
        <v>228</v>
      </c>
      <c r="H303" s="145">
        <v>1.212</v>
      </c>
      <c r="I303" s="146"/>
      <c r="J303" s="147">
        <f>ROUND(I303*H303,2)</f>
        <v>0</v>
      </c>
      <c r="K303" s="143" t="s">
        <v>201</v>
      </c>
      <c r="L303" s="30"/>
      <c r="M303" s="148" t="s">
        <v>3</v>
      </c>
      <c r="N303" s="149" t="s">
        <v>42</v>
      </c>
      <c r="O303" s="49"/>
      <c r="P303" s="150">
        <f>O303*H303</f>
        <v>0</v>
      </c>
      <c r="Q303" s="150">
        <v>0</v>
      </c>
      <c r="R303" s="150">
        <f>Q303*H303</f>
        <v>0</v>
      </c>
      <c r="S303" s="150">
        <v>0</v>
      </c>
      <c r="T303" s="151">
        <f>S303*H303</f>
        <v>0</v>
      </c>
      <c r="AR303" s="16" t="s">
        <v>294</v>
      </c>
      <c r="AT303" s="16" t="s">
        <v>197</v>
      </c>
      <c r="AU303" s="16" t="s">
        <v>80</v>
      </c>
      <c r="AY303" s="16" t="s">
        <v>194</v>
      </c>
      <c r="BE303" s="152">
        <f>IF(N303="základní",J303,0)</f>
        <v>0</v>
      </c>
      <c r="BF303" s="152">
        <f>IF(N303="snížená",J303,0)</f>
        <v>0</v>
      </c>
      <c r="BG303" s="152">
        <f>IF(N303="zákl. přenesená",J303,0)</f>
        <v>0</v>
      </c>
      <c r="BH303" s="152">
        <f>IF(N303="sníž. přenesená",J303,0)</f>
        <v>0</v>
      </c>
      <c r="BI303" s="152">
        <f>IF(N303="nulová",J303,0)</f>
        <v>0</v>
      </c>
      <c r="BJ303" s="16" t="s">
        <v>78</v>
      </c>
      <c r="BK303" s="152">
        <f>ROUND(I303*H303,2)</f>
        <v>0</v>
      </c>
      <c r="BL303" s="16" t="s">
        <v>294</v>
      </c>
      <c r="BM303" s="16" t="s">
        <v>1310</v>
      </c>
    </row>
    <row r="304" spans="2:47" s="1" customFormat="1" ht="19.2">
      <c r="B304" s="30"/>
      <c r="D304" s="153" t="s">
        <v>204</v>
      </c>
      <c r="F304" s="154" t="s">
        <v>1311</v>
      </c>
      <c r="I304" s="85"/>
      <c r="L304" s="30"/>
      <c r="M304" s="155"/>
      <c r="N304" s="49"/>
      <c r="O304" s="49"/>
      <c r="P304" s="49"/>
      <c r="Q304" s="49"/>
      <c r="R304" s="49"/>
      <c r="S304" s="49"/>
      <c r="T304" s="50"/>
      <c r="AT304" s="16" t="s">
        <v>204</v>
      </c>
      <c r="AU304" s="16" t="s">
        <v>80</v>
      </c>
    </row>
    <row r="305" spans="2:65" s="1" customFormat="1" ht="16.35" customHeight="1">
      <c r="B305" s="140"/>
      <c r="C305" s="141" t="s">
        <v>622</v>
      </c>
      <c r="D305" s="141" t="s">
        <v>197</v>
      </c>
      <c r="E305" s="142" t="s">
        <v>623</v>
      </c>
      <c r="F305" s="143" t="s">
        <v>624</v>
      </c>
      <c r="G305" s="144" t="s">
        <v>228</v>
      </c>
      <c r="H305" s="145">
        <v>10</v>
      </c>
      <c r="I305" s="146"/>
      <c r="J305" s="147">
        <f>ROUND(I305*H305,2)</f>
        <v>0</v>
      </c>
      <c r="K305" s="143" t="s">
        <v>201</v>
      </c>
      <c r="L305" s="30"/>
      <c r="M305" s="148" t="s">
        <v>3</v>
      </c>
      <c r="N305" s="149" t="s">
        <v>42</v>
      </c>
      <c r="O305" s="49"/>
      <c r="P305" s="150">
        <f>O305*H305</f>
        <v>0</v>
      </c>
      <c r="Q305" s="150">
        <v>0</v>
      </c>
      <c r="R305" s="150">
        <f>Q305*H305</f>
        <v>0</v>
      </c>
      <c r="S305" s="150">
        <v>0</v>
      </c>
      <c r="T305" s="151">
        <f>S305*H305</f>
        <v>0</v>
      </c>
      <c r="AR305" s="16" t="s">
        <v>294</v>
      </c>
      <c r="AT305" s="16" t="s">
        <v>197</v>
      </c>
      <c r="AU305" s="16" t="s">
        <v>80</v>
      </c>
      <c r="AY305" s="16" t="s">
        <v>194</v>
      </c>
      <c r="BE305" s="152">
        <f>IF(N305="základní",J305,0)</f>
        <v>0</v>
      </c>
      <c r="BF305" s="152">
        <f>IF(N305="snížená",J305,0)</f>
        <v>0</v>
      </c>
      <c r="BG305" s="152">
        <f>IF(N305="zákl. přenesená",J305,0)</f>
        <v>0</v>
      </c>
      <c r="BH305" s="152">
        <f>IF(N305="sníž. přenesená",J305,0)</f>
        <v>0</v>
      </c>
      <c r="BI305" s="152">
        <f>IF(N305="nulová",J305,0)</f>
        <v>0</v>
      </c>
      <c r="BJ305" s="16" t="s">
        <v>78</v>
      </c>
      <c r="BK305" s="152">
        <f>ROUND(I305*H305,2)</f>
        <v>0</v>
      </c>
      <c r="BL305" s="16" t="s">
        <v>294</v>
      </c>
      <c r="BM305" s="16" t="s">
        <v>1312</v>
      </c>
    </row>
    <row r="306" spans="2:47" s="1" customFormat="1" ht="19.2">
      <c r="B306" s="30"/>
      <c r="D306" s="153" t="s">
        <v>204</v>
      </c>
      <c r="F306" s="154" t="s">
        <v>626</v>
      </c>
      <c r="I306" s="85"/>
      <c r="L306" s="30"/>
      <c r="M306" s="155"/>
      <c r="N306" s="49"/>
      <c r="O306" s="49"/>
      <c r="P306" s="49"/>
      <c r="Q306" s="49"/>
      <c r="R306" s="49"/>
      <c r="S306" s="49"/>
      <c r="T306" s="50"/>
      <c r="AT306" s="16" t="s">
        <v>204</v>
      </c>
      <c r="AU306" s="16" t="s">
        <v>80</v>
      </c>
    </row>
    <row r="307" spans="2:65" s="1" customFormat="1" ht="16.35" customHeight="1">
      <c r="B307" s="140"/>
      <c r="C307" s="141" t="s">
        <v>627</v>
      </c>
      <c r="D307" s="141" t="s">
        <v>197</v>
      </c>
      <c r="E307" s="142" t="s">
        <v>628</v>
      </c>
      <c r="F307" s="143" t="s">
        <v>629</v>
      </c>
      <c r="G307" s="144" t="s">
        <v>228</v>
      </c>
      <c r="H307" s="145">
        <v>10</v>
      </c>
      <c r="I307" s="146"/>
      <c r="J307" s="147">
        <f>ROUND(I307*H307,2)</f>
        <v>0</v>
      </c>
      <c r="K307" s="143" t="s">
        <v>201</v>
      </c>
      <c r="L307" s="30"/>
      <c r="M307" s="148" t="s">
        <v>3</v>
      </c>
      <c r="N307" s="149" t="s">
        <v>42</v>
      </c>
      <c r="O307" s="49"/>
      <c r="P307" s="150">
        <f>O307*H307</f>
        <v>0</v>
      </c>
      <c r="Q307" s="150">
        <v>0</v>
      </c>
      <c r="R307" s="150">
        <f>Q307*H307</f>
        <v>0</v>
      </c>
      <c r="S307" s="150">
        <v>0</v>
      </c>
      <c r="T307" s="151">
        <f>S307*H307</f>
        <v>0</v>
      </c>
      <c r="AR307" s="16" t="s">
        <v>294</v>
      </c>
      <c r="AT307" s="16" t="s">
        <v>197</v>
      </c>
      <c r="AU307" s="16" t="s">
        <v>80</v>
      </c>
      <c r="AY307" s="16" t="s">
        <v>194</v>
      </c>
      <c r="BE307" s="152">
        <f>IF(N307="základní",J307,0)</f>
        <v>0</v>
      </c>
      <c r="BF307" s="152">
        <f>IF(N307="snížená",J307,0)</f>
        <v>0</v>
      </c>
      <c r="BG307" s="152">
        <f>IF(N307="zákl. přenesená",J307,0)</f>
        <v>0</v>
      </c>
      <c r="BH307" s="152">
        <f>IF(N307="sníž. přenesená",J307,0)</f>
        <v>0</v>
      </c>
      <c r="BI307" s="152">
        <f>IF(N307="nulová",J307,0)</f>
        <v>0</v>
      </c>
      <c r="BJ307" s="16" t="s">
        <v>78</v>
      </c>
      <c r="BK307" s="152">
        <f>ROUND(I307*H307,2)</f>
        <v>0</v>
      </c>
      <c r="BL307" s="16" t="s">
        <v>294</v>
      </c>
      <c r="BM307" s="16" t="s">
        <v>1313</v>
      </c>
    </row>
    <row r="308" spans="2:47" s="1" customFormat="1" ht="12">
      <c r="B308" s="30"/>
      <c r="D308" s="153" t="s">
        <v>204</v>
      </c>
      <c r="F308" s="154" t="s">
        <v>631</v>
      </c>
      <c r="I308" s="85"/>
      <c r="L308" s="30"/>
      <c r="M308" s="155"/>
      <c r="N308" s="49"/>
      <c r="O308" s="49"/>
      <c r="P308" s="49"/>
      <c r="Q308" s="49"/>
      <c r="R308" s="49"/>
      <c r="S308" s="49"/>
      <c r="T308" s="50"/>
      <c r="AT308" s="16" t="s">
        <v>204</v>
      </c>
      <c r="AU308" s="16" t="s">
        <v>80</v>
      </c>
    </row>
    <row r="309" spans="2:51" s="11" customFormat="1" ht="12">
      <c r="B309" s="156"/>
      <c r="D309" s="153" t="s">
        <v>206</v>
      </c>
      <c r="E309" s="157" t="s">
        <v>3</v>
      </c>
      <c r="F309" s="158" t="s">
        <v>258</v>
      </c>
      <c r="H309" s="159">
        <v>10</v>
      </c>
      <c r="I309" s="160"/>
      <c r="L309" s="156"/>
      <c r="M309" s="161"/>
      <c r="N309" s="162"/>
      <c r="O309" s="162"/>
      <c r="P309" s="162"/>
      <c r="Q309" s="162"/>
      <c r="R309" s="162"/>
      <c r="S309" s="162"/>
      <c r="T309" s="163"/>
      <c r="AT309" s="157" t="s">
        <v>206</v>
      </c>
      <c r="AU309" s="157" t="s">
        <v>80</v>
      </c>
      <c r="AV309" s="11" t="s">
        <v>80</v>
      </c>
      <c r="AW309" s="11" t="s">
        <v>31</v>
      </c>
      <c r="AX309" s="11" t="s">
        <v>78</v>
      </c>
      <c r="AY309" s="157" t="s">
        <v>194</v>
      </c>
    </row>
    <row r="310" spans="2:65" s="1" customFormat="1" ht="16.35" customHeight="1">
      <c r="B310" s="140"/>
      <c r="C310" s="141" t="s">
        <v>1314</v>
      </c>
      <c r="D310" s="141" t="s">
        <v>197</v>
      </c>
      <c r="E310" s="142" t="s">
        <v>1315</v>
      </c>
      <c r="F310" s="143" t="s">
        <v>1316</v>
      </c>
      <c r="G310" s="144" t="s">
        <v>515</v>
      </c>
      <c r="H310" s="198"/>
      <c r="I310" s="146"/>
      <c r="J310" s="147">
        <f>ROUND(I310*H310,2)</f>
        <v>0</v>
      </c>
      <c r="K310" s="143" t="s">
        <v>201</v>
      </c>
      <c r="L310" s="30"/>
      <c r="M310" s="148" t="s">
        <v>3</v>
      </c>
      <c r="N310" s="149" t="s">
        <v>42</v>
      </c>
      <c r="O310" s="49"/>
      <c r="P310" s="150">
        <f>O310*H310</f>
        <v>0</v>
      </c>
      <c r="Q310" s="150">
        <v>0</v>
      </c>
      <c r="R310" s="150">
        <f>Q310*H310</f>
        <v>0</v>
      </c>
      <c r="S310" s="150">
        <v>0</v>
      </c>
      <c r="T310" s="151">
        <f>S310*H310</f>
        <v>0</v>
      </c>
      <c r="AR310" s="16" t="s">
        <v>294</v>
      </c>
      <c r="AT310" s="16" t="s">
        <v>197</v>
      </c>
      <c r="AU310" s="16" t="s">
        <v>80</v>
      </c>
      <c r="AY310" s="16" t="s">
        <v>194</v>
      </c>
      <c r="BE310" s="152">
        <f>IF(N310="základní",J310,0)</f>
        <v>0</v>
      </c>
      <c r="BF310" s="152">
        <f>IF(N310="snížená",J310,0)</f>
        <v>0</v>
      </c>
      <c r="BG310" s="152">
        <f>IF(N310="zákl. přenesená",J310,0)</f>
        <v>0</v>
      </c>
      <c r="BH310" s="152">
        <f>IF(N310="sníž. přenesená",J310,0)</f>
        <v>0</v>
      </c>
      <c r="BI310" s="152">
        <f>IF(N310="nulová",J310,0)</f>
        <v>0</v>
      </c>
      <c r="BJ310" s="16" t="s">
        <v>78</v>
      </c>
      <c r="BK310" s="152">
        <f>ROUND(I310*H310,2)</f>
        <v>0</v>
      </c>
      <c r="BL310" s="16" t="s">
        <v>294</v>
      </c>
      <c r="BM310" s="16" t="s">
        <v>1317</v>
      </c>
    </row>
    <row r="311" spans="2:47" s="1" customFormat="1" ht="19.2">
      <c r="B311" s="30"/>
      <c r="D311" s="153" t="s">
        <v>204</v>
      </c>
      <c r="F311" s="154" t="s">
        <v>1318</v>
      </c>
      <c r="I311" s="85"/>
      <c r="L311" s="30"/>
      <c r="M311" s="155"/>
      <c r="N311" s="49"/>
      <c r="O311" s="49"/>
      <c r="P311" s="49"/>
      <c r="Q311" s="49"/>
      <c r="R311" s="49"/>
      <c r="S311" s="49"/>
      <c r="T311" s="50"/>
      <c r="AT311" s="16" t="s">
        <v>204</v>
      </c>
      <c r="AU311" s="16" t="s">
        <v>80</v>
      </c>
    </row>
    <row r="312" spans="2:63" s="10" customFormat="1" ht="22.8" customHeight="1">
      <c r="B312" s="127"/>
      <c r="D312" s="128" t="s">
        <v>70</v>
      </c>
      <c r="E312" s="138" t="s">
        <v>650</v>
      </c>
      <c r="F312" s="138" t="s">
        <v>651</v>
      </c>
      <c r="I312" s="130"/>
      <c r="J312" s="139">
        <f>BK312</f>
        <v>0</v>
      </c>
      <c r="L312" s="127"/>
      <c r="M312" s="132"/>
      <c r="N312" s="133"/>
      <c r="O312" s="133"/>
      <c r="P312" s="134">
        <f>SUM(P313:P315)</f>
        <v>0</v>
      </c>
      <c r="Q312" s="133"/>
      <c r="R312" s="134">
        <f>SUM(R313:R315)</f>
        <v>0.15089999999999998</v>
      </c>
      <c r="S312" s="133"/>
      <c r="T312" s="135">
        <f>SUM(T313:T315)</f>
        <v>0</v>
      </c>
      <c r="AR312" s="128" t="s">
        <v>80</v>
      </c>
      <c r="AT312" s="136" t="s">
        <v>70</v>
      </c>
      <c r="AU312" s="136" t="s">
        <v>78</v>
      </c>
      <c r="AY312" s="128" t="s">
        <v>194</v>
      </c>
      <c r="BK312" s="137">
        <f>SUM(BK313:BK315)</f>
        <v>0</v>
      </c>
    </row>
    <row r="313" spans="2:65" s="1" customFormat="1" ht="16.35" customHeight="1">
      <c r="B313" s="140"/>
      <c r="C313" s="141" t="s">
        <v>652</v>
      </c>
      <c r="D313" s="141" t="s">
        <v>197</v>
      </c>
      <c r="E313" s="142" t="s">
        <v>653</v>
      </c>
      <c r="F313" s="143" t="s">
        <v>654</v>
      </c>
      <c r="G313" s="144" t="s">
        <v>532</v>
      </c>
      <c r="H313" s="145">
        <v>15</v>
      </c>
      <c r="I313" s="146"/>
      <c r="J313" s="147">
        <f>ROUND(I313*H313,2)</f>
        <v>0</v>
      </c>
      <c r="K313" s="143" t="s">
        <v>201</v>
      </c>
      <c r="L313" s="30"/>
      <c r="M313" s="148" t="s">
        <v>3</v>
      </c>
      <c r="N313" s="149" t="s">
        <v>42</v>
      </c>
      <c r="O313" s="49"/>
      <c r="P313" s="150">
        <f>O313*H313</f>
        <v>0</v>
      </c>
      <c r="Q313" s="150">
        <v>0.01006</v>
      </c>
      <c r="R313" s="150">
        <f>Q313*H313</f>
        <v>0.15089999999999998</v>
      </c>
      <c r="S313" s="150">
        <v>0</v>
      </c>
      <c r="T313" s="151">
        <f>S313*H313</f>
        <v>0</v>
      </c>
      <c r="AR313" s="16" t="s">
        <v>294</v>
      </c>
      <c r="AT313" s="16" t="s">
        <v>197</v>
      </c>
      <c r="AU313" s="16" t="s">
        <v>80</v>
      </c>
      <c r="AY313" s="16" t="s">
        <v>194</v>
      </c>
      <c r="BE313" s="152">
        <f>IF(N313="základní",J313,0)</f>
        <v>0</v>
      </c>
      <c r="BF313" s="152">
        <f>IF(N313="snížená",J313,0)</f>
        <v>0</v>
      </c>
      <c r="BG313" s="152">
        <f>IF(N313="zákl. přenesená",J313,0)</f>
        <v>0</v>
      </c>
      <c r="BH313" s="152">
        <f>IF(N313="sníž. přenesená",J313,0)</f>
        <v>0</v>
      </c>
      <c r="BI313" s="152">
        <f>IF(N313="nulová",J313,0)</f>
        <v>0</v>
      </c>
      <c r="BJ313" s="16" t="s">
        <v>78</v>
      </c>
      <c r="BK313" s="152">
        <f>ROUND(I313*H313,2)</f>
        <v>0</v>
      </c>
      <c r="BL313" s="16" t="s">
        <v>294</v>
      </c>
      <c r="BM313" s="16" t="s">
        <v>1319</v>
      </c>
    </row>
    <row r="314" spans="2:47" s="1" customFormat="1" ht="19.2">
      <c r="B314" s="30"/>
      <c r="D314" s="153" t="s">
        <v>204</v>
      </c>
      <c r="F314" s="154" t="s">
        <v>656</v>
      </c>
      <c r="I314" s="85"/>
      <c r="L314" s="30"/>
      <c r="M314" s="155"/>
      <c r="N314" s="49"/>
      <c r="O314" s="49"/>
      <c r="P314" s="49"/>
      <c r="Q314" s="49"/>
      <c r="R314" s="49"/>
      <c r="S314" s="49"/>
      <c r="T314" s="50"/>
      <c r="AT314" s="16" t="s">
        <v>204</v>
      </c>
      <c r="AU314" s="16" t="s">
        <v>80</v>
      </c>
    </row>
    <row r="315" spans="2:51" s="11" customFormat="1" ht="12">
      <c r="B315" s="156"/>
      <c r="D315" s="153" t="s">
        <v>206</v>
      </c>
      <c r="E315" s="157" t="s">
        <v>3</v>
      </c>
      <c r="F315" s="158" t="s">
        <v>9</v>
      </c>
      <c r="H315" s="159">
        <v>15</v>
      </c>
      <c r="I315" s="160"/>
      <c r="L315" s="156"/>
      <c r="M315" s="161"/>
      <c r="N315" s="162"/>
      <c r="O315" s="162"/>
      <c r="P315" s="162"/>
      <c r="Q315" s="162"/>
      <c r="R315" s="162"/>
      <c r="S315" s="162"/>
      <c r="T315" s="163"/>
      <c r="AT315" s="157" t="s">
        <v>206</v>
      </c>
      <c r="AU315" s="157" t="s">
        <v>80</v>
      </c>
      <c r="AV315" s="11" t="s">
        <v>80</v>
      </c>
      <c r="AW315" s="11" t="s">
        <v>31</v>
      </c>
      <c r="AX315" s="11" t="s">
        <v>78</v>
      </c>
      <c r="AY315" s="157" t="s">
        <v>194</v>
      </c>
    </row>
    <row r="316" spans="2:63" s="10" customFormat="1" ht="22.8" customHeight="1">
      <c r="B316" s="127"/>
      <c r="D316" s="128" t="s">
        <v>70</v>
      </c>
      <c r="E316" s="138" t="s">
        <v>657</v>
      </c>
      <c r="F316" s="138" t="s">
        <v>658</v>
      </c>
      <c r="I316" s="130"/>
      <c r="J316" s="139">
        <f>BK316</f>
        <v>0</v>
      </c>
      <c r="L316" s="127"/>
      <c r="M316" s="132"/>
      <c r="N316" s="133"/>
      <c r="O316" s="133"/>
      <c r="P316" s="134">
        <f>SUM(P317:P373)</f>
        <v>0</v>
      </c>
      <c r="Q316" s="133"/>
      <c r="R316" s="134">
        <f>SUM(R317:R373)</f>
        <v>0.00504</v>
      </c>
      <c r="S316" s="133"/>
      <c r="T316" s="135">
        <f>SUM(T317:T373)</f>
        <v>0.46985000000000005</v>
      </c>
      <c r="AR316" s="128" t="s">
        <v>80</v>
      </c>
      <c r="AT316" s="136" t="s">
        <v>70</v>
      </c>
      <c r="AU316" s="136" t="s">
        <v>78</v>
      </c>
      <c r="AY316" s="128" t="s">
        <v>194</v>
      </c>
      <c r="BK316" s="137">
        <f>SUM(BK317:BK373)</f>
        <v>0</v>
      </c>
    </row>
    <row r="317" spans="2:65" s="1" customFormat="1" ht="16.35" customHeight="1">
      <c r="B317" s="140"/>
      <c r="C317" s="141" t="s">
        <v>1320</v>
      </c>
      <c r="D317" s="141" t="s">
        <v>197</v>
      </c>
      <c r="E317" s="142" t="s">
        <v>1321</v>
      </c>
      <c r="F317" s="143" t="s">
        <v>1322</v>
      </c>
      <c r="G317" s="144" t="s">
        <v>532</v>
      </c>
      <c r="H317" s="145">
        <v>19</v>
      </c>
      <c r="I317" s="146"/>
      <c r="J317" s="147">
        <f>ROUND(I317*H317,2)</f>
        <v>0</v>
      </c>
      <c r="K317" s="143" t="s">
        <v>201</v>
      </c>
      <c r="L317" s="30"/>
      <c r="M317" s="148" t="s">
        <v>3</v>
      </c>
      <c r="N317" s="149" t="s">
        <v>42</v>
      </c>
      <c r="O317" s="49"/>
      <c r="P317" s="150">
        <f>O317*H317</f>
        <v>0</v>
      </c>
      <c r="Q317" s="150">
        <v>0</v>
      </c>
      <c r="R317" s="150">
        <f>Q317*H317</f>
        <v>0</v>
      </c>
      <c r="S317" s="150">
        <v>0</v>
      </c>
      <c r="T317" s="151">
        <f>S317*H317</f>
        <v>0</v>
      </c>
      <c r="AR317" s="16" t="s">
        <v>294</v>
      </c>
      <c r="AT317" s="16" t="s">
        <v>197</v>
      </c>
      <c r="AU317" s="16" t="s">
        <v>80</v>
      </c>
      <c r="AY317" s="16" t="s">
        <v>194</v>
      </c>
      <c r="BE317" s="152">
        <f>IF(N317="základní",J317,0)</f>
        <v>0</v>
      </c>
      <c r="BF317" s="152">
        <f>IF(N317="snížená",J317,0)</f>
        <v>0</v>
      </c>
      <c r="BG317" s="152">
        <f>IF(N317="zákl. přenesená",J317,0)</f>
        <v>0</v>
      </c>
      <c r="BH317" s="152">
        <f>IF(N317="sníž. přenesená",J317,0)</f>
        <v>0</v>
      </c>
      <c r="BI317" s="152">
        <f>IF(N317="nulová",J317,0)</f>
        <v>0</v>
      </c>
      <c r="BJ317" s="16" t="s">
        <v>78</v>
      </c>
      <c r="BK317" s="152">
        <f>ROUND(I317*H317,2)</f>
        <v>0</v>
      </c>
      <c r="BL317" s="16" t="s">
        <v>294</v>
      </c>
      <c r="BM317" s="16" t="s">
        <v>1323</v>
      </c>
    </row>
    <row r="318" spans="2:47" s="1" customFormat="1" ht="12">
      <c r="B318" s="30"/>
      <c r="D318" s="153" t="s">
        <v>204</v>
      </c>
      <c r="F318" s="154" t="s">
        <v>1324</v>
      </c>
      <c r="I318" s="85"/>
      <c r="L318" s="30"/>
      <c r="M318" s="155"/>
      <c r="N318" s="49"/>
      <c r="O318" s="49"/>
      <c r="P318" s="49"/>
      <c r="Q318" s="49"/>
      <c r="R318" s="49"/>
      <c r="S318" s="49"/>
      <c r="T318" s="50"/>
      <c r="AT318" s="16" t="s">
        <v>204</v>
      </c>
      <c r="AU318" s="16" t="s">
        <v>80</v>
      </c>
    </row>
    <row r="319" spans="2:51" s="11" customFormat="1" ht="12">
      <c r="B319" s="156"/>
      <c r="D319" s="153" t="s">
        <v>206</v>
      </c>
      <c r="E319" s="157" t="s">
        <v>3</v>
      </c>
      <c r="F319" s="158" t="s">
        <v>1325</v>
      </c>
      <c r="H319" s="159">
        <v>19</v>
      </c>
      <c r="I319" s="160"/>
      <c r="L319" s="156"/>
      <c r="M319" s="161"/>
      <c r="N319" s="162"/>
      <c r="O319" s="162"/>
      <c r="P319" s="162"/>
      <c r="Q319" s="162"/>
      <c r="R319" s="162"/>
      <c r="S319" s="162"/>
      <c r="T319" s="163"/>
      <c r="AT319" s="157" t="s">
        <v>206</v>
      </c>
      <c r="AU319" s="157" t="s">
        <v>80</v>
      </c>
      <c r="AV319" s="11" t="s">
        <v>80</v>
      </c>
      <c r="AW319" s="11" t="s">
        <v>31</v>
      </c>
      <c r="AX319" s="11" t="s">
        <v>78</v>
      </c>
      <c r="AY319" s="157" t="s">
        <v>194</v>
      </c>
    </row>
    <row r="320" spans="2:65" s="1" customFormat="1" ht="16.35" customHeight="1">
      <c r="B320" s="140"/>
      <c r="C320" s="179" t="s">
        <v>1326</v>
      </c>
      <c r="D320" s="179" t="s">
        <v>220</v>
      </c>
      <c r="E320" s="180" t="s">
        <v>1327</v>
      </c>
      <c r="F320" s="181" t="s">
        <v>3</v>
      </c>
      <c r="G320" s="182" t="s">
        <v>532</v>
      </c>
      <c r="H320" s="183">
        <v>19.95</v>
      </c>
      <c r="I320" s="184"/>
      <c r="J320" s="185">
        <f>ROUND(I320*H320,2)</f>
        <v>0</v>
      </c>
      <c r="K320" s="181" t="s">
        <v>3</v>
      </c>
      <c r="L320" s="186"/>
      <c r="M320" s="187" t="s">
        <v>3</v>
      </c>
      <c r="N320" s="188" t="s">
        <v>42</v>
      </c>
      <c r="O320" s="49"/>
      <c r="P320" s="150">
        <f>O320*H320</f>
        <v>0</v>
      </c>
      <c r="Q320" s="150">
        <v>0</v>
      </c>
      <c r="R320" s="150">
        <f>Q320*H320</f>
        <v>0</v>
      </c>
      <c r="S320" s="150">
        <v>0</v>
      </c>
      <c r="T320" s="151">
        <f>S320*H320</f>
        <v>0</v>
      </c>
      <c r="AR320" s="16" t="s">
        <v>350</v>
      </c>
      <c r="AT320" s="16" t="s">
        <v>220</v>
      </c>
      <c r="AU320" s="16" t="s">
        <v>80</v>
      </c>
      <c r="AY320" s="16" t="s">
        <v>194</v>
      </c>
      <c r="BE320" s="152">
        <f>IF(N320="základní",J320,0)</f>
        <v>0</v>
      </c>
      <c r="BF320" s="152">
        <f>IF(N320="snížená",J320,0)</f>
        <v>0</v>
      </c>
      <c r="BG320" s="152">
        <f>IF(N320="zákl. přenesená",J320,0)</f>
        <v>0</v>
      </c>
      <c r="BH320" s="152">
        <f>IF(N320="sníž. přenesená",J320,0)</f>
        <v>0</v>
      </c>
      <c r="BI320" s="152">
        <f>IF(N320="nulová",J320,0)</f>
        <v>0</v>
      </c>
      <c r="BJ320" s="16" t="s">
        <v>78</v>
      </c>
      <c r="BK320" s="152">
        <f>ROUND(I320*H320,2)</f>
        <v>0</v>
      </c>
      <c r="BL320" s="16" t="s">
        <v>294</v>
      </c>
      <c r="BM320" s="16" t="s">
        <v>1328</v>
      </c>
    </row>
    <row r="321" spans="2:47" s="1" customFormat="1" ht="12">
      <c r="B321" s="30"/>
      <c r="D321" s="153" t="s">
        <v>204</v>
      </c>
      <c r="F321" s="154" t="s">
        <v>1329</v>
      </c>
      <c r="I321" s="85"/>
      <c r="L321" s="30"/>
      <c r="M321" s="155"/>
      <c r="N321" s="49"/>
      <c r="O321" s="49"/>
      <c r="P321" s="49"/>
      <c r="Q321" s="49"/>
      <c r="R321" s="49"/>
      <c r="S321" s="49"/>
      <c r="T321" s="50"/>
      <c r="AT321" s="16" t="s">
        <v>204</v>
      </c>
      <c r="AU321" s="16" t="s">
        <v>80</v>
      </c>
    </row>
    <row r="322" spans="2:51" s="11" customFormat="1" ht="12">
      <c r="B322" s="156"/>
      <c r="D322" s="153" t="s">
        <v>206</v>
      </c>
      <c r="F322" s="158" t="s">
        <v>1330</v>
      </c>
      <c r="H322" s="159">
        <v>19.95</v>
      </c>
      <c r="I322" s="160"/>
      <c r="L322" s="156"/>
      <c r="M322" s="161"/>
      <c r="N322" s="162"/>
      <c r="O322" s="162"/>
      <c r="P322" s="162"/>
      <c r="Q322" s="162"/>
      <c r="R322" s="162"/>
      <c r="S322" s="162"/>
      <c r="T322" s="163"/>
      <c r="AT322" s="157" t="s">
        <v>206</v>
      </c>
      <c r="AU322" s="157" t="s">
        <v>80</v>
      </c>
      <c r="AV322" s="11" t="s">
        <v>80</v>
      </c>
      <c r="AW322" s="11" t="s">
        <v>4</v>
      </c>
      <c r="AX322" s="11" t="s">
        <v>78</v>
      </c>
      <c r="AY322" s="157" t="s">
        <v>194</v>
      </c>
    </row>
    <row r="323" spans="2:65" s="1" customFormat="1" ht="16.35" customHeight="1">
      <c r="B323" s="140"/>
      <c r="C323" s="141" t="s">
        <v>1331</v>
      </c>
      <c r="D323" s="141" t="s">
        <v>197</v>
      </c>
      <c r="E323" s="142" t="s">
        <v>1332</v>
      </c>
      <c r="F323" s="143" t="s">
        <v>1333</v>
      </c>
      <c r="G323" s="144" t="s">
        <v>532</v>
      </c>
      <c r="H323" s="145">
        <v>19</v>
      </c>
      <c r="I323" s="146"/>
      <c r="J323" s="147">
        <f>ROUND(I323*H323,2)</f>
        <v>0</v>
      </c>
      <c r="K323" s="143" t="s">
        <v>201</v>
      </c>
      <c r="L323" s="30"/>
      <c r="M323" s="148" t="s">
        <v>3</v>
      </c>
      <c r="N323" s="149" t="s">
        <v>42</v>
      </c>
      <c r="O323" s="49"/>
      <c r="P323" s="150">
        <f>O323*H323</f>
        <v>0</v>
      </c>
      <c r="Q323" s="150">
        <v>0</v>
      </c>
      <c r="R323" s="150">
        <f>Q323*H323</f>
        <v>0</v>
      </c>
      <c r="S323" s="150">
        <v>0.01965</v>
      </c>
      <c r="T323" s="151">
        <f>S323*H323</f>
        <v>0.37335</v>
      </c>
      <c r="AR323" s="16" t="s">
        <v>294</v>
      </c>
      <c r="AT323" s="16" t="s">
        <v>197</v>
      </c>
      <c r="AU323" s="16" t="s">
        <v>80</v>
      </c>
      <c r="AY323" s="16" t="s">
        <v>194</v>
      </c>
      <c r="BE323" s="152">
        <f>IF(N323="základní",J323,0)</f>
        <v>0</v>
      </c>
      <c r="BF323" s="152">
        <f>IF(N323="snížená",J323,0)</f>
        <v>0</v>
      </c>
      <c r="BG323" s="152">
        <f>IF(N323="zákl. přenesená",J323,0)</f>
        <v>0</v>
      </c>
      <c r="BH323" s="152">
        <f>IF(N323="sníž. přenesená",J323,0)</f>
        <v>0</v>
      </c>
      <c r="BI323" s="152">
        <f>IF(N323="nulová",J323,0)</f>
        <v>0</v>
      </c>
      <c r="BJ323" s="16" t="s">
        <v>78</v>
      </c>
      <c r="BK323" s="152">
        <f>ROUND(I323*H323,2)</f>
        <v>0</v>
      </c>
      <c r="BL323" s="16" t="s">
        <v>294</v>
      </c>
      <c r="BM323" s="16" t="s">
        <v>1334</v>
      </c>
    </row>
    <row r="324" spans="2:47" s="1" customFormat="1" ht="12">
      <c r="B324" s="30"/>
      <c r="D324" s="153" t="s">
        <v>204</v>
      </c>
      <c r="F324" s="154" t="s">
        <v>1335</v>
      </c>
      <c r="I324" s="85"/>
      <c r="L324" s="30"/>
      <c r="M324" s="155"/>
      <c r="N324" s="49"/>
      <c r="O324" s="49"/>
      <c r="P324" s="49"/>
      <c r="Q324" s="49"/>
      <c r="R324" s="49"/>
      <c r="S324" s="49"/>
      <c r="T324" s="50"/>
      <c r="AT324" s="16" t="s">
        <v>204</v>
      </c>
      <c r="AU324" s="16" t="s">
        <v>80</v>
      </c>
    </row>
    <row r="325" spans="2:51" s="11" customFormat="1" ht="12">
      <c r="B325" s="156"/>
      <c r="D325" s="153" t="s">
        <v>206</v>
      </c>
      <c r="E325" s="157" t="s">
        <v>3</v>
      </c>
      <c r="F325" s="158" t="s">
        <v>1336</v>
      </c>
      <c r="H325" s="159">
        <v>19</v>
      </c>
      <c r="I325" s="160"/>
      <c r="L325" s="156"/>
      <c r="M325" s="161"/>
      <c r="N325" s="162"/>
      <c r="O325" s="162"/>
      <c r="P325" s="162"/>
      <c r="Q325" s="162"/>
      <c r="R325" s="162"/>
      <c r="S325" s="162"/>
      <c r="T325" s="163"/>
      <c r="AT325" s="157" t="s">
        <v>206</v>
      </c>
      <c r="AU325" s="157" t="s">
        <v>80</v>
      </c>
      <c r="AV325" s="11" t="s">
        <v>80</v>
      </c>
      <c r="AW325" s="11" t="s">
        <v>31</v>
      </c>
      <c r="AX325" s="11" t="s">
        <v>78</v>
      </c>
      <c r="AY325" s="157" t="s">
        <v>194</v>
      </c>
    </row>
    <row r="326" spans="2:65" s="1" customFormat="1" ht="16.35" customHeight="1">
      <c r="B326" s="140"/>
      <c r="C326" s="141" t="s">
        <v>1337</v>
      </c>
      <c r="D326" s="141" t="s">
        <v>197</v>
      </c>
      <c r="E326" s="142" t="s">
        <v>1338</v>
      </c>
      <c r="F326" s="143" t="s">
        <v>1339</v>
      </c>
      <c r="G326" s="144" t="s">
        <v>200</v>
      </c>
      <c r="H326" s="145">
        <v>3</v>
      </c>
      <c r="I326" s="146"/>
      <c r="J326" s="147">
        <f>ROUND(I326*H326,2)</f>
        <v>0</v>
      </c>
      <c r="K326" s="143" t="s">
        <v>201</v>
      </c>
      <c r="L326" s="30"/>
      <c r="M326" s="148" t="s">
        <v>3</v>
      </c>
      <c r="N326" s="149" t="s">
        <v>42</v>
      </c>
      <c r="O326" s="49"/>
      <c r="P326" s="150">
        <f>O326*H326</f>
        <v>0</v>
      </c>
      <c r="Q326" s="150">
        <v>0</v>
      </c>
      <c r="R326" s="150">
        <f>Q326*H326</f>
        <v>0</v>
      </c>
      <c r="S326" s="150">
        <v>0</v>
      </c>
      <c r="T326" s="151">
        <f>S326*H326</f>
        <v>0</v>
      </c>
      <c r="AR326" s="16" t="s">
        <v>294</v>
      </c>
      <c r="AT326" s="16" t="s">
        <v>197</v>
      </c>
      <c r="AU326" s="16" t="s">
        <v>80</v>
      </c>
      <c r="AY326" s="16" t="s">
        <v>194</v>
      </c>
      <c r="BE326" s="152">
        <f>IF(N326="základní",J326,0)</f>
        <v>0</v>
      </c>
      <c r="BF326" s="152">
        <f>IF(N326="snížená",J326,0)</f>
        <v>0</v>
      </c>
      <c r="BG326" s="152">
        <f>IF(N326="zákl. přenesená",J326,0)</f>
        <v>0</v>
      </c>
      <c r="BH326" s="152">
        <f>IF(N326="sníž. přenesená",J326,0)</f>
        <v>0</v>
      </c>
      <c r="BI326" s="152">
        <f>IF(N326="nulová",J326,0)</f>
        <v>0</v>
      </c>
      <c r="BJ326" s="16" t="s">
        <v>78</v>
      </c>
      <c r="BK326" s="152">
        <f>ROUND(I326*H326,2)</f>
        <v>0</v>
      </c>
      <c r="BL326" s="16" t="s">
        <v>294</v>
      </c>
      <c r="BM326" s="16" t="s">
        <v>1340</v>
      </c>
    </row>
    <row r="327" spans="2:47" s="1" customFormat="1" ht="19.2">
      <c r="B327" s="30"/>
      <c r="D327" s="153" t="s">
        <v>204</v>
      </c>
      <c r="F327" s="154" t="s">
        <v>1341</v>
      </c>
      <c r="I327" s="85"/>
      <c r="L327" s="30"/>
      <c r="M327" s="155"/>
      <c r="N327" s="49"/>
      <c r="O327" s="49"/>
      <c r="P327" s="49"/>
      <c r="Q327" s="49"/>
      <c r="R327" s="49"/>
      <c r="S327" s="49"/>
      <c r="T327" s="50"/>
      <c r="AT327" s="16" t="s">
        <v>204</v>
      </c>
      <c r="AU327" s="16" t="s">
        <v>80</v>
      </c>
    </row>
    <row r="328" spans="2:65" s="1" customFormat="1" ht="16.35" customHeight="1">
      <c r="B328" s="140"/>
      <c r="C328" s="141" t="s">
        <v>1342</v>
      </c>
      <c r="D328" s="141" t="s">
        <v>197</v>
      </c>
      <c r="E328" s="142" t="s">
        <v>1343</v>
      </c>
      <c r="F328" s="143" t="s">
        <v>1344</v>
      </c>
      <c r="G328" s="144" t="s">
        <v>200</v>
      </c>
      <c r="H328" s="145">
        <v>8</v>
      </c>
      <c r="I328" s="146"/>
      <c r="J328" s="147">
        <f>ROUND(I328*H328,2)</f>
        <v>0</v>
      </c>
      <c r="K328" s="143" t="s">
        <v>201</v>
      </c>
      <c r="L328" s="30"/>
      <c r="M328" s="148" t="s">
        <v>3</v>
      </c>
      <c r="N328" s="149" t="s">
        <v>42</v>
      </c>
      <c r="O328" s="49"/>
      <c r="P328" s="150">
        <f>O328*H328</f>
        <v>0</v>
      </c>
      <c r="Q328" s="150">
        <v>0</v>
      </c>
      <c r="R328" s="150">
        <f>Q328*H328</f>
        <v>0</v>
      </c>
      <c r="S328" s="150">
        <v>0.00075</v>
      </c>
      <c r="T328" s="151">
        <f>S328*H328</f>
        <v>0.006</v>
      </c>
      <c r="AR328" s="16" t="s">
        <v>202</v>
      </c>
      <c r="AT328" s="16" t="s">
        <v>197</v>
      </c>
      <c r="AU328" s="16" t="s">
        <v>80</v>
      </c>
      <c r="AY328" s="16" t="s">
        <v>194</v>
      </c>
      <c r="BE328" s="152">
        <f>IF(N328="základní",J328,0)</f>
        <v>0</v>
      </c>
      <c r="BF328" s="152">
        <f>IF(N328="snížená",J328,0)</f>
        <v>0</v>
      </c>
      <c r="BG328" s="152">
        <f>IF(N328="zákl. přenesená",J328,0)</f>
        <v>0</v>
      </c>
      <c r="BH328" s="152">
        <f>IF(N328="sníž. přenesená",J328,0)</f>
        <v>0</v>
      </c>
      <c r="BI328" s="152">
        <f>IF(N328="nulová",J328,0)</f>
        <v>0</v>
      </c>
      <c r="BJ328" s="16" t="s">
        <v>78</v>
      </c>
      <c r="BK328" s="152">
        <f>ROUND(I328*H328,2)</f>
        <v>0</v>
      </c>
      <c r="BL328" s="16" t="s">
        <v>202</v>
      </c>
      <c r="BM328" s="16" t="s">
        <v>1345</v>
      </c>
    </row>
    <row r="329" spans="2:47" s="1" customFormat="1" ht="12">
      <c r="B329" s="30"/>
      <c r="D329" s="153" t="s">
        <v>204</v>
      </c>
      <c r="F329" s="154" t="s">
        <v>1346</v>
      </c>
      <c r="I329" s="85"/>
      <c r="L329" s="30"/>
      <c r="M329" s="155"/>
      <c r="N329" s="49"/>
      <c r="O329" s="49"/>
      <c r="P329" s="49"/>
      <c r="Q329" s="49"/>
      <c r="R329" s="49"/>
      <c r="S329" s="49"/>
      <c r="T329" s="50"/>
      <c r="AT329" s="16" t="s">
        <v>204</v>
      </c>
      <c r="AU329" s="16" t="s">
        <v>80</v>
      </c>
    </row>
    <row r="330" spans="2:51" s="12" customFormat="1" ht="12">
      <c r="B330" s="164"/>
      <c r="D330" s="153" t="s">
        <v>206</v>
      </c>
      <c r="E330" s="165" t="s">
        <v>3</v>
      </c>
      <c r="F330" s="166" t="s">
        <v>1150</v>
      </c>
      <c r="H330" s="165" t="s">
        <v>3</v>
      </c>
      <c r="I330" s="167"/>
      <c r="L330" s="164"/>
      <c r="M330" s="168"/>
      <c r="N330" s="169"/>
      <c r="O330" s="169"/>
      <c r="P330" s="169"/>
      <c r="Q330" s="169"/>
      <c r="R330" s="169"/>
      <c r="S330" s="169"/>
      <c r="T330" s="170"/>
      <c r="AT330" s="165" t="s">
        <v>206</v>
      </c>
      <c r="AU330" s="165" t="s">
        <v>80</v>
      </c>
      <c r="AV330" s="12" t="s">
        <v>78</v>
      </c>
      <c r="AW330" s="12" t="s">
        <v>31</v>
      </c>
      <c r="AX330" s="12" t="s">
        <v>71</v>
      </c>
      <c r="AY330" s="165" t="s">
        <v>194</v>
      </c>
    </row>
    <row r="331" spans="2:51" s="11" customFormat="1" ht="12">
      <c r="B331" s="156"/>
      <c r="D331" s="153" t="s">
        <v>206</v>
      </c>
      <c r="E331" s="157" t="s">
        <v>3</v>
      </c>
      <c r="F331" s="158" t="s">
        <v>223</v>
      </c>
      <c r="H331" s="159">
        <v>8</v>
      </c>
      <c r="I331" s="160"/>
      <c r="L331" s="156"/>
      <c r="M331" s="161"/>
      <c r="N331" s="162"/>
      <c r="O331" s="162"/>
      <c r="P331" s="162"/>
      <c r="Q331" s="162"/>
      <c r="R331" s="162"/>
      <c r="S331" s="162"/>
      <c r="T331" s="163"/>
      <c r="AT331" s="157" t="s">
        <v>206</v>
      </c>
      <c r="AU331" s="157" t="s">
        <v>80</v>
      </c>
      <c r="AV331" s="11" t="s">
        <v>80</v>
      </c>
      <c r="AW331" s="11" t="s">
        <v>31</v>
      </c>
      <c r="AX331" s="11" t="s">
        <v>78</v>
      </c>
      <c r="AY331" s="157" t="s">
        <v>194</v>
      </c>
    </row>
    <row r="332" spans="2:65" s="1" customFormat="1" ht="16.35" customHeight="1">
      <c r="B332" s="140"/>
      <c r="C332" s="141" t="s">
        <v>1347</v>
      </c>
      <c r="D332" s="141" t="s">
        <v>197</v>
      </c>
      <c r="E332" s="142" t="s">
        <v>1348</v>
      </c>
      <c r="F332" s="143" t="s">
        <v>1349</v>
      </c>
      <c r="G332" s="144" t="s">
        <v>200</v>
      </c>
      <c r="H332" s="145">
        <v>3</v>
      </c>
      <c r="I332" s="146"/>
      <c r="J332" s="147">
        <f>ROUND(I332*H332,2)</f>
        <v>0</v>
      </c>
      <c r="K332" s="143" t="s">
        <v>201</v>
      </c>
      <c r="L332" s="30"/>
      <c r="M332" s="148" t="s">
        <v>3</v>
      </c>
      <c r="N332" s="149" t="s">
        <v>42</v>
      </c>
      <c r="O332" s="49"/>
      <c r="P332" s="150">
        <f>O332*H332</f>
        <v>0</v>
      </c>
      <c r="Q332" s="150">
        <v>0</v>
      </c>
      <c r="R332" s="150">
        <f>Q332*H332</f>
        <v>0</v>
      </c>
      <c r="S332" s="150">
        <v>0.0035</v>
      </c>
      <c r="T332" s="151">
        <f>S332*H332</f>
        <v>0.0105</v>
      </c>
      <c r="AR332" s="16" t="s">
        <v>294</v>
      </c>
      <c r="AT332" s="16" t="s">
        <v>197</v>
      </c>
      <c r="AU332" s="16" t="s">
        <v>80</v>
      </c>
      <c r="AY332" s="16" t="s">
        <v>194</v>
      </c>
      <c r="BE332" s="152">
        <f>IF(N332="základní",J332,0)</f>
        <v>0</v>
      </c>
      <c r="BF332" s="152">
        <f>IF(N332="snížená",J332,0)</f>
        <v>0</v>
      </c>
      <c r="BG332" s="152">
        <f>IF(N332="zákl. přenesená",J332,0)</f>
        <v>0</v>
      </c>
      <c r="BH332" s="152">
        <f>IF(N332="sníž. přenesená",J332,0)</f>
        <v>0</v>
      </c>
      <c r="BI332" s="152">
        <f>IF(N332="nulová",J332,0)</f>
        <v>0</v>
      </c>
      <c r="BJ332" s="16" t="s">
        <v>78</v>
      </c>
      <c r="BK332" s="152">
        <f>ROUND(I332*H332,2)</f>
        <v>0</v>
      </c>
      <c r="BL332" s="16" t="s">
        <v>294</v>
      </c>
      <c r="BM332" s="16" t="s">
        <v>1350</v>
      </c>
    </row>
    <row r="333" spans="2:47" s="1" customFormat="1" ht="12">
      <c r="B333" s="30"/>
      <c r="D333" s="153" t="s">
        <v>204</v>
      </c>
      <c r="F333" s="154" t="s">
        <v>1351</v>
      </c>
      <c r="I333" s="85"/>
      <c r="L333" s="30"/>
      <c r="M333" s="155"/>
      <c r="N333" s="49"/>
      <c r="O333" s="49"/>
      <c r="P333" s="49"/>
      <c r="Q333" s="49"/>
      <c r="R333" s="49"/>
      <c r="S333" s="49"/>
      <c r="T333" s="50"/>
      <c r="AT333" s="16" t="s">
        <v>204</v>
      </c>
      <c r="AU333" s="16" t="s">
        <v>80</v>
      </c>
    </row>
    <row r="334" spans="2:51" s="11" customFormat="1" ht="12">
      <c r="B334" s="156"/>
      <c r="D334" s="153" t="s">
        <v>206</v>
      </c>
      <c r="E334" s="157" t="s">
        <v>3</v>
      </c>
      <c r="F334" s="158" t="s">
        <v>1352</v>
      </c>
      <c r="H334" s="159">
        <v>3</v>
      </c>
      <c r="I334" s="160"/>
      <c r="L334" s="156"/>
      <c r="M334" s="161"/>
      <c r="N334" s="162"/>
      <c r="O334" s="162"/>
      <c r="P334" s="162"/>
      <c r="Q334" s="162"/>
      <c r="R334" s="162"/>
      <c r="S334" s="162"/>
      <c r="T334" s="163"/>
      <c r="AT334" s="157" t="s">
        <v>206</v>
      </c>
      <c r="AU334" s="157" t="s">
        <v>80</v>
      </c>
      <c r="AV334" s="11" t="s">
        <v>80</v>
      </c>
      <c r="AW334" s="11" t="s">
        <v>31</v>
      </c>
      <c r="AX334" s="11" t="s">
        <v>78</v>
      </c>
      <c r="AY334" s="157" t="s">
        <v>194</v>
      </c>
    </row>
    <row r="335" spans="2:65" s="1" customFormat="1" ht="16.35" customHeight="1">
      <c r="B335" s="140"/>
      <c r="C335" s="141" t="s">
        <v>1353</v>
      </c>
      <c r="D335" s="141" t="s">
        <v>197</v>
      </c>
      <c r="E335" s="142" t="s">
        <v>1354</v>
      </c>
      <c r="F335" s="143" t="s">
        <v>1355</v>
      </c>
      <c r="G335" s="144" t="s">
        <v>200</v>
      </c>
      <c r="H335" s="145">
        <v>1</v>
      </c>
      <c r="I335" s="146"/>
      <c r="J335" s="147">
        <f>ROUND(I335*H335,2)</f>
        <v>0</v>
      </c>
      <c r="K335" s="143" t="s">
        <v>201</v>
      </c>
      <c r="L335" s="30"/>
      <c r="M335" s="148" t="s">
        <v>3</v>
      </c>
      <c r="N335" s="149" t="s">
        <v>42</v>
      </c>
      <c r="O335" s="49"/>
      <c r="P335" s="150">
        <f>O335*H335</f>
        <v>0</v>
      </c>
      <c r="Q335" s="150">
        <v>0</v>
      </c>
      <c r="R335" s="150">
        <f>Q335*H335</f>
        <v>0</v>
      </c>
      <c r="S335" s="150">
        <v>0.024</v>
      </c>
      <c r="T335" s="151">
        <f>S335*H335</f>
        <v>0.024</v>
      </c>
      <c r="AR335" s="16" t="s">
        <v>294</v>
      </c>
      <c r="AT335" s="16" t="s">
        <v>197</v>
      </c>
      <c r="AU335" s="16" t="s">
        <v>80</v>
      </c>
      <c r="AY335" s="16" t="s">
        <v>194</v>
      </c>
      <c r="BE335" s="152">
        <f>IF(N335="základní",J335,0)</f>
        <v>0</v>
      </c>
      <c r="BF335" s="152">
        <f>IF(N335="snížená",J335,0)</f>
        <v>0</v>
      </c>
      <c r="BG335" s="152">
        <f>IF(N335="zákl. přenesená",J335,0)</f>
        <v>0</v>
      </c>
      <c r="BH335" s="152">
        <f>IF(N335="sníž. přenesená",J335,0)</f>
        <v>0</v>
      </c>
      <c r="BI335" s="152">
        <f>IF(N335="nulová",J335,0)</f>
        <v>0</v>
      </c>
      <c r="BJ335" s="16" t="s">
        <v>78</v>
      </c>
      <c r="BK335" s="152">
        <f>ROUND(I335*H335,2)</f>
        <v>0</v>
      </c>
      <c r="BL335" s="16" t="s">
        <v>294</v>
      </c>
      <c r="BM335" s="16" t="s">
        <v>1356</v>
      </c>
    </row>
    <row r="336" spans="2:47" s="1" customFormat="1" ht="19.2">
      <c r="B336" s="30"/>
      <c r="D336" s="153" t="s">
        <v>204</v>
      </c>
      <c r="F336" s="154" t="s">
        <v>1357</v>
      </c>
      <c r="I336" s="85"/>
      <c r="L336" s="30"/>
      <c r="M336" s="155"/>
      <c r="N336" s="49"/>
      <c r="O336" s="49"/>
      <c r="P336" s="49"/>
      <c r="Q336" s="49"/>
      <c r="R336" s="49"/>
      <c r="S336" s="49"/>
      <c r="T336" s="50"/>
      <c r="AT336" s="16" t="s">
        <v>204</v>
      </c>
      <c r="AU336" s="16" t="s">
        <v>80</v>
      </c>
    </row>
    <row r="337" spans="2:51" s="11" customFormat="1" ht="12">
      <c r="B337" s="156"/>
      <c r="D337" s="153" t="s">
        <v>206</v>
      </c>
      <c r="E337" s="157" t="s">
        <v>3</v>
      </c>
      <c r="F337" s="158" t="s">
        <v>1358</v>
      </c>
      <c r="H337" s="159">
        <v>1</v>
      </c>
      <c r="I337" s="160"/>
      <c r="L337" s="156"/>
      <c r="M337" s="161"/>
      <c r="N337" s="162"/>
      <c r="O337" s="162"/>
      <c r="P337" s="162"/>
      <c r="Q337" s="162"/>
      <c r="R337" s="162"/>
      <c r="S337" s="162"/>
      <c r="T337" s="163"/>
      <c r="AT337" s="157" t="s">
        <v>206</v>
      </c>
      <c r="AU337" s="157" t="s">
        <v>80</v>
      </c>
      <c r="AV337" s="11" t="s">
        <v>80</v>
      </c>
      <c r="AW337" s="11" t="s">
        <v>31</v>
      </c>
      <c r="AX337" s="11" t="s">
        <v>78</v>
      </c>
      <c r="AY337" s="157" t="s">
        <v>194</v>
      </c>
    </row>
    <row r="338" spans="2:65" s="1" customFormat="1" ht="16.35" customHeight="1">
      <c r="B338" s="140"/>
      <c r="C338" s="141" t="s">
        <v>1359</v>
      </c>
      <c r="D338" s="141" t="s">
        <v>197</v>
      </c>
      <c r="E338" s="142" t="s">
        <v>1360</v>
      </c>
      <c r="F338" s="143" t="s">
        <v>1361</v>
      </c>
      <c r="G338" s="144" t="s">
        <v>200</v>
      </c>
      <c r="H338" s="145">
        <v>2</v>
      </c>
      <c r="I338" s="146"/>
      <c r="J338" s="147">
        <f>ROUND(I338*H338,2)</f>
        <v>0</v>
      </c>
      <c r="K338" s="143" t="s">
        <v>201</v>
      </c>
      <c r="L338" s="30"/>
      <c r="M338" s="148" t="s">
        <v>3</v>
      </c>
      <c r="N338" s="149" t="s">
        <v>42</v>
      </c>
      <c r="O338" s="49"/>
      <c r="P338" s="150">
        <f>O338*H338</f>
        <v>0</v>
      </c>
      <c r="Q338" s="150">
        <v>0</v>
      </c>
      <c r="R338" s="150">
        <f>Q338*H338</f>
        <v>0</v>
      </c>
      <c r="S338" s="150">
        <v>0.028</v>
      </c>
      <c r="T338" s="151">
        <f>S338*H338</f>
        <v>0.056</v>
      </c>
      <c r="AR338" s="16" t="s">
        <v>294</v>
      </c>
      <c r="AT338" s="16" t="s">
        <v>197</v>
      </c>
      <c r="AU338" s="16" t="s">
        <v>80</v>
      </c>
      <c r="AY338" s="16" t="s">
        <v>194</v>
      </c>
      <c r="BE338" s="152">
        <f>IF(N338="základní",J338,0)</f>
        <v>0</v>
      </c>
      <c r="BF338" s="152">
        <f>IF(N338="snížená",J338,0)</f>
        <v>0</v>
      </c>
      <c r="BG338" s="152">
        <f>IF(N338="zákl. přenesená",J338,0)</f>
        <v>0</v>
      </c>
      <c r="BH338" s="152">
        <f>IF(N338="sníž. přenesená",J338,0)</f>
        <v>0</v>
      </c>
      <c r="BI338" s="152">
        <f>IF(N338="nulová",J338,0)</f>
        <v>0</v>
      </c>
      <c r="BJ338" s="16" t="s">
        <v>78</v>
      </c>
      <c r="BK338" s="152">
        <f>ROUND(I338*H338,2)</f>
        <v>0</v>
      </c>
      <c r="BL338" s="16" t="s">
        <v>294</v>
      </c>
      <c r="BM338" s="16" t="s">
        <v>1362</v>
      </c>
    </row>
    <row r="339" spans="2:47" s="1" customFormat="1" ht="19.2">
      <c r="B339" s="30"/>
      <c r="D339" s="153" t="s">
        <v>204</v>
      </c>
      <c r="F339" s="154" t="s">
        <v>1363</v>
      </c>
      <c r="I339" s="85"/>
      <c r="L339" s="30"/>
      <c r="M339" s="155"/>
      <c r="N339" s="49"/>
      <c r="O339" s="49"/>
      <c r="P339" s="49"/>
      <c r="Q339" s="49"/>
      <c r="R339" s="49"/>
      <c r="S339" s="49"/>
      <c r="T339" s="50"/>
      <c r="AT339" s="16" t="s">
        <v>204</v>
      </c>
      <c r="AU339" s="16" t="s">
        <v>80</v>
      </c>
    </row>
    <row r="340" spans="2:51" s="11" customFormat="1" ht="12">
      <c r="B340" s="156"/>
      <c r="D340" s="153" t="s">
        <v>206</v>
      </c>
      <c r="E340" s="157" t="s">
        <v>3</v>
      </c>
      <c r="F340" s="158" t="s">
        <v>697</v>
      </c>
      <c r="H340" s="159">
        <v>2</v>
      </c>
      <c r="I340" s="160"/>
      <c r="L340" s="156"/>
      <c r="M340" s="161"/>
      <c r="N340" s="162"/>
      <c r="O340" s="162"/>
      <c r="P340" s="162"/>
      <c r="Q340" s="162"/>
      <c r="R340" s="162"/>
      <c r="S340" s="162"/>
      <c r="T340" s="163"/>
      <c r="AT340" s="157" t="s">
        <v>206</v>
      </c>
      <c r="AU340" s="157" t="s">
        <v>80</v>
      </c>
      <c r="AV340" s="11" t="s">
        <v>80</v>
      </c>
      <c r="AW340" s="11" t="s">
        <v>31</v>
      </c>
      <c r="AX340" s="11" t="s">
        <v>78</v>
      </c>
      <c r="AY340" s="157" t="s">
        <v>194</v>
      </c>
    </row>
    <row r="341" spans="2:65" s="1" customFormat="1" ht="16.35" customHeight="1">
      <c r="B341" s="140"/>
      <c r="C341" s="141" t="s">
        <v>1364</v>
      </c>
      <c r="D341" s="141" t="s">
        <v>197</v>
      </c>
      <c r="E341" s="142" t="s">
        <v>1365</v>
      </c>
      <c r="F341" s="143" t="s">
        <v>1366</v>
      </c>
      <c r="G341" s="144" t="s">
        <v>200</v>
      </c>
      <c r="H341" s="145">
        <v>1</v>
      </c>
      <c r="I341" s="146"/>
      <c r="J341" s="147">
        <f>ROUND(I341*H341,2)</f>
        <v>0</v>
      </c>
      <c r="K341" s="143" t="s">
        <v>201</v>
      </c>
      <c r="L341" s="30"/>
      <c r="M341" s="148" t="s">
        <v>3</v>
      </c>
      <c r="N341" s="149" t="s">
        <v>42</v>
      </c>
      <c r="O341" s="49"/>
      <c r="P341" s="150">
        <f>O341*H341</f>
        <v>0</v>
      </c>
      <c r="Q341" s="150">
        <v>0</v>
      </c>
      <c r="R341" s="150">
        <f>Q341*H341</f>
        <v>0</v>
      </c>
      <c r="S341" s="150">
        <v>0</v>
      </c>
      <c r="T341" s="151">
        <f>S341*H341</f>
        <v>0</v>
      </c>
      <c r="AR341" s="16" t="s">
        <v>294</v>
      </c>
      <c r="AT341" s="16" t="s">
        <v>197</v>
      </c>
      <c r="AU341" s="16" t="s">
        <v>80</v>
      </c>
      <c r="AY341" s="16" t="s">
        <v>194</v>
      </c>
      <c r="BE341" s="152">
        <f>IF(N341="základní",J341,0)</f>
        <v>0</v>
      </c>
      <c r="BF341" s="152">
        <f>IF(N341="snížená",J341,0)</f>
        <v>0</v>
      </c>
      <c r="BG341" s="152">
        <f>IF(N341="zákl. přenesená",J341,0)</f>
        <v>0</v>
      </c>
      <c r="BH341" s="152">
        <f>IF(N341="sníž. přenesená",J341,0)</f>
        <v>0</v>
      </c>
      <c r="BI341" s="152">
        <f>IF(N341="nulová",J341,0)</f>
        <v>0</v>
      </c>
      <c r="BJ341" s="16" t="s">
        <v>78</v>
      </c>
      <c r="BK341" s="152">
        <f>ROUND(I341*H341,2)</f>
        <v>0</v>
      </c>
      <c r="BL341" s="16" t="s">
        <v>294</v>
      </c>
      <c r="BM341" s="16" t="s">
        <v>1367</v>
      </c>
    </row>
    <row r="342" spans="2:47" s="1" customFormat="1" ht="19.2">
      <c r="B342" s="30"/>
      <c r="D342" s="153" t="s">
        <v>204</v>
      </c>
      <c r="F342" s="154" t="s">
        <v>1368</v>
      </c>
      <c r="I342" s="85"/>
      <c r="L342" s="30"/>
      <c r="M342" s="155"/>
      <c r="N342" s="49"/>
      <c r="O342" s="49"/>
      <c r="P342" s="49"/>
      <c r="Q342" s="49"/>
      <c r="R342" s="49"/>
      <c r="S342" s="49"/>
      <c r="T342" s="50"/>
      <c r="AT342" s="16" t="s">
        <v>204</v>
      </c>
      <c r="AU342" s="16" t="s">
        <v>80</v>
      </c>
    </row>
    <row r="343" spans="2:51" s="11" customFormat="1" ht="12">
      <c r="B343" s="156"/>
      <c r="D343" s="153" t="s">
        <v>206</v>
      </c>
      <c r="E343" s="157" t="s">
        <v>3</v>
      </c>
      <c r="F343" s="158" t="s">
        <v>1369</v>
      </c>
      <c r="H343" s="159">
        <v>1</v>
      </c>
      <c r="I343" s="160"/>
      <c r="L343" s="156"/>
      <c r="M343" s="161"/>
      <c r="N343" s="162"/>
      <c r="O343" s="162"/>
      <c r="P343" s="162"/>
      <c r="Q343" s="162"/>
      <c r="R343" s="162"/>
      <c r="S343" s="162"/>
      <c r="T343" s="163"/>
      <c r="AT343" s="157" t="s">
        <v>206</v>
      </c>
      <c r="AU343" s="157" t="s">
        <v>80</v>
      </c>
      <c r="AV343" s="11" t="s">
        <v>80</v>
      </c>
      <c r="AW343" s="11" t="s">
        <v>31</v>
      </c>
      <c r="AX343" s="11" t="s">
        <v>78</v>
      </c>
      <c r="AY343" s="157" t="s">
        <v>194</v>
      </c>
    </row>
    <row r="344" spans="2:65" s="1" customFormat="1" ht="16.35" customHeight="1">
      <c r="B344" s="140"/>
      <c r="C344" s="179" t="s">
        <v>1370</v>
      </c>
      <c r="D344" s="179" t="s">
        <v>220</v>
      </c>
      <c r="E344" s="180" t="s">
        <v>1371</v>
      </c>
      <c r="F344" s="181" t="s">
        <v>1372</v>
      </c>
      <c r="G344" s="182" t="s">
        <v>532</v>
      </c>
      <c r="H344" s="183">
        <v>1.26</v>
      </c>
      <c r="I344" s="184"/>
      <c r="J344" s="185">
        <f>ROUND(I344*H344,2)</f>
        <v>0</v>
      </c>
      <c r="K344" s="181" t="s">
        <v>3</v>
      </c>
      <c r="L344" s="186"/>
      <c r="M344" s="187" t="s">
        <v>3</v>
      </c>
      <c r="N344" s="188" t="s">
        <v>42</v>
      </c>
      <c r="O344" s="49"/>
      <c r="P344" s="150">
        <f>O344*H344</f>
        <v>0</v>
      </c>
      <c r="Q344" s="150">
        <v>0.004</v>
      </c>
      <c r="R344" s="150">
        <f>Q344*H344</f>
        <v>0.00504</v>
      </c>
      <c r="S344" s="150">
        <v>0</v>
      </c>
      <c r="T344" s="151">
        <f>S344*H344</f>
        <v>0</v>
      </c>
      <c r="AR344" s="16" t="s">
        <v>350</v>
      </c>
      <c r="AT344" s="16" t="s">
        <v>220</v>
      </c>
      <c r="AU344" s="16" t="s">
        <v>80</v>
      </c>
      <c r="AY344" s="16" t="s">
        <v>194</v>
      </c>
      <c r="BE344" s="152">
        <f>IF(N344="základní",J344,0)</f>
        <v>0</v>
      </c>
      <c r="BF344" s="152">
        <f>IF(N344="snížená",J344,0)</f>
        <v>0</v>
      </c>
      <c r="BG344" s="152">
        <f>IF(N344="zákl. přenesená",J344,0)</f>
        <v>0</v>
      </c>
      <c r="BH344" s="152">
        <f>IF(N344="sníž. přenesená",J344,0)</f>
        <v>0</v>
      </c>
      <c r="BI344" s="152">
        <f>IF(N344="nulová",J344,0)</f>
        <v>0</v>
      </c>
      <c r="BJ344" s="16" t="s">
        <v>78</v>
      </c>
      <c r="BK344" s="152">
        <f>ROUND(I344*H344,2)</f>
        <v>0</v>
      </c>
      <c r="BL344" s="16" t="s">
        <v>294</v>
      </c>
      <c r="BM344" s="16" t="s">
        <v>1373</v>
      </c>
    </row>
    <row r="345" spans="2:47" s="1" customFormat="1" ht="12">
      <c r="B345" s="30"/>
      <c r="D345" s="153" t="s">
        <v>204</v>
      </c>
      <c r="F345" s="154" t="s">
        <v>1372</v>
      </c>
      <c r="I345" s="85"/>
      <c r="L345" s="30"/>
      <c r="M345" s="155"/>
      <c r="N345" s="49"/>
      <c r="O345" s="49"/>
      <c r="P345" s="49"/>
      <c r="Q345" s="49"/>
      <c r="R345" s="49"/>
      <c r="S345" s="49"/>
      <c r="T345" s="50"/>
      <c r="AT345" s="16" t="s">
        <v>204</v>
      </c>
      <c r="AU345" s="16" t="s">
        <v>80</v>
      </c>
    </row>
    <row r="346" spans="2:51" s="11" customFormat="1" ht="12">
      <c r="B346" s="156"/>
      <c r="D346" s="153" t="s">
        <v>206</v>
      </c>
      <c r="F346" s="158" t="s">
        <v>1374</v>
      </c>
      <c r="H346" s="159">
        <v>1.26</v>
      </c>
      <c r="I346" s="160"/>
      <c r="L346" s="156"/>
      <c r="M346" s="161"/>
      <c r="N346" s="162"/>
      <c r="O346" s="162"/>
      <c r="P346" s="162"/>
      <c r="Q346" s="162"/>
      <c r="R346" s="162"/>
      <c r="S346" s="162"/>
      <c r="T346" s="163"/>
      <c r="AT346" s="157" t="s">
        <v>206</v>
      </c>
      <c r="AU346" s="157" t="s">
        <v>80</v>
      </c>
      <c r="AV346" s="11" t="s">
        <v>80</v>
      </c>
      <c r="AW346" s="11" t="s">
        <v>4</v>
      </c>
      <c r="AX346" s="11" t="s">
        <v>78</v>
      </c>
      <c r="AY346" s="157" t="s">
        <v>194</v>
      </c>
    </row>
    <row r="347" spans="2:65" s="1" customFormat="1" ht="16.35" customHeight="1">
      <c r="B347" s="140"/>
      <c r="C347" s="141" t="s">
        <v>723</v>
      </c>
      <c r="D347" s="141" t="s">
        <v>197</v>
      </c>
      <c r="E347" s="142" t="s">
        <v>724</v>
      </c>
      <c r="F347" s="143" t="s">
        <v>725</v>
      </c>
      <c r="G347" s="144" t="s">
        <v>200</v>
      </c>
      <c r="H347" s="145">
        <v>1</v>
      </c>
      <c r="I347" s="146"/>
      <c r="J347" s="147">
        <f>ROUND(I347*H347,2)</f>
        <v>0</v>
      </c>
      <c r="K347" s="143" t="s">
        <v>3</v>
      </c>
      <c r="L347" s="30"/>
      <c r="M347" s="148" t="s">
        <v>3</v>
      </c>
      <c r="N347" s="149" t="s">
        <v>42</v>
      </c>
      <c r="O347" s="49"/>
      <c r="P347" s="150">
        <f>O347*H347</f>
        <v>0</v>
      </c>
      <c r="Q347" s="150">
        <v>0</v>
      </c>
      <c r="R347" s="150">
        <f>Q347*H347</f>
        <v>0</v>
      </c>
      <c r="S347" s="150">
        <v>0</v>
      </c>
      <c r="T347" s="151">
        <f>S347*H347</f>
        <v>0</v>
      </c>
      <c r="AR347" s="16" t="s">
        <v>294</v>
      </c>
      <c r="AT347" s="16" t="s">
        <v>197</v>
      </c>
      <c r="AU347" s="16" t="s">
        <v>80</v>
      </c>
      <c r="AY347" s="16" t="s">
        <v>194</v>
      </c>
      <c r="BE347" s="152">
        <f>IF(N347="základní",J347,0)</f>
        <v>0</v>
      </c>
      <c r="BF347" s="152">
        <f>IF(N347="snížená",J347,0)</f>
        <v>0</v>
      </c>
      <c r="BG347" s="152">
        <f>IF(N347="zákl. přenesená",J347,0)</f>
        <v>0</v>
      </c>
      <c r="BH347" s="152">
        <f>IF(N347="sníž. přenesená",J347,0)</f>
        <v>0</v>
      </c>
      <c r="BI347" s="152">
        <f>IF(N347="nulová",J347,0)</f>
        <v>0</v>
      </c>
      <c r="BJ347" s="16" t="s">
        <v>78</v>
      </c>
      <c r="BK347" s="152">
        <f>ROUND(I347*H347,2)</f>
        <v>0</v>
      </c>
      <c r="BL347" s="16" t="s">
        <v>294</v>
      </c>
      <c r="BM347" s="16" t="s">
        <v>1375</v>
      </c>
    </row>
    <row r="348" spans="2:47" s="1" customFormat="1" ht="12">
      <c r="B348" s="30"/>
      <c r="D348" s="153" t="s">
        <v>204</v>
      </c>
      <c r="F348" s="154" t="s">
        <v>727</v>
      </c>
      <c r="I348" s="85"/>
      <c r="L348" s="30"/>
      <c r="M348" s="155"/>
      <c r="N348" s="49"/>
      <c r="O348" s="49"/>
      <c r="P348" s="49"/>
      <c r="Q348" s="49"/>
      <c r="R348" s="49"/>
      <c r="S348" s="49"/>
      <c r="T348" s="50"/>
      <c r="AT348" s="16" t="s">
        <v>204</v>
      </c>
      <c r="AU348" s="16" t="s">
        <v>80</v>
      </c>
    </row>
    <row r="349" spans="2:47" s="1" customFormat="1" ht="19.2">
      <c r="B349" s="30"/>
      <c r="D349" s="153" t="s">
        <v>337</v>
      </c>
      <c r="F349" s="197" t="s">
        <v>728</v>
      </c>
      <c r="I349" s="85"/>
      <c r="L349" s="30"/>
      <c r="M349" s="155"/>
      <c r="N349" s="49"/>
      <c r="O349" s="49"/>
      <c r="P349" s="49"/>
      <c r="Q349" s="49"/>
      <c r="R349" s="49"/>
      <c r="S349" s="49"/>
      <c r="T349" s="50"/>
      <c r="AT349" s="16" t="s">
        <v>337</v>
      </c>
      <c r="AU349" s="16" t="s">
        <v>80</v>
      </c>
    </row>
    <row r="350" spans="2:51" s="11" customFormat="1" ht="12">
      <c r="B350" s="156"/>
      <c r="D350" s="153" t="s">
        <v>206</v>
      </c>
      <c r="E350" s="157" t="s">
        <v>3</v>
      </c>
      <c r="F350" s="158" t="s">
        <v>1376</v>
      </c>
      <c r="H350" s="159">
        <v>1</v>
      </c>
      <c r="I350" s="160"/>
      <c r="L350" s="156"/>
      <c r="M350" s="161"/>
      <c r="N350" s="162"/>
      <c r="O350" s="162"/>
      <c r="P350" s="162"/>
      <c r="Q350" s="162"/>
      <c r="R350" s="162"/>
      <c r="S350" s="162"/>
      <c r="T350" s="163"/>
      <c r="AT350" s="157" t="s">
        <v>206</v>
      </c>
      <c r="AU350" s="157" t="s">
        <v>80</v>
      </c>
      <c r="AV350" s="11" t="s">
        <v>80</v>
      </c>
      <c r="AW350" s="11" t="s">
        <v>31</v>
      </c>
      <c r="AX350" s="11" t="s">
        <v>71</v>
      </c>
      <c r="AY350" s="157" t="s">
        <v>194</v>
      </c>
    </row>
    <row r="351" spans="2:51" s="13" customFormat="1" ht="12">
      <c r="B351" s="171"/>
      <c r="D351" s="153" t="s">
        <v>206</v>
      </c>
      <c r="E351" s="172" t="s">
        <v>3</v>
      </c>
      <c r="F351" s="173" t="s">
        <v>215</v>
      </c>
      <c r="H351" s="174">
        <v>1</v>
      </c>
      <c r="I351" s="175"/>
      <c r="L351" s="171"/>
      <c r="M351" s="176"/>
      <c r="N351" s="177"/>
      <c r="O351" s="177"/>
      <c r="P351" s="177"/>
      <c r="Q351" s="177"/>
      <c r="R351" s="177"/>
      <c r="S351" s="177"/>
      <c r="T351" s="178"/>
      <c r="AT351" s="172" t="s">
        <v>206</v>
      </c>
      <c r="AU351" s="172" t="s">
        <v>80</v>
      </c>
      <c r="AV351" s="13" t="s">
        <v>202</v>
      </c>
      <c r="AW351" s="13" t="s">
        <v>31</v>
      </c>
      <c r="AX351" s="13" t="s">
        <v>78</v>
      </c>
      <c r="AY351" s="172" t="s">
        <v>194</v>
      </c>
    </row>
    <row r="352" spans="2:65" s="1" customFormat="1" ht="16.35" customHeight="1">
      <c r="B352" s="140"/>
      <c r="C352" s="141" t="s">
        <v>1377</v>
      </c>
      <c r="D352" s="141" t="s">
        <v>197</v>
      </c>
      <c r="E352" s="142" t="s">
        <v>1378</v>
      </c>
      <c r="F352" s="143" t="s">
        <v>1379</v>
      </c>
      <c r="G352" s="144" t="s">
        <v>532</v>
      </c>
      <c r="H352" s="145">
        <v>3.02</v>
      </c>
      <c r="I352" s="146"/>
      <c r="J352" s="147">
        <f>ROUND(I352*H352,2)</f>
        <v>0</v>
      </c>
      <c r="K352" s="143" t="s">
        <v>3</v>
      </c>
      <c r="L352" s="30"/>
      <c r="M352" s="148" t="s">
        <v>3</v>
      </c>
      <c r="N352" s="149" t="s">
        <v>42</v>
      </c>
      <c r="O352" s="49"/>
      <c r="P352" s="150">
        <f>O352*H352</f>
        <v>0</v>
      </c>
      <c r="Q352" s="150">
        <v>0</v>
      </c>
      <c r="R352" s="150">
        <f>Q352*H352</f>
        <v>0</v>
      </c>
      <c r="S352" s="150">
        <v>0</v>
      </c>
      <c r="T352" s="151">
        <f>S352*H352</f>
        <v>0</v>
      </c>
      <c r="AR352" s="16" t="s">
        <v>294</v>
      </c>
      <c r="AT352" s="16" t="s">
        <v>197</v>
      </c>
      <c r="AU352" s="16" t="s">
        <v>80</v>
      </c>
      <c r="AY352" s="16" t="s">
        <v>194</v>
      </c>
      <c r="BE352" s="152">
        <f>IF(N352="základní",J352,0)</f>
        <v>0</v>
      </c>
      <c r="BF352" s="152">
        <f>IF(N352="snížená",J352,0)</f>
        <v>0</v>
      </c>
      <c r="BG352" s="152">
        <f>IF(N352="zákl. přenesená",J352,0)</f>
        <v>0</v>
      </c>
      <c r="BH352" s="152">
        <f>IF(N352="sníž. přenesená",J352,0)</f>
        <v>0</v>
      </c>
      <c r="BI352" s="152">
        <f>IF(N352="nulová",J352,0)</f>
        <v>0</v>
      </c>
      <c r="BJ352" s="16" t="s">
        <v>78</v>
      </c>
      <c r="BK352" s="152">
        <f>ROUND(I352*H352,2)</f>
        <v>0</v>
      </c>
      <c r="BL352" s="16" t="s">
        <v>294</v>
      </c>
      <c r="BM352" s="16" t="s">
        <v>1380</v>
      </c>
    </row>
    <row r="353" spans="2:47" s="1" customFormat="1" ht="12">
      <c r="B353" s="30"/>
      <c r="D353" s="153" t="s">
        <v>204</v>
      </c>
      <c r="F353" s="154" t="s">
        <v>1381</v>
      </c>
      <c r="I353" s="85"/>
      <c r="L353" s="30"/>
      <c r="M353" s="155"/>
      <c r="N353" s="49"/>
      <c r="O353" s="49"/>
      <c r="P353" s="49"/>
      <c r="Q353" s="49"/>
      <c r="R353" s="49"/>
      <c r="S353" s="49"/>
      <c r="T353" s="50"/>
      <c r="AT353" s="16" t="s">
        <v>204</v>
      </c>
      <c r="AU353" s="16" t="s">
        <v>80</v>
      </c>
    </row>
    <row r="354" spans="2:47" s="1" customFormat="1" ht="19.2">
      <c r="B354" s="30"/>
      <c r="D354" s="153" t="s">
        <v>337</v>
      </c>
      <c r="F354" s="197" t="s">
        <v>728</v>
      </c>
      <c r="I354" s="85"/>
      <c r="L354" s="30"/>
      <c r="M354" s="155"/>
      <c r="N354" s="49"/>
      <c r="O354" s="49"/>
      <c r="P354" s="49"/>
      <c r="Q354" s="49"/>
      <c r="R354" s="49"/>
      <c r="S354" s="49"/>
      <c r="T354" s="50"/>
      <c r="AT354" s="16" t="s">
        <v>337</v>
      </c>
      <c r="AU354" s="16" t="s">
        <v>80</v>
      </c>
    </row>
    <row r="355" spans="2:51" s="11" customFormat="1" ht="12">
      <c r="B355" s="156"/>
      <c r="D355" s="153" t="s">
        <v>206</v>
      </c>
      <c r="E355" s="157" t="s">
        <v>3</v>
      </c>
      <c r="F355" s="158" t="s">
        <v>1382</v>
      </c>
      <c r="H355" s="159">
        <v>3.02</v>
      </c>
      <c r="I355" s="160"/>
      <c r="L355" s="156"/>
      <c r="M355" s="161"/>
      <c r="N355" s="162"/>
      <c r="O355" s="162"/>
      <c r="P355" s="162"/>
      <c r="Q355" s="162"/>
      <c r="R355" s="162"/>
      <c r="S355" s="162"/>
      <c r="T355" s="163"/>
      <c r="AT355" s="157" t="s">
        <v>206</v>
      </c>
      <c r="AU355" s="157" t="s">
        <v>80</v>
      </c>
      <c r="AV355" s="11" t="s">
        <v>80</v>
      </c>
      <c r="AW355" s="11" t="s">
        <v>31</v>
      </c>
      <c r="AX355" s="11" t="s">
        <v>71</v>
      </c>
      <c r="AY355" s="157" t="s">
        <v>194</v>
      </c>
    </row>
    <row r="356" spans="2:51" s="13" customFormat="1" ht="12">
      <c r="B356" s="171"/>
      <c r="D356" s="153" t="s">
        <v>206</v>
      </c>
      <c r="E356" s="172" t="s">
        <v>3</v>
      </c>
      <c r="F356" s="173" t="s">
        <v>215</v>
      </c>
      <c r="H356" s="174">
        <v>3.02</v>
      </c>
      <c r="I356" s="175"/>
      <c r="L356" s="171"/>
      <c r="M356" s="176"/>
      <c r="N356" s="177"/>
      <c r="O356" s="177"/>
      <c r="P356" s="177"/>
      <c r="Q356" s="177"/>
      <c r="R356" s="177"/>
      <c r="S356" s="177"/>
      <c r="T356" s="178"/>
      <c r="AT356" s="172" t="s">
        <v>206</v>
      </c>
      <c r="AU356" s="172" t="s">
        <v>80</v>
      </c>
      <c r="AV356" s="13" t="s">
        <v>202</v>
      </c>
      <c r="AW356" s="13" t="s">
        <v>31</v>
      </c>
      <c r="AX356" s="13" t="s">
        <v>78</v>
      </c>
      <c r="AY356" s="172" t="s">
        <v>194</v>
      </c>
    </row>
    <row r="357" spans="2:65" s="1" customFormat="1" ht="21.75" customHeight="1">
      <c r="B357" s="140"/>
      <c r="C357" s="141" t="s">
        <v>1383</v>
      </c>
      <c r="D357" s="141" t="s">
        <v>197</v>
      </c>
      <c r="E357" s="142" t="s">
        <v>1384</v>
      </c>
      <c r="F357" s="143" t="s">
        <v>1385</v>
      </c>
      <c r="G357" s="144" t="s">
        <v>532</v>
      </c>
      <c r="H357" s="145">
        <v>20.5</v>
      </c>
      <c r="I357" s="146"/>
      <c r="J357" s="147">
        <f>ROUND(I357*H357,2)</f>
        <v>0</v>
      </c>
      <c r="K357" s="143" t="s">
        <v>3</v>
      </c>
      <c r="L357" s="30"/>
      <c r="M357" s="148" t="s">
        <v>3</v>
      </c>
      <c r="N357" s="149" t="s">
        <v>42</v>
      </c>
      <c r="O357" s="49"/>
      <c r="P357" s="150">
        <f>O357*H357</f>
        <v>0</v>
      </c>
      <c r="Q357" s="150">
        <v>0</v>
      </c>
      <c r="R357" s="150">
        <f>Q357*H357</f>
        <v>0</v>
      </c>
      <c r="S357" s="150">
        <v>0</v>
      </c>
      <c r="T357" s="151">
        <f>S357*H357</f>
        <v>0</v>
      </c>
      <c r="AR357" s="16" t="s">
        <v>294</v>
      </c>
      <c r="AT357" s="16" t="s">
        <v>197</v>
      </c>
      <c r="AU357" s="16" t="s">
        <v>80</v>
      </c>
      <c r="AY357" s="16" t="s">
        <v>194</v>
      </c>
      <c r="BE357" s="152">
        <f>IF(N357="základní",J357,0)</f>
        <v>0</v>
      </c>
      <c r="BF357" s="152">
        <f>IF(N357="snížená",J357,0)</f>
        <v>0</v>
      </c>
      <c r="BG357" s="152">
        <f>IF(N357="zákl. přenesená",J357,0)</f>
        <v>0</v>
      </c>
      <c r="BH357" s="152">
        <f>IF(N357="sníž. přenesená",J357,0)</f>
        <v>0</v>
      </c>
      <c r="BI357" s="152">
        <f>IF(N357="nulová",J357,0)</f>
        <v>0</v>
      </c>
      <c r="BJ357" s="16" t="s">
        <v>78</v>
      </c>
      <c r="BK357" s="152">
        <f>ROUND(I357*H357,2)</f>
        <v>0</v>
      </c>
      <c r="BL357" s="16" t="s">
        <v>294</v>
      </c>
      <c r="BM357" s="16" t="s">
        <v>1386</v>
      </c>
    </row>
    <row r="358" spans="2:47" s="1" customFormat="1" ht="19.2">
      <c r="B358" s="30"/>
      <c r="D358" s="153" t="s">
        <v>204</v>
      </c>
      <c r="F358" s="154" t="s">
        <v>1385</v>
      </c>
      <c r="I358" s="85"/>
      <c r="L358" s="30"/>
      <c r="M358" s="155"/>
      <c r="N358" s="49"/>
      <c r="O358" s="49"/>
      <c r="P358" s="49"/>
      <c r="Q358" s="49"/>
      <c r="R358" s="49"/>
      <c r="S358" s="49"/>
      <c r="T358" s="50"/>
      <c r="AT358" s="16" t="s">
        <v>204</v>
      </c>
      <c r="AU358" s="16" t="s">
        <v>80</v>
      </c>
    </row>
    <row r="359" spans="2:47" s="1" customFormat="1" ht="19.2">
      <c r="B359" s="30"/>
      <c r="D359" s="153" t="s">
        <v>337</v>
      </c>
      <c r="F359" s="197" t="s">
        <v>728</v>
      </c>
      <c r="I359" s="85"/>
      <c r="L359" s="30"/>
      <c r="M359" s="155"/>
      <c r="N359" s="49"/>
      <c r="O359" s="49"/>
      <c r="P359" s="49"/>
      <c r="Q359" s="49"/>
      <c r="R359" s="49"/>
      <c r="S359" s="49"/>
      <c r="T359" s="50"/>
      <c r="AT359" s="16" t="s">
        <v>337</v>
      </c>
      <c r="AU359" s="16" t="s">
        <v>80</v>
      </c>
    </row>
    <row r="360" spans="2:51" s="11" customFormat="1" ht="12">
      <c r="B360" s="156"/>
      <c r="D360" s="153" t="s">
        <v>206</v>
      </c>
      <c r="E360" s="157" t="s">
        <v>3</v>
      </c>
      <c r="F360" s="158" t="s">
        <v>1387</v>
      </c>
      <c r="H360" s="159">
        <v>20.5</v>
      </c>
      <c r="I360" s="160"/>
      <c r="L360" s="156"/>
      <c r="M360" s="161"/>
      <c r="N360" s="162"/>
      <c r="O360" s="162"/>
      <c r="P360" s="162"/>
      <c r="Q360" s="162"/>
      <c r="R360" s="162"/>
      <c r="S360" s="162"/>
      <c r="T360" s="163"/>
      <c r="AT360" s="157" t="s">
        <v>206</v>
      </c>
      <c r="AU360" s="157" t="s">
        <v>80</v>
      </c>
      <c r="AV360" s="11" t="s">
        <v>80</v>
      </c>
      <c r="AW360" s="11" t="s">
        <v>31</v>
      </c>
      <c r="AX360" s="11" t="s">
        <v>71</v>
      </c>
      <c r="AY360" s="157" t="s">
        <v>194</v>
      </c>
    </row>
    <row r="361" spans="2:51" s="13" customFormat="1" ht="12">
      <c r="B361" s="171"/>
      <c r="D361" s="153" t="s">
        <v>206</v>
      </c>
      <c r="E361" s="172" t="s">
        <v>3</v>
      </c>
      <c r="F361" s="173" t="s">
        <v>215</v>
      </c>
      <c r="H361" s="174">
        <v>20.5</v>
      </c>
      <c r="I361" s="175"/>
      <c r="L361" s="171"/>
      <c r="M361" s="176"/>
      <c r="N361" s="177"/>
      <c r="O361" s="177"/>
      <c r="P361" s="177"/>
      <c r="Q361" s="177"/>
      <c r="R361" s="177"/>
      <c r="S361" s="177"/>
      <c r="T361" s="178"/>
      <c r="AT361" s="172" t="s">
        <v>206</v>
      </c>
      <c r="AU361" s="172" t="s">
        <v>80</v>
      </c>
      <c r="AV361" s="13" t="s">
        <v>202</v>
      </c>
      <c r="AW361" s="13" t="s">
        <v>31</v>
      </c>
      <c r="AX361" s="13" t="s">
        <v>78</v>
      </c>
      <c r="AY361" s="172" t="s">
        <v>194</v>
      </c>
    </row>
    <row r="362" spans="2:65" s="1" customFormat="1" ht="16.35" customHeight="1">
      <c r="B362" s="140"/>
      <c r="C362" s="141" t="s">
        <v>1388</v>
      </c>
      <c r="D362" s="141" t="s">
        <v>197</v>
      </c>
      <c r="E362" s="142" t="s">
        <v>1389</v>
      </c>
      <c r="F362" s="143" t="s">
        <v>1390</v>
      </c>
      <c r="G362" s="144" t="s">
        <v>532</v>
      </c>
      <c r="H362" s="145">
        <v>18.2</v>
      </c>
      <c r="I362" s="146"/>
      <c r="J362" s="147">
        <f>ROUND(I362*H362,2)</f>
        <v>0</v>
      </c>
      <c r="K362" s="143" t="s">
        <v>3</v>
      </c>
      <c r="L362" s="30"/>
      <c r="M362" s="148" t="s">
        <v>3</v>
      </c>
      <c r="N362" s="149" t="s">
        <v>42</v>
      </c>
      <c r="O362" s="49"/>
      <c r="P362" s="150">
        <f>O362*H362</f>
        <v>0</v>
      </c>
      <c r="Q362" s="150">
        <v>0</v>
      </c>
      <c r="R362" s="150">
        <f>Q362*H362</f>
        <v>0</v>
      </c>
      <c r="S362" s="150">
        <v>0</v>
      </c>
      <c r="T362" s="151">
        <f>S362*H362</f>
        <v>0</v>
      </c>
      <c r="AR362" s="16" t="s">
        <v>294</v>
      </c>
      <c r="AT362" s="16" t="s">
        <v>197</v>
      </c>
      <c r="AU362" s="16" t="s">
        <v>80</v>
      </c>
      <c r="AY362" s="16" t="s">
        <v>194</v>
      </c>
      <c r="BE362" s="152">
        <f>IF(N362="základní",J362,0)</f>
        <v>0</v>
      </c>
      <c r="BF362" s="152">
        <f>IF(N362="snížená",J362,0)</f>
        <v>0</v>
      </c>
      <c r="BG362" s="152">
        <f>IF(N362="zákl. přenesená",J362,0)</f>
        <v>0</v>
      </c>
      <c r="BH362" s="152">
        <f>IF(N362="sníž. přenesená",J362,0)</f>
        <v>0</v>
      </c>
      <c r="BI362" s="152">
        <f>IF(N362="nulová",J362,0)</f>
        <v>0</v>
      </c>
      <c r="BJ362" s="16" t="s">
        <v>78</v>
      </c>
      <c r="BK362" s="152">
        <f>ROUND(I362*H362,2)</f>
        <v>0</v>
      </c>
      <c r="BL362" s="16" t="s">
        <v>294</v>
      </c>
      <c r="BM362" s="16" t="s">
        <v>1391</v>
      </c>
    </row>
    <row r="363" spans="2:47" s="1" customFormat="1" ht="12">
      <c r="B363" s="30"/>
      <c r="D363" s="153" t="s">
        <v>204</v>
      </c>
      <c r="F363" s="154" t="s">
        <v>1390</v>
      </c>
      <c r="I363" s="85"/>
      <c r="L363" s="30"/>
      <c r="M363" s="155"/>
      <c r="N363" s="49"/>
      <c r="O363" s="49"/>
      <c r="P363" s="49"/>
      <c r="Q363" s="49"/>
      <c r="R363" s="49"/>
      <c r="S363" s="49"/>
      <c r="T363" s="50"/>
      <c r="AT363" s="16" t="s">
        <v>204</v>
      </c>
      <c r="AU363" s="16" t="s">
        <v>80</v>
      </c>
    </row>
    <row r="364" spans="2:47" s="1" customFormat="1" ht="19.2">
      <c r="B364" s="30"/>
      <c r="D364" s="153" t="s">
        <v>337</v>
      </c>
      <c r="F364" s="197" t="s">
        <v>728</v>
      </c>
      <c r="I364" s="85"/>
      <c r="L364" s="30"/>
      <c r="M364" s="155"/>
      <c r="N364" s="49"/>
      <c r="O364" s="49"/>
      <c r="P364" s="49"/>
      <c r="Q364" s="49"/>
      <c r="R364" s="49"/>
      <c r="S364" s="49"/>
      <c r="T364" s="50"/>
      <c r="AT364" s="16" t="s">
        <v>337</v>
      </c>
      <c r="AU364" s="16" t="s">
        <v>80</v>
      </c>
    </row>
    <row r="365" spans="2:51" s="11" customFormat="1" ht="12">
      <c r="B365" s="156"/>
      <c r="D365" s="153" t="s">
        <v>206</v>
      </c>
      <c r="E365" s="157" t="s">
        <v>3</v>
      </c>
      <c r="F365" s="158" t="s">
        <v>1392</v>
      </c>
      <c r="H365" s="159">
        <v>18.2</v>
      </c>
      <c r="I365" s="160"/>
      <c r="L365" s="156"/>
      <c r="M365" s="161"/>
      <c r="N365" s="162"/>
      <c r="O365" s="162"/>
      <c r="P365" s="162"/>
      <c r="Q365" s="162"/>
      <c r="R365" s="162"/>
      <c r="S365" s="162"/>
      <c r="T365" s="163"/>
      <c r="AT365" s="157" t="s">
        <v>206</v>
      </c>
      <c r="AU365" s="157" t="s">
        <v>80</v>
      </c>
      <c r="AV365" s="11" t="s">
        <v>80</v>
      </c>
      <c r="AW365" s="11" t="s">
        <v>31</v>
      </c>
      <c r="AX365" s="11" t="s">
        <v>71</v>
      </c>
      <c r="AY365" s="157" t="s">
        <v>194</v>
      </c>
    </row>
    <row r="366" spans="2:51" s="13" customFormat="1" ht="12">
      <c r="B366" s="171"/>
      <c r="D366" s="153" t="s">
        <v>206</v>
      </c>
      <c r="E366" s="172" t="s">
        <v>3</v>
      </c>
      <c r="F366" s="173" t="s">
        <v>215</v>
      </c>
      <c r="H366" s="174">
        <v>18.2</v>
      </c>
      <c r="I366" s="175"/>
      <c r="L366" s="171"/>
      <c r="M366" s="176"/>
      <c r="N366" s="177"/>
      <c r="O366" s="177"/>
      <c r="P366" s="177"/>
      <c r="Q366" s="177"/>
      <c r="R366" s="177"/>
      <c r="S366" s="177"/>
      <c r="T366" s="178"/>
      <c r="AT366" s="172" t="s">
        <v>206</v>
      </c>
      <c r="AU366" s="172" t="s">
        <v>80</v>
      </c>
      <c r="AV366" s="13" t="s">
        <v>202</v>
      </c>
      <c r="AW366" s="13" t="s">
        <v>31</v>
      </c>
      <c r="AX366" s="13" t="s">
        <v>78</v>
      </c>
      <c r="AY366" s="172" t="s">
        <v>194</v>
      </c>
    </row>
    <row r="367" spans="2:65" s="1" customFormat="1" ht="16.35" customHeight="1">
      <c r="B367" s="140"/>
      <c r="C367" s="141" t="s">
        <v>1393</v>
      </c>
      <c r="D367" s="141" t="s">
        <v>197</v>
      </c>
      <c r="E367" s="142" t="s">
        <v>1394</v>
      </c>
      <c r="F367" s="143" t="s">
        <v>1395</v>
      </c>
      <c r="G367" s="144" t="s">
        <v>532</v>
      </c>
      <c r="H367" s="145">
        <v>2.3</v>
      </c>
      <c r="I367" s="146"/>
      <c r="J367" s="147">
        <f>ROUND(I367*H367,2)</f>
        <v>0</v>
      </c>
      <c r="K367" s="143" t="s">
        <v>3</v>
      </c>
      <c r="L367" s="30"/>
      <c r="M367" s="148" t="s">
        <v>3</v>
      </c>
      <c r="N367" s="149" t="s">
        <v>42</v>
      </c>
      <c r="O367" s="49"/>
      <c r="P367" s="150">
        <f>O367*H367</f>
        <v>0</v>
      </c>
      <c r="Q367" s="150">
        <v>0</v>
      </c>
      <c r="R367" s="150">
        <f>Q367*H367</f>
        <v>0</v>
      </c>
      <c r="S367" s="150">
        <v>0</v>
      </c>
      <c r="T367" s="151">
        <f>S367*H367</f>
        <v>0</v>
      </c>
      <c r="AR367" s="16" t="s">
        <v>294</v>
      </c>
      <c r="AT367" s="16" t="s">
        <v>197</v>
      </c>
      <c r="AU367" s="16" t="s">
        <v>80</v>
      </c>
      <c r="AY367" s="16" t="s">
        <v>194</v>
      </c>
      <c r="BE367" s="152">
        <f>IF(N367="základní",J367,0)</f>
        <v>0</v>
      </c>
      <c r="BF367" s="152">
        <f>IF(N367="snížená",J367,0)</f>
        <v>0</v>
      </c>
      <c r="BG367" s="152">
        <f>IF(N367="zákl. přenesená",J367,0)</f>
        <v>0</v>
      </c>
      <c r="BH367" s="152">
        <f>IF(N367="sníž. přenesená",J367,0)</f>
        <v>0</v>
      </c>
      <c r="BI367" s="152">
        <f>IF(N367="nulová",J367,0)</f>
        <v>0</v>
      </c>
      <c r="BJ367" s="16" t="s">
        <v>78</v>
      </c>
      <c r="BK367" s="152">
        <f>ROUND(I367*H367,2)</f>
        <v>0</v>
      </c>
      <c r="BL367" s="16" t="s">
        <v>294</v>
      </c>
      <c r="BM367" s="16" t="s">
        <v>1396</v>
      </c>
    </row>
    <row r="368" spans="2:47" s="1" customFormat="1" ht="12">
      <c r="B368" s="30"/>
      <c r="D368" s="153" t="s">
        <v>204</v>
      </c>
      <c r="F368" s="154" t="s">
        <v>1397</v>
      </c>
      <c r="I368" s="85"/>
      <c r="L368" s="30"/>
      <c r="M368" s="155"/>
      <c r="N368" s="49"/>
      <c r="O368" s="49"/>
      <c r="P368" s="49"/>
      <c r="Q368" s="49"/>
      <c r="R368" s="49"/>
      <c r="S368" s="49"/>
      <c r="T368" s="50"/>
      <c r="AT368" s="16" t="s">
        <v>204</v>
      </c>
      <c r="AU368" s="16" t="s">
        <v>80</v>
      </c>
    </row>
    <row r="369" spans="2:47" s="1" customFormat="1" ht="19.2">
      <c r="B369" s="30"/>
      <c r="D369" s="153" t="s">
        <v>337</v>
      </c>
      <c r="F369" s="197" t="s">
        <v>728</v>
      </c>
      <c r="I369" s="85"/>
      <c r="L369" s="30"/>
      <c r="M369" s="155"/>
      <c r="N369" s="49"/>
      <c r="O369" s="49"/>
      <c r="P369" s="49"/>
      <c r="Q369" s="49"/>
      <c r="R369" s="49"/>
      <c r="S369" s="49"/>
      <c r="T369" s="50"/>
      <c r="AT369" s="16" t="s">
        <v>337</v>
      </c>
      <c r="AU369" s="16" t="s">
        <v>80</v>
      </c>
    </row>
    <row r="370" spans="2:65" s="1" customFormat="1" ht="16.35" customHeight="1">
      <c r="B370" s="140"/>
      <c r="C370" s="141" t="s">
        <v>751</v>
      </c>
      <c r="D370" s="141" t="s">
        <v>197</v>
      </c>
      <c r="E370" s="142" t="s">
        <v>752</v>
      </c>
      <c r="F370" s="143" t="s">
        <v>753</v>
      </c>
      <c r="G370" s="144" t="s">
        <v>304</v>
      </c>
      <c r="H370" s="145">
        <v>0.005</v>
      </c>
      <c r="I370" s="146"/>
      <c r="J370" s="147">
        <f>ROUND(I370*H370,2)</f>
        <v>0</v>
      </c>
      <c r="K370" s="143" t="s">
        <v>201</v>
      </c>
      <c r="L370" s="30"/>
      <c r="M370" s="148" t="s">
        <v>3</v>
      </c>
      <c r="N370" s="149" t="s">
        <v>42</v>
      </c>
      <c r="O370" s="49"/>
      <c r="P370" s="150">
        <f>O370*H370</f>
        <v>0</v>
      </c>
      <c r="Q370" s="150">
        <v>0</v>
      </c>
      <c r="R370" s="150">
        <f>Q370*H370</f>
        <v>0</v>
      </c>
      <c r="S370" s="150">
        <v>0</v>
      </c>
      <c r="T370" s="151">
        <f>S370*H370</f>
        <v>0</v>
      </c>
      <c r="AR370" s="16" t="s">
        <v>294</v>
      </c>
      <c r="AT370" s="16" t="s">
        <v>197</v>
      </c>
      <c r="AU370" s="16" t="s">
        <v>80</v>
      </c>
      <c r="AY370" s="16" t="s">
        <v>194</v>
      </c>
      <c r="BE370" s="152">
        <f>IF(N370="základní",J370,0)</f>
        <v>0</v>
      </c>
      <c r="BF370" s="152">
        <f>IF(N370="snížená",J370,0)</f>
        <v>0</v>
      </c>
      <c r="BG370" s="152">
        <f>IF(N370="zákl. přenesená",J370,0)</f>
        <v>0</v>
      </c>
      <c r="BH370" s="152">
        <f>IF(N370="sníž. přenesená",J370,0)</f>
        <v>0</v>
      </c>
      <c r="BI370" s="152">
        <f>IF(N370="nulová",J370,0)</f>
        <v>0</v>
      </c>
      <c r="BJ370" s="16" t="s">
        <v>78</v>
      </c>
      <c r="BK370" s="152">
        <f>ROUND(I370*H370,2)</f>
        <v>0</v>
      </c>
      <c r="BL370" s="16" t="s">
        <v>294</v>
      </c>
      <c r="BM370" s="16" t="s">
        <v>1398</v>
      </c>
    </row>
    <row r="371" spans="2:47" s="1" customFormat="1" ht="19.2">
      <c r="B371" s="30"/>
      <c r="D371" s="153" t="s">
        <v>204</v>
      </c>
      <c r="F371" s="154" t="s">
        <v>755</v>
      </c>
      <c r="I371" s="85"/>
      <c r="L371" s="30"/>
      <c r="M371" s="155"/>
      <c r="N371" s="49"/>
      <c r="O371" s="49"/>
      <c r="P371" s="49"/>
      <c r="Q371" s="49"/>
      <c r="R371" s="49"/>
      <c r="S371" s="49"/>
      <c r="T371" s="50"/>
      <c r="AT371" s="16" t="s">
        <v>204</v>
      </c>
      <c r="AU371" s="16" t="s">
        <v>80</v>
      </c>
    </row>
    <row r="372" spans="2:65" s="1" customFormat="1" ht="16.35" customHeight="1">
      <c r="B372" s="140"/>
      <c r="C372" s="141" t="s">
        <v>756</v>
      </c>
      <c r="D372" s="141" t="s">
        <v>197</v>
      </c>
      <c r="E372" s="142" t="s">
        <v>757</v>
      </c>
      <c r="F372" s="143" t="s">
        <v>758</v>
      </c>
      <c r="G372" s="144" t="s">
        <v>304</v>
      </c>
      <c r="H372" s="145">
        <v>0.005</v>
      </c>
      <c r="I372" s="146"/>
      <c r="J372" s="147">
        <f>ROUND(I372*H372,2)</f>
        <v>0</v>
      </c>
      <c r="K372" s="143" t="s">
        <v>201</v>
      </c>
      <c r="L372" s="30"/>
      <c r="M372" s="148" t="s">
        <v>3</v>
      </c>
      <c r="N372" s="149" t="s">
        <v>42</v>
      </c>
      <c r="O372" s="49"/>
      <c r="P372" s="150">
        <f>O372*H372</f>
        <v>0</v>
      </c>
      <c r="Q372" s="150">
        <v>0</v>
      </c>
      <c r="R372" s="150">
        <f>Q372*H372</f>
        <v>0</v>
      </c>
      <c r="S372" s="150">
        <v>0</v>
      </c>
      <c r="T372" s="151">
        <f>S372*H372</f>
        <v>0</v>
      </c>
      <c r="AR372" s="16" t="s">
        <v>294</v>
      </c>
      <c r="AT372" s="16" t="s">
        <v>197</v>
      </c>
      <c r="AU372" s="16" t="s">
        <v>80</v>
      </c>
      <c r="AY372" s="16" t="s">
        <v>194</v>
      </c>
      <c r="BE372" s="152">
        <f>IF(N372="základní",J372,0)</f>
        <v>0</v>
      </c>
      <c r="BF372" s="152">
        <f>IF(N372="snížená",J372,0)</f>
        <v>0</v>
      </c>
      <c r="BG372" s="152">
        <f>IF(N372="zákl. přenesená",J372,0)</f>
        <v>0</v>
      </c>
      <c r="BH372" s="152">
        <f>IF(N372="sníž. přenesená",J372,0)</f>
        <v>0</v>
      </c>
      <c r="BI372" s="152">
        <f>IF(N372="nulová",J372,0)</f>
        <v>0</v>
      </c>
      <c r="BJ372" s="16" t="s">
        <v>78</v>
      </c>
      <c r="BK372" s="152">
        <f>ROUND(I372*H372,2)</f>
        <v>0</v>
      </c>
      <c r="BL372" s="16" t="s">
        <v>294</v>
      </c>
      <c r="BM372" s="16" t="s">
        <v>1399</v>
      </c>
    </row>
    <row r="373" spans="2:47" s="1" customFormat="1" ht="19.2">
      <c r="B373" s="30"/>
      <c r="D373" s="153" t="s">
        <v>204</v>
      </c>
      <c r="F373" s="154" t="s">
        <v>760</v>
      </c>
      <c r="I373" s="85"/>
      <c r="L373" s="30"/>
      <c r="M373" s="155"/>
      <c r="N373" s="49"/>
      <c r="O373" s="49"/>
      <c r="P373" s="49"/>
      <c r="Q373" s="49"/>
      <c r="R373" s="49"/>
      <c r="S373" s="49"/>
      <c r="T373" s="50"/>
      <c r="AT373" s="16" t="s">
        <v>204</v>
      </c>
      <c r="AU373" s="16" t="s">
        <v>80</v>
      </c>
    </row>
    <row r="374" spans="2:63" s="10" customFormat="1" ht="22.8" customHeight="1">
      <c r="B374" s="127"/>
      <c r="D374" s="128" t="s">
        <v>70</v>
      </c>
      <c r="E374" s="138" t="s">
        <v>1400</v>
      </c>
      <c r="F374" s="138" t="s">
        <v>1401</v>
      </c>
      <c r="I374" s="130"/>
      <c r="J374" s="139">
        <f>BK374</f>
        <v>0</v>
      </c>
      <c r="L374" s="127"/>
      <c r="M374" s="132"/>
      <c r="N374" s="133"/>
      <c r="O374" s="133"/>
      <c r="P374" s="134">
        <f>SUM(P375:P377)</f>
        <v>0</v>
      </c>
      <c r="Q374" s="133"/>
      <c r="R374" s="134">
        <f>SUM(R375:R377)</f>
        <v>0</v>
      </c>
      <c r="S374" s="133"/>
      <c r="T374" s="135">
        <f>SUM(T375:T377)</f>
        <v>0</v>
      </c>
      <c r="AR374" s="128" t="s">
        <v>80</v>
      </c>
      <c r="AT374" s="136" t="s">
        <v>70</v>
      </c>
      <c r="AU374" s="136" t="s">
        <v>78</v>
      </c>
      <c r="AY374" s="128" t="s">
        <v>194</v>
      </c>
      <c r="BK374" s="137">
        <f>SUM(BK375:BK377)</f>
        <v>0</v>
      </c>
    </row>
    <row r="375" spans="2:65" s="1" customFormat="1" ht="16.35" customHeight="1">
      <c r="B375" s="140"/>
      <c r="C375" s="141" t="s">
        <v>1402</v>
      </c>
      <c r="D375" s="141" t="s">
        <v>197</v>
      </c>
      <c r="E375" s="142" t="s">
        <v>1403</v>
      </c>
      <c r="F375" s="143" t="s">
        <v>1404</v>
      </c>
      <c r="G375" s="144" t="s">
        <v>200</v>
      </c>
      <c r="H375" s="145">
        <v>1</v>
      </c>
      <c r="I375" s="146"/>
      <c r="J375" s="147">
        <f>ROUND(I375*H375,2)</f>
        <v>0</v>
      </c>
      <c r="K375" s="143" t="s">
        <v>3</v>
      </c>
      <c r="L375" s="30"/>
      <c r="M375" s="148" t="s">
        <v>3</v>
      </c>
      <c r="N375" s="149" t="s">
        <v>42</v>
      </c>
      <c r="O375" s="49"/>
      <c r="P375" s="150">
        <f>O375*H375</f>
        <v>0</v>
      </c>
      <c r="Q375" s="150">
        <v>0</v>
      </c>
      <c r="R375" s="150">
        <f>Q375*H375</f>
        <v>0</v>
      </c>
      <c r="S375" s="150">
        <v>0</v>
      </c>
      <c r="T375" s="151">
        <f>S375*H375</f>
        <v>0</v>
      </c>
      <c r="AR375" s="16" t="s">
        <v>294</v>
      </c>
      <c r="AT375" s="16" t="s">
        <v>197</v>
      </c>
      <c r="AU375" s="16" t="s">
        <v>80</v>
      </c>
      <c r="AY375" s="16" t="s">
        <v>194</v>
      </c>
      <c r="BE375" s="152">
        <f>IF(N375="základní",J375,0)</f>
        <v>0</v>
      </c>
      <c r="BF375" s="152">
        <f>IF(N375="snížená",J375,0)</f>
        <v>0</v>
      </c>
      <c r="BG375" s="152">
        <f>IF(N375="zákl. přenesená",J375,0)</f>
        <v>0</v>
      </c>
      <c r="BH375" s="152">
        <f>IF(N375="sníž. přenesená",J375,0)</f>
        <v>0</v>
      </c>
      <c r="BI375" s="152">
        <f>IF(N375="nulová",J375,0)</f>
        <v>0</v>
      </c>
      <c r="BJ375" s="16" t="s">
        <v>78</v>
      </c>
      <c r="BK375" s="152">
        <f>ROUND(I375*H375,2)</f>
        <v>0</v>
      </c>
      <c r="BL375" s="16" t="s">
        <v>294</v>
      </c>
      <c r="BM375" s="16" t="s">
        <v>1405</v>
      </c>
    </row>
    <row r="376" spans="2:47" s="1" customFormat="1" ht="12">
      <c r="B376" s="30"/>
      <c r="D376" s="153" t="s">
        <v>204</v>
      </c>
      <c r="F376" s="154" t="s">
        <v>1404</v>
      </c>
      <c r="I376" s="85"/>
      <c r="L376" s="30"/>
      <c r="M376" s="155"/>
      <c r="N376" s="49"/>
      <c r="O376" s="49"/>
      <c r="P376" s="49"/>
      <c r="Q376" s="49"/>
      <c r="R376" s="49"/>
      <c r="S376" s="49"/>
      <c r="T376" s="50"/>
      <c r="AT376" s="16" t="s">
        <v>204</v>
      </c>
      <c r="AU376" s="16" t="s">
        <v>80</v>
      </c>
    </row>
    <row r="377" spans="2:47" s="1" customFormat="1" ht="19.2">
      <c r="B377" s="30"/>
      <c r="D377" s="153" t="s">
        <v>337</v>
      </c>
      <c r="F377" s="197" t="s">
        <v>1406</v>
      </c>
      <c r="I377" s="85"/>
      <c r="L377" s="30"/>
      <c r="M377" s="155"/>
      <c r="N377" s="49"/>
      <c r="O377" s="49"/>
      <c r="P377" s="49"/>
      <c r="Q377" s="49"/>
      <c r="R377" s="49"/>
      <c r="S377" s="49"/>
      <c r="T377" s="50"/>
      <c r="AT377" s="16" t="s">
        <v>337</v>
      </c>
      <c r="AU377" s="16" t="s">
        <v>80</v>
      </c>
    </row>
    <row r="378" spans="2:63" s="10" customFormat="1" ht="22.8" customHeight="1">
      <c r="B378" s="127"/>
      <c r="D378" s="128" t="s">
        <v>70</v>
      </c>
      <c r="E378" s="138" t="s">
        <v>761</v>
      </c>
      <c r="F378" s="138" t="s">
        <v>762</v>
      </c>
      <c r="I378" s="130"/>
      <c r="J378" s="139">
        <f>BK378</f>
        <v>0</v>
      </c>
      <c r="L378" s="127"/>
      <c r="M378" s="132"/>
      <c r="N378" s="133"/>
      <c r="O378" s="133"/>
      <c r="P378" s="134">
        <f>SUM(P379:P393)</f>
        <v>0</v>
      </c>
      <c r="Q378" s="133"/>
      <c r="R378" s="134">
        <f>SUM(R379:R393)</f>
        <v>0.0186354</v>
      </c>
      <c r="S378" s="133"/>
      <c r="T378" s="135">
        <f>SUM(T379:T393)</f>
        <v>0.06</v>
      </c>
      <c r="AR378" s="128" t="s">
        <v>80</v>
      </c>
      <c r="AT378" s="136" t="s">
        <v>70</v>
      </c>
      <c r="AU378" s="136" t="s">
        <v>78</v>
      </c>
      <c r="AY378" s="128" t="s">
        <v>194</v>
      </c>
      <c r="BK378" s="137">
        <f>SUM(BK379:BK393)</f>
        <v>0</v>
      </c>
    </row>
    <row r="379" spans="2:65" s="1" customFormat="1" ht="16.35" customHeight="1">
      <c r="B379" s="140"/>
      <c r="C379" s="141" t="s">
        <v>1407</v>
      </c>
      <c r="D379" s="141" t="s">
        <v>197</v>
      </c>
      <c r="E379" s="142" t="s">
        <v>1408</v>
      </c>
      <c r="F379" s="143" t="s">
        <v>1409</v>
      </c>
      <c r="G379" s="144" t="s">
        <v>228</v>
      </c>
      <c r="H379" s="145">
        <v>5.22</v>
      </c>
      <c r="I379" s="146"/>
      <c r="J379" s="147">
        <f>ROUND(I379*H379,2)</f>
        <v>0</v>
      </c>
      <c r="K379" s="143" t="s">
        <v>201</v>
      </c>
      <c r="L379" s="30"/>
      <c r="M379" s="148" t="s">
        <v>3</v>
      </c>
      <c r="N379" s="149" t="s">
        <v>42</v>
      </c>
      <c r="O379" s="49"/>
      <c r="P379" s="150">
        <f>O379*H379</f>
        <v>0</v>
      </c>
      <c r="Q379" s="150">
        <v>0</v>
      </c>
      <c r="R379" s="150">
        <f>Q379*H379</f>
        <v>0</v>
      </c>
      <c r="S379" s="150">
        <v>0</v>
      </c>
      <c r="T379" s="151">
        <f>S379*H379</f>
        <v>0</v>
      </c>
      <c r="AR379" s="16" t="s">
        <v>294</v>
      </c>
      <c r="AT379" s="16" t="s">
        <v>197</v>
      </c>
      <c r="AU379" s="16" t="s">
        <v>80</v>
      </c>
      <c r="AY379" s="16" t="s">
        <v>194</v>
      </c>
      <c r="BE379" s="152">
        <f>IF(N379="základní",J379,0)</f>
        <v>0</v>
      </c>
      <c r="BF379" s="152">
        <f>IF(N379="snížená",J379,0)</f>
        <v>0</v>
      </c>
      <c r="BG379" s="152">
        <f>IF(N379="zákl. přenesená",J379,0)</f>
        <v>0</v>
      </c>
      <c r="BH379" s="152">
        <f>IF(N379="sníž. přenesená",J379,0)</f>
        <v>0</v>
      </c>
      <c r="BI379" s="152">
        <f>IF(N379="nulová",J379,0)</f>
        <v>0</v>
      </c>
      <c r="BJ379" s="16" t="s">
        <v>78</v>
      </c>
      <c r="BK379" s="152">
        <f>ROUND(I379*H379,2)</f>
        <v>0</v>
      </c>
      <c r="BL379" s="16" t="s">
        <v>294</v>
      </c>
      <c r="BM379" s="16" t="s">
        <v>1410</v>
      </c>
    </row>
    <row r="380" spans="2:47" s="1" customFormat="1" ht="12">
      <c r="B380" s="30"/>
      <c r="D380" s="153" t="s">
        <v>204</v>
      </c>
      <c r="F380" s="154" t="s">
        <v>1411</v>
      </c>
      <c r="I380" s="85"/>
      <c r="L380" s="30"/>
      <c r="M380" s="155"/>
      <c r="N380" s="49"/>
      <c r="O380" s="49"/>
      <c r="P380" s="49"/>
      <c r="Q380" s="49"/>
      <c r="R380" s="49"/>
      <c r="S380" s="49"/>
      <c r="T380" s="50"/>
      <c r="AT380" s="16" t="s">
        <v>204</v>
      </c>
      <c r="AU380" s="16" t="s">
        <v>80</v>
      </c>
    </row>
    <row r="381" spans="2:51" s="12" customFormat="1" ht="12">
      <c r="B381" s="164"/>
      <c r="D381" s="153" t="s">
        <v>206</v>
      </c>
      <c r="E381" s="165" t="s">
        <v>3</v>
      </c>
      <c r="F381" s="166" t="s">
        <v>1142</v>
      </c>
      <c r="H381" s="165" t="s">
        <v>3</v>
      </c>
      <c r="I381" s="167"/>
      <c r="L381" s="164"/>
      <c r="M381" s="168"/>
      <c r="N381" s="169"/>
      <c r="O381" s="169"/>
      <c r="P381" s="169"/>
      <c r="Q381" s="169"/>
      <c r="R381" s="169"/>
      <c r="S381" s="169"/>
      <c r="T381" s="170"/>
      <c r="AT381" s="165" t="s">
        <v>206</v>
      </c>
      <c r="AU381" s="165" t="s">
        <v>80</v>
      </c>
      <c r="AV381" s="12" t="s">
        <v>78</v>
      </c>
      <c r="AW381" s="12" t="s">
        <v>31</v>
      </c>
      <c r="AX381" s="12" t="s">
        <v>71</v>
      </c>
      <c r="AY381" s="165" t="s">
        <v>194</v>
      </c>
    </row>
    <row r="382" spans="2:51" s="11" customFormat="1" ht="12">
      <c r="B382" s="156"/>
      <c r="D382" s="153" t="s">
        <v>206</v>
      </c>
      <c r="E382" s="157" t="s">
        <v>3</v>
      </c>
      <c r="F382" s="158" t="s">
        <v>1412</v>
      </c>
      <c r="H382" s="159">
        <v>5.22</v>
      </c>
      <c r="I382" s="160"/>
      <c r="L382" s="156"/>
      <c r="M382" s="161"/>
      <c r="N382" s="162"/>
      <c r="O382" s="162"/>
      <c r="P382" s="162"/>
      <c r="Q382" s="162"/>
      <c r="R382" s="162"/>
      <c r="S382" s="162"/>
      <c r="T382" s="163"/>
      <c r="AT382" s="157" t="s">
        <v>206</v>
      </c>
      <c r="AU382" s="157" t="s">
        <v>80</v>
      </c>
      <c r="AV382" s="11" t="s">
        <v>80</v>
      </c>
      <c r="AW382" s="11" t="s">
        <v>31</v>
      </c>
      <c r="AX382" s="11" t="s">
        <v>71</v>
      </c>
      <c r="AY382" s="157" t="s">
        <v>194</v>
      </c>
    </row>
    <row r="383" spans="2:51" s="13" customFormat="1" ht="12">
      <c r="B383" s="171"/>
      <c r="D383" s="153" t="s">
        <v>206</v>
      </c>
      <c r="E383" s="172" t="s">
        <v>112</v>
      </c>
      <c r="F383" s="173" t="s">
        <v>215</v>
      </c>
      <c r="H383" s="174">
        <v>5.22</v>
      </c>
      <c r="I383" s="175"/>
      <c r="L383" s="171"/>
      <c r="M383" s="176"/>
      <c r="N383" s="177"/>
      <c r="O383" s="177"/>
      <c r="P383" s="177"/>
      <c r="Q383" s="177"/>
      <c r="R383" s="177"/>
      <c r="S383" s="177"/>
      <c r="T383" s="178"/>
      <c r="AT383" s="172" t="s">
        <v>206</v>
      </c>
      <c r="AU383" s="172" t="s">
        <v>80</v>
      </c>
      <c r="AV383" s="13" t="s">
        <v>202</v>
      </c>
      <c r="AW383" s="13" t="s">
        <v>31</v>
      </c>
      <c r="AX383" s="13" t="s">
        <v>78</v>
      </c>
      <c r="AY383" s="172" t="s">
        <v>194</v>
      </c>
    </row>
    <row r="384" spans="2:65" s="1" customFormat="1" ht="16.35" customHeight="1">
      <c r="B384" s="140"/>
      <c r="C384" s="179" t="s">
        <v>1413</v>
      </c>
      <c r="D384" s="179" t="s">
        <v>220</v>
      </c>
      <c r="E384" s="180" t="s">
        <v>1414</v>
      </c>
      <c r="F384" s="181" t="s">
        <v>1415</v>
      </c>
      <c r="G384" s="182" t="s">
        <v>228</v>
      </c>
      <c r="H384" s="183">
        <v>5.481</v>
      </c>
      <c r="I384" s="184"/>
      <c r="J384" s="185">
        <f>ROUND(I384*H384,2)</f>
        <v>0</v>
      </c>
      <c r="K384" s="181" t="s">
        <v>3</v>
      </c>
      <c r="L384" s="186"/>
      <c r="M384" s="187" t="s">
        <v>3</v>
      </c>
      <c r="N384" s="188" t="s">
        <v>42</v>
      </c>
      <c r="O384" s="49"/>
      <c r="P384" s="150">
        <f>O384*H384</f>
        <v>0</v>
      </c>
      <c r="Q384" s="150">
        <v>0.0034</v>
      </c>
      <c r="R384" s="150">
        <f>Q384*H384</f>
        <v>0.0186354</v>
      </c>
      <c r="S384" s="150">
        <v>0</v>
      </c>
      <c r="T384" s="151">
        <f>S384*H384</f>
        <v>0</v>
      </c>
      <c r="AR384" s="16" t="s">
        <v>350</v>
      </c>
      <c r="AT384" s="16" t="s">
        <v>220</v>
      </c>
      <c r="AU384" s="16" t="s">
        <v>80</v>
      </c>
      <c r="AY384" s="16" t="s">
        <v>194</v>
      </c>
      <c r="BE384" s="152">
        <f>IF(N384="základní",J384,0)</f>
        <v>0</v>
      </c>
      <c r="BF384" s="152">
        <f>IF(N384="snížená",J384,0)</f>
        <v>0</v>
      </c>
      <c r="BG384" s="152">
        <f>IF(N384="zákl. přenesená",J384,0)</f>
        <v>0</v>
      </c>
      <c r="BH384" s="152">
        <f>IF(N384="sníž. přenesená",J384,0)</f>
        <v>0</v>
      </c>
      <c r="BI384" s="152">
        <f>IF(N384="nulová",J384,0)</f>
        <v>0</v>
      </c>
      <c r="BJ384" s="16" t="s">
        <v>78</v>
      </c>
      <c r="BK384" s="152">
        <f>ROUND(I384*H384,2)</f>
        <v>0</v>
      </c>
      <c r="BL384" s="16" t="s">
        <v>294</v>
      </c>
      <c r="BM384" s="16" t="s">
        <v>1416</v>
      </c>
    </row>
    <row r="385" spans="2:47" s="1" customFormat="1" ht="12">
      <c r="B385" s="30"/>
      <c r="D385" s="153" t="s">
        <v>204</v>
      </c>
      <c r="F385" s="154" t="s">
        <v>1417</v>
      </c>
      <c r="I385" s="85"/>
      <c r="L385" s="30"/>
      <c r="M385" s="155"/>
      <c r="N385" s="49"/>
      <c r="O385" s="49"/>
      <c r="P385" s="49"/>
      <c r="Q385" s="49"/>
      <c r="R385" s="49"/>
      <c r="S385" s="49"/>
      <c r="T385" s="50"/>
      <c r="AT385" s="16" t="s">
        <v>204</v>
      </c>
      <c r="AU385" s="16" t="s">
        <v>80</v>
      </c>
    </row>
    <row r="386" spans="2:51" s="11" customFormat="1" ht="12">
      <c r="B386" s="156"/>
      <c r="D386" s="153" t="s">
        <v>206</v>
      </c>
      <c r="F386" s="158" t="s">
        <v>1418</v>
      </c>
      <c r="H386" s="159">
        <v>5.481</v>
      </c>
      <c r="I386" s="160"/>
      <c r="L386" s="156"/>
      <c r="M386" s="161"/>
      <c r="N386" s="162"/>
      <c r="O386" s="162"/>
      <c r="P386" s="162"/>
      <c r="Q386" s="162"/>
      <c r="R386" s="162"/>
      <c r="S386" s="162"/>
      <c r="T386" s="163"/>
      <c r="AT386" s="157" t="s">
        <v>206</v>
      </c>
      <c r="AU386" s="157" t="s">
        <v>80</v>
      </c>
      <c r="AV386" s="11" t="s">
        <v>80</v>
      </c>
      <c r="AW386" s="11" t="s">
        <v>4</v>
      </c>
      <c r="AX386" s="11" t="s">
        <v>78</v>
      </c>
      <c r="AY386" s="157" t="s">
        <v>194</v>
      </c>
    </row>
    <row r="387" spans="2:65" s="1" customFormat="1" ht="16.35" customHeight="1">
      <c r="B387" s="140"/>
      <c r="C387" s="141" t="s">
        <v>786</v>
      </c>
      <c r="D387" s="141" t="s">
        <v>197</v>
      </c>
      <c r="E387" s="142" t="s">
        <v>787</v>
      </c>
      <c r="F387" s="143" t="s">
        <v>788</v>
      </c>
      <c r="G387" s="144" t="s">
        <v>770</v>
      </c>
      <c r="H387" s="145">
        <v>60</v>
      </c>
      <c r="I387" s="146"/>
      <c r="J387" s="147">
        <f>ROUND(I387*H387,2)</f>
        <v>0</v>
      </c>
      <c r="K387" s="143" t="s">
        <v>201</v>
      </c>
      <c r="L387" s="30"/>
      <c r="M387" s="148" t="s">
        <v>3</v>
      </c>
      <c r="N387" s="149" t="s">
        <v>42</v>
      </c>
      <c r="O387" s="49"/>
      <c r="P387" s="150">
        <f>O387*H387</f>
        <v>0</v>
      </c>
      <c r="Q387" s="150">
        <v>0</v>
      </c>
      <c r="R387" s="150">
        <f>Q387*H387</f>
        <v>0</v>
      </c>
      <c r="S387" s="150">
        <v>0.001</v>
      </c>
      <c r="T387" s="151">
        <f>S387*H387</f>
        <v>0.06</v>
      </c>
      <c r="AR387" s="16" t="s">
        <v>294</v>
      </c>
      <c r="AT387" s="16" t="s">
        <v>197</v>
      </c>
      <c r="AU387" s="16" t="s">
        <v>80</v>
      </c>
      <c r="AY387" s="16" t="s">
        <v>194</v>
      </c>
      <c r="BE387" s="152">
        <f>IF(N387="základní",J387,0)</f>
        <v>0</v>
      </c>
      <c r="BF387" s="152">
        <f>IF(N387="snížená",J387,0)</f>
        <v>0</v>
      </c>
      <c r="BG387" s="152">
        <f>IF(N387="zákl. přenesená",J387,0)</f>
        <v>0</v>
      </c>
      <c r="BH387" s="152">
        <f>IF(N387="sníž. přenesená",J387,0)</f>
        <v>0</v>
      </c>
      <c r="BI387" s="152">
        <f>IF(N387="nulová",J387,0)</f>
        <v>0</v>
      </c>
      <c r="BJ387" s="16" t="s">
        <v>78</v>
      </c>
      <c r="BK387" s="152">
        <f>ROUND(I387*H387,2)</f>
        <v>0</v>
      </c>
      <c r="BL387" s="16" t="s">
        <v>294</v>
      </c>
      <c r="BM387" s="16" t="s">
        <v>1419</v>
      </c>
    </row>
    <row r="388" spans="2:47" s="1" customFormat="1" ht="12">
      <c r="B388" s="30"/>
      <c r="D388" s="153" t="s">
        <v>204</v>
      </c>
      <c r="F388" s="154" t="s">
        <v>790</v>
      </c>
      <c r="I388" s="85"/>
      <c r="L388" s="30"/>
      <c r="M388" s="155"/>
      <c r="N388" s="49"/>
      <c r="O388" s="49"/>
      <c r="P388" s="49"/>
      <c r="Q388" s="49"/>
      <c r="R388" s="49"/>
      <c r="S388" s="49"/>
      <c r="T388" s="50"/>
      <c r="AT388" s="16" t="s">
        <v>204</v>
      </c>
      <c r="AU388" s="16" t="s">
        <v>80</v>
      </c>
    </row>
    <row r="389" spans="2:51" s="12" customFormat="1" ht="12">
      <c r="B389" s="164"/>
      <c r="D389" s="153" t="s">
        <v>206</v>
      </c>
      <c r="E389" s="165" t="s">
        <v>3</v>
      </c>
      <c r="F389" s="166" t="s">
        <v>792</v>
      </c>
      <c r="H389" s="165" t="s">
        <v>3</v>
      </c>
      <c r="I389" s="167"/>
      <c r="L389" s="164"/>
      <c r="M389" s="168"/>
      <c r="N389" s="169"/>
      <c r="O389" s="169"/>
      <c r="P389" s="169"/>
      <c r="Q389" s="169"/>
      <c r="R389" s="169"/>
      <c r="S389" s="169"/>
      <c r="T389" s="170"/>
      <c r="AT389" s="165" t="s">
        <v>206</v>
      </c>
      <c r="AU389" s="165" t="s">
        <v>80</v>
      </c>
      <c r="AV389" s="12" t="s">
        <v>78</v>
      </c>
      <c r="AW389" s="12" t="s">
        <v>31</v>
      </c>
      <c r="AX389" s="12" t="s">
        <v>71</v>
      </c>
      <c r="AY389" s="165" t="s">
        <v>194</v>
      </c>
    </row>
    <row r="390" spans="2:51" s="11" customFormat="1" ht="12">
      <c r="B390" s="156"/>
      <c r="D390" s="153" t="s">
        <v>206</v>
      </c>
      <c r="E390" s="157" t="s">
        <v>3</v>
      </c>
      <c r="F390" s="158" t="s">
        <v>1262</v>
      </c>
      <c r="H390" s="159">
        <v>60</v>
      </c>
      <c r="I390" s="160"/>
      <c r="L390" s="156"/>
      <c r="M390" s="161"/>
      <c r="N390" s="162"/>
      <c r="O390" s="162"/>
      <c r="P390" s="162"/>
      <c r="Q390" s="162"/>
      <c r="R390" s="162"/>
      <c r="S390" s="162"/>
      <c r="T390" s="163"/>
      <c r="AT390" s="157" t="s">
        <v>206</v>
      </c>
      <c r="AU390" s="157" t="s">
        <v>80</v>
      </c>
      <c r="AV390" s="11" t="s">
        <v>80</v>
      </c>
      <c r="AW390" s="11" t="s">
        <v>31</v>
      </c>
      <c r="AX390" s="11" t="s">
        <v>71</v>
      </c>
      <c r="AY390" s="157" t="s">
        <v>194</v>
      </c>
    </row>
    <row r="391" spans="2:51" s="13" customFormat="1" ht="12">
      <c r="B391" s="171"/>
      <c r="D391" s="153" t="s">
        <v>206</v>
      </c>
      <c r="E391" s="172" t="s">
        <v>3</v>
      </c>
      <c r="F391" s="173" t="s">
        <v>215</v>
      </c>
      <c r="H391" s="174">
        <v>60</v>
      </c>
      <c r="I391" s="175"/>
      <c r="L391" s="171"/>
      <c r="M391" s="176"/>
      <c r="N391" s="177"/>
      <c r="O391" s="177"/>
      <c r="P391" s="177"/>
      <c r="Q391" s="177"/>
      <c r="R391" s="177"/>
      <c r="S391" s="177"/>
      <c r="T391" s="178"/>
      <c r="AT391" s="172" t="s">
        <v>206</v>
      </c>
      <c r="AU391" s="172" t="s">
        <v>80</v>
      </c>
      <c r="AV391" s="13" t="s">
        <v>202</v>
      </c>
      <c r="AW391" s="13" t="s">
        <v>31</v>
      </c>
      <c r="AX391" s="13" t="s">
        <v>78</v>
      </c>
      <c r="AY391" s="172" t="s">
        <v>194</v>
      </c>
    </row>
    <row r="392" spans="2:65" s="1" customFormat="1" ht="16.35" customHeight="1">
      <c r="B392" s="140"/>
      <c r="C392" s="141" t="s">
        <v>796</v>
      </c>
      <c r="D392" s="141" t="s">
        <v>197</v>
      </c>
      <c r="E392" s="142" t="s">
        <v>797</v>
      </c>
      <c r="F392" s="143" t="s">
        <v>798</v>
      </c>
      <c r="G392" s="144" t="s">
        <v>515</v>
      </c>
      <c r="H392" s="198"/>
      <c r="I392" s="146"/>
      <c r="J392" s="147">
        <f>ROUND(I392*H392,2)</f>
        <v>0</v>
      </c>
      <c r="K392" s="143" t="s">
        <v>201</v>
      </c>
      <c r="L392" s="30"/>
      <c r="M392" s="148" t="s">
        <v>3</v>
      </c>
      <c r="N392" s="149" t="s">
        <v>42</v>
      </c>
      <c r="O392" s="49"/>
      <c r="P392" s="150">
        <f>O392*H392</f>
        <v>0</v>
      </c>
      <c r="Q392" s="150">
        <v>0</v>
      </c>
      <c r="R392" s="150">
        <f>Q392*H392</f>
        <v>0</v>
      </c>
      <c r="S392" s="150">
        <v>0</v>
      </c>
      <c r="T392" s="151">
        <f>S392*H392</f>
        <v>0</v>
      </c>
      <c r="AR392" s="16" t="s">
        <v>294</v>
      </c>
      <c r="AT392" s="16" t="s">
        <v>197</v>
      </c>
      <c r="AU392" s="16" t="s">
        <v>80</v>
      </c>
      <c r="AY392" s="16" t="s">
        <v>194</v>
      </c>
      <c r="BE392" s="152">
        <f>IF(N392="základní",J392,0)</f>
        <v>0</v>
      </c>
      <c r="BF392" s="152">
        <f>IF(N392="snížená",J392,0)</f>
        <v>0</v>
      </c>
      <c r="BG392" s="152">
        <f>IF(N392="zákl. přenesená",J392,0)</f>
        <v>0</v>
      </c>
      <c r="BH392" s="152">
        <f>IF(N392="sníž. přenesená",J392,0)</f>
        <v>0</v>
      </c>
      <c r="BI392" s="152">
        <f>IF(N392="nulová",J392,0)</f>
        <v>0</v>
      </c>
      <c r="BJ392" s="16" t="s">
        <v>78</v>
      </c>
      <c r="BK392" s="152">
        <f>ROUND(I392*H392,2)</f>
        <v>0</v>
      </c>
      <c r="BL392" s="16" t="s">
        <v>294</v>
      </c>
      <c r="BM392" s="16" t="s">
        <v>1420</v>
      </c>
    </row>
    <row r="393" spans="2:47" s="1" customFormat="1" ht="19.2">
      <c r="B393" s="30"/>
      <c r="D393" s="153" t="s">
        <v>204</v>
      </c>
      <c r="F393" s="154" t="s">
        <v>800</v>
      </c>
      <c r="I393" s="85"/>
      <c r="L393" s="30"/>
      <c r="M393" s="155"/>
      <c r="N393" s="49"/>
      <c r="O393" s="49"/>
      <c r="P393" s="49"/>
      <c r="Q393" s="49"/>
      <c r="R393" s="49"/>
      <c r="S393" s="49"/>
      <c r="T393" s="50"/>
      <c r="AT393" s="16" t="s">
        <v>204</v>
      </c>
      <c r="AU393" s="16" t="s">
        <v>80</v>
      </c>
    </row>
    <row r="394" spans="2:63" s="10" customFormat="1" ht="22.8" customHeight="1">
      <c r="B394" s="127"/>
      <c r="D394" s="128" t="s">
        <v>70</v>
      </c>
      <c r="E394" s="138" t="s">
        <v>801</v>
      </c>
      <c r="F394" s="138" t="s">
        <v>802</v>
      </c>
      <c r="I394" s="130"/>
      <c r="J394" s="139">
        <f>BK394</f>
        <v>0</v>
      </c>
      <c r="L394" s="127"/>
      <c r="M394" s="132"/>
      <c r="N394" s="133"/>
      <c r="O394" s="133"/>
      <c r="P394" s="134">
        <f>SUM(P395:P513)</f>
        <v>0</v>
      </c>
      <c r="Q394" s="133"/>
      <c r="R394" s="134">
        <f>SUM(R395:R513)</f>
        <v>6.7700730799999995</v>
      </c>
      <c r="S394" s="133"/>
      <c r="T394" s="135">
        <f>SUM(T395:T513)</f>
        <v>1.164218</v>
      </c>
      <c r="AR394" s="128" t="s">
        <v>80</v>
      </c>
      <c r="AT394" s="136" t="s">
        <v>70</v>
      </c>
      <c r="AU394" s="136" t="s">
        <v>78</v>
      </c>
      <c r="AY394" s="128" t="s">
        <v>194</v>
      </c>
      <c r="BK394" s="137">
        <f>SUM(BK395:BK513)</f>
        <v>0</v>
      </c>
    </row>
    <row r="395" spans="2:65" s="1" customFormat="1" ht="16.35" customHeight="1">
      <c r="B395" s="140"/>
      <c r="C395" s="141" t="s">
        <v>1421</v>
      </c>
      <c r="D395" s="141" t="s">
        <v>197</v>
      </c>
      <c r="E395" s="142" t="s">
        <v>1422</v>
      </c>
      <c r="F395" s="143" t="s">
        <v>1423</v>
      </c>
      <c r="G395" s="144" t="s">
        <v>228</v>
      </c>
      <c r="H395" s="145">
        <v>144.41</v>
      </c>
      <c r="I395" s="146"/>
      <c r="J395" s="147">
        <f>ROUND(I395*H395,2)</f>
        <v>0</v>
      </c>
      <c r="K395" s="143" t="s">
        <v>201</v>
      </c>
      <c r="L395" s="30"/>
      <c r="M395" s="148" t="s">
        <v>3</v>
      </c>
      <c r="N395" s="149" t="s">
        <v>42</v>
      </c>
      <c r="O395" s="49"/>
      <c r="P395" s="150">
        <f>O395*H395</f>
        <v>0</v>
      </c>
      <c r="Q395" s="150">
        <v>0</v>
      </c>
      <c r="R395" s="150">
        <f>Q395*H395</f>
        <v>0</v>
      </c>
      <c r="S395" s="150">
        <v>0</v>
      </c>
      <c r="T395" s="151">
        <f>S395*H395</f>
        <v>0</v>
      </c>
      <c r="AR395" s="16" t="s">
        <v>294</v>
      </c>
      <c r="AT395" s="16" t="s">
        <v>197</v>
      </c>
      <c r="AU395" s="16" t="s">
        <v>80</v>
      </c>
      <c r="AY395" s="16" t="s">
        <v>194</v>
      </c>
      <c r="BE395" s="152">
        <f>IF(N395="základní",J395,0)</f>
        <v>0</v>
      </c>
      <c r="BF395" s="152">
        <f>IF(N395="snížená",J395,0)</f>
        <v>0</v>
      </c>
      <c r="BG395" s="152">
        <f>IF(N395="zákl. přenesená",J395,0)</f>
        <v>0</v>
      </c>
      <c r="BH395" s="152">
        <f>IF(N395="sníž. přenesená",J395,0)</f>
        <v>0</v>
      </c>
      <c r="BI395" s="152">
        <f>IF(N395="nulová",J395,0)</f>
        <v>0</v>
      </c>
      <c r="BJ395" s="16" t="s">
        <v>78</v>
      </c>
      <c r="BK395" s="152">
        <f>ROUND(I395*H395,2)</f>
        <v>0</v>
      </c>
      <c r="BL395" s="16" t="s">
        <v>294</v>
      </c>
      <c r="BM395" s="16" t="s">
        <v>1424</v>
      </c>
    </row>
    <row r="396" spans="2:47" s="1" customFormat="1" ht="12">
      <c r="B396" s="30"/>
      <c r="D396" s="153" t="s">
        <v>204</v>
      </c>
      <c r="F396" s="154" t="s">
        <v>1425</v>
      </c>
      <c r="I396" s="85"/>
      <c r="L396" s="30"/>
      <c r="M396" s="155"/>
      <c r="N396" s="49"/>
      <c r="O396" s="49"/>
      <c r="P396" s="49"/>
      <c r="Q396" s="49"/>
      <c r="R396" s="49"/>
      <c r="S396" s="49"/>
      <c r="T396" s="50"/>
      <c r="AT396" s="16" t="s">
        <v>204</v>
      </c>
      <c r="AU396" s="16" t="s">
        <v>80</v>
      </c>
    </row>
    <row r="397" spans="2:51" s="11" customFormat="1" ht="12">
      <c r="B397" s="156"/>
      <c r="D397" s="153" t="s">
        <v>206</v>
      </c>
      <c r="E397" s="157" t="s">
        <v>3</v>
      </c>
      <c r="F397" s="158" t="s">
        <v>1426</v>
      </c>
      <c r="H397" s="159">
        <v>137.06</v>
      </c>
      <c r="I397" s="160"/>
      <c r="L397" s="156"/>
      <c r="M397" s="161"/>
      <c r="N397" s="162"/>
      <c r="O397" s="162"/>
      <c r="P397" s="162"/>
      <c r="Q397" s="162"/>
      <c r="R397" s="162"/>
      <c r="S397" s="162"/>
      <c r="T397" s="163"/>
      <c r="AT397" s="157" t="s">
        <v>206</v>
      </c>
      <c r="AU397" s="157" t="s">
        <v>80</v>
      </c>
      <c r="AV397" s="11" t="s">
        <v>80</v>
      </c>
      <c r="AW397" s="11" t="s">
        <v>31</v>
      </c>
      <c r="AX397" s="11" t="s">
        <v>71</v>
      </c>
      <c r="AY397" s="157" t="s">
        <v>194</v>
      </c>
    </row>
    <row r="398" spans="2:51" s="12" customFormat="1" ht="12">
      <c r="B398" s="164"/>
      <c r="D398" s="153" t="s">
        <v>206</v>
      </c>
      <c r="E398" s="165" t="s">
        <v>3</v>
      </c>
      <c r="F398" s="166" t="s">
        <v>1142</v>
      </c>
      <c r="H398" s="165" t="s">
        <v>3</v>
      </c>
      <c r="I398" s="167"/>
      <c r="L398" s="164"/>
      <c r="M398" s="168"/>
      <c r="N398" s="169"/>
      <c r="O398" s="169"/>
      <c r="P398" s="169"/>
      <c r="Q398" s="169"/>
      <c r="R398" s="169"/>
      <c r="S398" s="169"/>
      <c r="T398" s="170"/>
      <c r="AT398" s="165" t="s">
        <v>206</v>
      </c>
      <c r="AU398" s="165" t="s">
        <v>80</v>
      </c>
      <c r="AV398" s="12" t="s">
        <v>78</v>
      </c>
      <c r="AW398" s="12" t="s">
        <v>31</v>
      </c>
      <c r="AX398" s="12" t="s">
        <v>71</v>
      </c>
      <c r="AY398" s="165" t="s">
        <v>194</v>
      </c>
    </row>
    <row r="399" spans="2:51" s="11" customFormat="1" ht="12">
      <c r="B399" s="156"/>
      <c r="D399" s="153" t="s">
        <v>206</v>
      </c>
      <c r="E399" s="157" t="s">
        <v>3</v>
      </c>
      <c r="F399" s="158" t="s">
        <v>1427</v>
      </c>
      <c r="H399" s="159">
        <v>7.35</v>
      </c>
      <c r="I399" s="160"/>
      <c r="L399" s="156"/>
      <c r="M399" s="161"/>
      <c r="N399" s="162"/>
      <c r="O399" s="162"/>
      <c r="P399" s="162"/>
      <c r="Q399" s="162"/>
      <c r="R399" s="162"/>
      <c r="S399" s="162"/>
      <c r="T399" s="163"/>
      <c r="AT399" s="157" t="s">
        <v>206</v>
      </c>
      <c r="AU399" s="157" t="s">
        <v>80</v>
      </c>
      <c r="AV399" s="11" t="s">
        <v>80</v>
      </c>
      <c r="AW399" s="11" t="s">
        <v>31</v>
      </c>
      <c r="AX399" s="11" t="s">
        <v>71</v>
      </c>
      <c r="AY399" s="157" t="s">
        <v>194</v>
      </c>
    </row>
    <row r="400" spans="2:51" s="13" customFormat="1" ht="12">
      <c r="B400" s="171"/>
      <c r="D400" s="153" t="s">
        <v>206</v>
      </c>
      <c r="E400" s="172" t="s">
        <v>3</v>
      </c>
      <c r="F400" s="173" t="s">
        <v>215</v>
      </c>
      <c r="H400" s="174">
        <v>144.41</v>
      </c>
      <c r="I400" s="175"/>
      <c r="L400" s="171"/>
      <c r="M400" s="176"/>
      <c r="N400" s="177"/>
      <c r="O400" s="177"/>
      <c r="P400" s="177"/>
      <c r="Q400" s="177"/>
      <c r="R400" s="177"/>
      <c r="S400" s="177"/>
      <c r="T400" s="178"/>
      <c r="AT400" s="172" t="s">
        <v>206</v>
      </c>
      <c r="AU400" s="172" t="s">
        <v>80</v>
      </c>
      <c r="AV400" s="13" t="s">
        <v>202</v>
      </c>
      <c r="AW400" s="13" t="s">
        <v>31</v>
      </c>
      <c r="AX400" s="13" t="s">
        <v>78</v>
      </c>
      <c r="AY400" s="172" t="s">
        <v>194</v>
      </c>
    </row>
    <row r="401" spans="2:65" s="1" customFormat="1" ht="16.35" customHeight="1">
      <c r="B401" s="140"/>
      <c r="C401" s="141" t="s">
        <v>1428</v>
      </c>
      <c r="D401" s="141" t="s">
        <v>197</v>
      </c>
      <c r="E401" s="142" t="s">
        <v>1429</v>
      </c>
      <c r="F401" s="143" t="s">
        <v>1430</v>
      </c>
      <c r="G401" s="144" t="s">
        <v>228</v>
      </c>
      <c r="H401" s="145">
        <v>19.11</v>
      </c>
      <c r="I401" s="146"/>
      <c r="J401" s="147">
        <f>ROUND(I401*H401,2)</f>
        <v>0</v>
      </c>
      <c r="K401" s="143" t="s">
        <v>201</v>
      </c>
      <c r="L401" s="30"/>
      <c r="M401" s="148" t="s">
        <v>3</v>
      </c>
      <c r="N401" s="149" t="s">
        <v>42</v>
      </c>
      <c r="O401" s="49"/>
      <c r="P401" s="150">
        <f>O401*H401</f>
        <v>0</v>
      </c>
      <c r="Q401" s="150">
        <v>0.0003</v>
      </c>
      <c r="R401" s="150">
        <f>Q401*H401</f>
        <v>0.005732999999999999</v>
      </c>
      <c r="S401" s="150">
        <v>0</v>
      </c>
      <c r="T401" s="151">
        <f>S401*H401</f>
        <v>0</v>
      </c>
      <c r="AR401" s="16" t="s">
        <v>294</v>
      </c>
      <c r="AT401" s="16" t="s">
        <v>197</v>
      </c>
      <c r="AU401" s="16" t="s">
        <v>80</v>
      </c>
      <c r="AY401" s="16" t="s">
        <v>194</v>
      </c>
      <c r="BE401" s="152">
        <f>IF(N401="základní",J401,0)</f>
        <v>0</v>
      </c>
      <c r="BF401" s="152">
        <f>IF(N401="snížená",J401,0)</f>
        <v>0</v>
      </c>
      <c r="BG401" s="152">
        <f>IF(N401="zákl. přenesená",J401,0)</f>
        <v>0</v>
      </c>
      <c r="BH401" s="152">
        <f>IF(N401="sníž. přenesená",J401,0)</f>
        <v>0</v>
      </c>
      <c r="BI401" s="152">
        <f>IF(N401="nulová",J401,0)</f>
        <v>0</v>
      </c>
      <c r="BJ401" s="16" t="s">
        <v>78</v>
      </c>
      <c r="BK401" s="152">
        <f>ROUND(I401*H401,2)</f>
        <v>0</v>
      </c>
      <c r="BL401" s="16" t="s">
        <v>294</v>
      </c>
      <c r="BM401" s="16" t="s">
        <v>1431</v>
      </c>
    </row>
    <row r="402" spans="2:47" s="1" customFormat="1" ht="12">
      <c r="B402" s="30"/>
      <c r="D402" s="153" t="s">
        <v>204</v>
      </c>
      <c r="F402" s="154" t="s">
        <v>1432</v>
      </c>
      <c r="I402" s="85"/>
      <c r="L402" s="30"/>
      <c r="M402" s="155"/>
      <c r="N402" s="49"/>
      <c r="O402" s="49"/>
      <c r="P402" s="49"/>
      <c r="Q402" s="49"/>
      <c r="R402" s="49"/>
      <c r="S402" s="49"/>
      <c r="T402" s="50"/>
      <c r="AT402" s="16" t="s">
        <v>204</v>
      </c>
      <c r="AU402" s="16" t="s">
        <v>80</v>
      </c>
    </row>
    <row r="403" spans="2:51" s="11" customFormat="1" ht="12">
      <c r="B403" s="156"/>
      <c r="D403" s="153" t="s">
        <v>206</v>
      </c>
      <c r="E403" s="157" t="s">
        <v>3</v>
      </c>
      <c r="F403" s="158" t="s">
        <v>1433</v>
      </c>
      <c r="H403" s="159">
        <v>11.76</v>
      </c>
      <c r="I403" s="160"/>
      <c r="L403" s="156"/>
      <c r="M403" s="161"/>
      <c r="N403" s="162"/>
      <c r="O403" s="162"/>
      <c r="P403" s="162"/>
      <c r="Q403" s="162"/>
      <c r="R403" s="162"/>
      <c r="S403" s="162"/>
      <c r="T403" s="163"/>
      <c r="AT403" s="157" t="s">
        <v>206</v>
      </c>
      <c r="AU403" s="157" t="s">
        <v>80</v>
      </c>
      <c r="AV403" s="11" t="s">
        <v>80</v>
      </c>
      <c r="AW403" s="11" t="s">
        <v>31</v>
      </c>
      <c r="AX403" s="11" t="s">
        <v>71</v>
      </c>
      <c r="AY403" s="157" t="s">
        <v>194</v>
      </c>
    </row>
    <row r="404" spans="2:51" s="12" customFormat="1" ht="12">
      <c r="B404" s="164"/>
      <c r="D404" s="153" t="s">
        <v>206</v>
      </c>
      <c r="E404" s="165" t="s">
        <v>3</v>
      </c>
      <c r="F404" s="166" t="s">
        <v>1142</v>
      </c>
      <c r="H404" s="165" t="s">
        <v>3</v>
      </c>
      <c r="I404" s="167"/>
      <c r="L404" s="164"/>
      <c r="M404" s="168"/>
      <c r="N404" s="169"/>
      <c r="O404" s="169"/>
      <c r="P404" s="169"/>
      <c r="Q404" s="169"/>
      <c r="R404" s="169"/>
      <c r="S404" s="169"/>
      <c r="T404" s="170"/>
      <c r="AT404" s="165" t="s">
        <v>206</v>
      </c>
      <c r="AU404" s="165" t="s">
        <v>80</v>
      </c>
      <c r="AV404" s="12" t="s">
        <v>78</v>
      </c>
      <c r="AW404" s="12" t="s">
        <v>31</v>
      </c>
      <c r="AX404" s="12" t="s">
        <v>71</v>
      </c>
      <c r="AY404" s="165" t="s">
        <v>194</v>
      </c>
    </row>
    <row r="405" spans="2:51" s="11" customFormat="1" ht="12">
      <c r="B405" s="156"/>
      <c r="D405" s="153" t="s">
        <v>206</v>
      </c>
      <c r="E405" s="157" t="s">
        <v>3</v>
      </c>
      <c r="F405" s="158" t="s">
        <v>1427</v>
      </c>
      <c r="H405" s="159">
        <v>7.35</v>
      </c>
      <c r="I405" s="160"/>
      <c r="L405" s="156"/>
      <c r="M405" s="161"/>
      <c r="N405" s="162"/>
      <c r="O405" s="162"/>
      <c r="P405" s="162"/>
      <c r="Q405" s="162"/>
      <c r="R405" s="162"/>
      <c r="S405" s="162"/>
      <c r="T405" s="163"/>
      <c r="AT405" s="157" t="s">
        <v>206</v>
      </c>
      <c r="AU405" s="157" t="s">
        <v>80</v>
      </c>
      <c r="AV405" s="11" t="s">
        <v>80</v>
      </c>
      <c r="AW405" s="11" t="s">
        <v>31</v>
      </c>
      <c r="AX405" s="11" t="s">
        <v>71</v>
      </c>
      <c r="AY405" s="157" t="s">
        <v>194</v>
      </c>
    </row>
    <row r="406" spans="2:51" s="13" customFormat="1" ht="12">
      <c r="B406" s="171"/>
      <c r="D406" s="153" t="s">
        <v>206</v>
      </c>
      <c r="E406" s="172" t="s">
        <v>3</v>
      </c>
      <c r="F406" s="173" t="s">
        <v>215</v>
      </c>
      <c r="H406" s="174">
        <v>19.11</v>
      </c>
      <c r="I406" s="175"/>
      <c r="L406" s="171"/>
      <c r="M406" s="176"/>
      <c r="N406" s="177"/>
      <c r="O406" s="177"/>
      <c r="P406" s="177"/>
      <c r="Q406" s="177"/>
      <c r="R406" s="177"/>
      <c r="S406" s="177"/>
      <c r="T406" s="178"/>
      <c r="AT406" s="172" t="s">
        <v>206</v>
      </c>
      <c r="AU406" s="172" t="s">
        <v>80</v>
      </c>
      <c r="AV406" s="13" t="s">
        <v>202</v>
      </c>
      <c r="AW406" s="13" t="s">
        <v>31</v>
      </c>
      <c r="AX406" s="13" t="s">
        <v>78</v>
      </c>
      <c r="AY406" s="172" t="s">
        <v>194</v>
      </c>
    </row>
    <row r="407" spans="2:65" s="1" customFormat="1" ht="16.35" customHeight="1">
      <c r="B407" s="140"/>
      <c r="C407" s="141" t="s">
        <v>1434</v>
      </c>
      <c r="D407" s="141" t="s">
        <v>197</v>
      </c>
      <c r="E407" s="142" t="s">
        <v>1435</v>
      </c>
      <c r="F407" s="143" t="s">
        <v>1430</v>
      </c>
      <c r="G407" s="144" t="s">
        <v>228</v>
      </c>
      <c r="H407" s="145">
        <v>125.3</v>
      </c>
      <c r="I407" s="146"/>
      <c r="J407" s="147">
        <f>ROUND(I407*H407,2)</f>
        <v>0</v>
      </c>
      <c r="K407" s="143" t="s">
        <v>3</v>
      </c>
      <c r="L407" s="30"/>
      <c r="M407" s="148" t="s">
        <v>3</v>
      </c>
      <c r="N407" s="149" t="s">
        <v>42</v>
      </c>
      <c r="O407" s="49"/>
      <c r="P407" s="150">
        <f>O407*H407</f>
        <v>0</v>
      </c>
      <c r="Q407" s="150">
        <v>0.0003</v>
      </c>
      <c r="R407" s="150">
        <f>Q407*H407</f>
        <v>0.03759</v>
      </c>
      <c r="S407" s="150">
        <v>0</v>
      </c>
      <c r="T407" s="151">
        <f>S407*H407</f>
        <v>0</v>
      </c>
      <c r="AR407" s="16" t="s">
        <v>294</v>
      </c>
      <c r="AT407" s="16" t="s">
        <v>197</v>
      </c>
      <c r="AU407" s="16" t="s">
        <v>80</v>
      </c>
      <c r="AY407" s="16" t="s">
        <v>194</v>
      </c>
      <c r="BE407" s="152">
        <f>IF(N407="základní",J407,0)</f>
        <v>0</v>
      </c>
      <c r="BF407" s="152">
        <f>IF(N407="snížená",J407,0)</f>
        <v>0</v>
      </c>
      <c r="BG407" s="152">
        <f>IF(N407="zákl. přenesená",J407,0)</f>
        <v>0</v>
      </c>
      <c r="BH407" s="152">
        <f>IF(N407="sníž. přenesená",J407,0)</f>
        <v>0</v>
      </c>
      <c r="BI407" s="152">
        <f>IF(N407="nulová",J407,0)</f>
        <v>0</v>
      </c>
      <c r="BJ407" s="16" t="s">
        <v>78</v>
      </c>
      <c r="BK407" s="152">
        <f>ROUND(I407*H407,2)</f>
        <v>0</v>
      </c>
      <c r="BL407" s="16" t="s">
        <v>294</v>
      </c>
      <c r="BM407" s="16" t="s">
        <v>1436</v>
      </c>
    </row>
    <row r="408" spans="2:47" s="1" customFormat="1" ht="12">
      <c r="B408" s="30"/>
      <c r="D408" s="153" t="s">
        <v>204</v>
      </c>
      <c r="F408" s="154" t="s">
        <v>1437</v>
      </c>
      <c r="I408" s="85"/>
      <c r="L408" s="30"/>
      <c r="M408" s="155"/>
      <c r="N408" s="49"/>
      <c r="O408" s="49"/>
      <c r="P408" s="49"/>
      <c r="Q408" s="49"/>
      <c r="R408" s="49"/>
      <c r="S408" s="49"/>
      <c r="T408" s="50"/>
      <c r="AT408" s="16" t="s">
        <v>204</v>
      </c>
      <c r="AU408" s="16" t="s">
        <v>80</v>
      </c>
    </row>
    <row r="409" spans="2:51" s="11" customFormat="1" ht="12">
      <c r="B409" s="156"/>
      <c r="D409" s="153" t="s">
        <v>206</v>
      </c>
      <c r="E409" s="157" t="s">
        <v>3</v>
      </c>
      <c r="F409" s="158" t="s">
        <v>121</v>
      </c>
      <c r="H409" s="159">
        <v>125.3</v>
      </c>
      <c r="I409" s="160"/>
      <c r="L409" s="156"/>
      <c r="M409" s="161"/>
      <c r="N409" s="162"/>
      <c r="O409" s="162"/>
      <c r="P409" s="162"/>
      <c r="Q409" s="162"/>
      <c r="R409" s="162"/>
      <c r="S409" s="162"/>
      <c r="T409" s="163"/>
      <c r="AT409" s="157" t="s">
        <v>206</v>
      </c>
      <c r="AU409" s="157" t="s">
        <v>80</v>
      </c>
      <c r="AV409" s="11" t="s">
        <v>80</v>
      </c>
      <c r="AW409" s="11" t="s">
        <v>31</v>
      </c>
      <c r="AX409" s="11" t="s">
        <v>78</v>
      </c>
      <c r="AY409" s="157" t="s">
        <v>194</v>
      </c>
    </row>
    <row r="410" spans="2:65" s="1" customFormat="1" ht="16.35" customHeight="1">
      <c r="B410" s="140"/>
      <c r="C410" s="141" t="s">
        <v>1438</v>
      </c>
      <c r="D410" s="141" t="s">
        <v>197</v>
      </c>
      <c r="E410" s="142" t="s">
        <v>1439</v>
      </c>
      <c r="F410" s="143" t="s">
        <v>1440</v>
      </c>
      <c r="G410" s="144" t="s">
        <v>228</v>
      </c>
      <c r="H410" s="145">
        <v>125.3</v>
      </c>
      <c r="I410" s="146"/>
      <c r="J410" s="147">
        <f>ROUND(I410*H410,2)</f>
        <v>0</v>
      </c>
      <c r="K410" s="143" t="s">
        <v>201</v>
      </c>
      <c r="L410" s="30"/>
      <c r="M410" s="148" t="s">
        <v>3</v>
      </c>
      <c r="N410" s="149" t="s">
        <v>42</v>
      </c>
      <c r="O410" s="49"/>
      <c r="P410" s="150">
        <f>O410*H410</f>
        <v>0</v>
      </c>
      <c r="Q410" s="150">
        <v>0.00455</v>
      </c>
      <c r="R410" s="150">
        <f>Q410*H410</f>
        <v>0.570115</v>
      </c>
      <c r="S410" s="150">
        <v>0</v>
      </c>
      <c r="T410" s="151">
        <f>S410*H410</f>
        <v>0</v>
      </c>
      <c r="AR410" s="16" t="s">
        <v>294</v>
      </c>
      <c r="AT410" s="16" t="s">
        <v>197</v>
      </c>
      <c r="AU410" s="16" t="s">
        <v>80</v>
      </c>
      <c r="AY410" s="16" t="s">
        <v>194</v>
      </c>
      <c r="BE410" s="152">
        <f>IF(N410="základní",J410,0)</f>
        <v>0</v>
      </c>
      <c r="BF410" s="152">
        <f>IF(N410="snížená",J410,0)</f>
        <v>0</v>
      </c>
      <c r="BG410" s="152">
        <f>IF(N410="zákl. přenesená",J410,0)</f>
        <v>0</v>
      </c>
      <c r="BH410" s="152">
        <f>IF(N410="sníž. přenesená",J410,0)</f>
        <v>0</v>
      </c>
      <c r="BI410" s="152">
        <f>IF(N410="nulová",J410,0)</f>
        <v>0</v>
      </c>
      <c r="BJ410" s="16" t="s">
        <v>78</v>
      </c>
      <c r="BK410" s="152">
        <f>ROUND(I410*H410,2)</f>
        <v>0</v>
      </c>
      <c r="BL410" s="16" t="s">
        <v>294</v>
      </c>
      <c r="BM410" s="16" t="s">
        <v>1441</v>
      </c>
    </row>
    <row r="411" spans="2:47" s="1" customFormat="1" ht="12">
      <c r="B411" s="30"/>
      <c r="D411" s="153" t="s">
        <v>204</v>
      </c>
      <c r="F411" s="154" t="s">
        <v>1442</v>
      </c>
      <c r="I411" s="85"/>
      <c r="L411" s="30"/>
      <c r="M411" s="155"/>
      <c r="N411" s="49"/>
      <c r="O411" s="49"/>
      <c r="P411" s="49"/>
      <c r="Q411" s="49"/>
      <c r="R411" s="49"/>
      <c r="S411" s="49"/>
      <c r="T411" s="50"/>
      <c r="AT411" s="16" t="s">
        <v>204</v>
      </c>
      <c r="AU411" s="16" t="s">
        <v>80</v>
      </c>
    </row>
    <row r="412" spans="2:51" s="11" customFormat="1" ht="12">
      <c r="B412" s="156"/>
      <c r="D412" s="153" t="s">
        <v>206</v>
      </c>
      <c r="E412" s="157" t="s">
        <v>3</v>
      </c>
      <c r="F412" s="158" t="s">
        <v>121</v>
      </c>
      <c r="H412" s="159">
        <v>125.3</v>
      </c>
      <c r="I412" s="160"/>
      <c r="L412" s="156"/>
      <c r="M412" s="161"/>
      <c r="N412" s="162"/>
      <c r="O412" s="162"/>
      <c r="P412" s="162"/>
      <c r="Q412" s="162"/>
      <c r="R412" s="162"/>
      <c r="S412" s="162"/>
      <c r="T412" s="163"/>
      <c r="AT412" s="157" t="s">
        <v>206</v>
      </c>
      <c r="AU412" s="157" t="s">
        <v>80</v>
      </c>
      <c r="AV412" s="11" t="s">
        <v>80</v>
      </c>
      <c r="AW412" s="11" t="s">
        <v>31</v>
      </c>
      <c r="AX412" s="11" t="s">
        <v>78</v>
      </c>
      <c r="AY412" s="157" t="s">
        <v>194</v>
      </c>
    </row>
    <row r="413" spans="2:65" s="1" customFormat="1" ht="16.35" customHeight="1">
      <c r="B413" s="140"/>
      <c r="C413" s="141" t="s">
        <v>1443</v>
      </c>
      <c r="D413" s="141" t="s">
        <v>197</v>
      </c>
      <c r="E413" s="142" t="s">
        <v>1444</v>
      </c>
      <c r="F413" s="143" t="s">
        <v>1445</v>
      </c>
      <c r="G413" s="144" t="s">
        <v>532</v>
      </c>
      <c r="H413" s="145">
        <v>9.4</v>
      </c>
      <c r="I413" s="146"/>
      <c r="J413" s="147">
        <f>ROUND(I413*H413,2)</f>
        <v>0</v>
      </c>
      <c r="K413" s="143" t="s">
        <v>201</v>
      </c>
      <c r="L413" s="30"/>
      <c r="M413" s="148" t="s">
        <v>3</v>
      </c>
      <c r="N413" s="149" t="s">
        <v>42</v>
      </c>
      <c r="O413" s="49"/>
      <c r="P413" s="150">
        <f>O413*H413</f>
        <v>0</v>
      </c>
      <c r="Q413" s="150">
        <v>0.0002</v>
      </c>
      <c r="R413" s="150">
        <f>Q413*H413</f>
        <v>0.0018800000000000002</v>
      </c>
      <c r="S413" s="150">
        <v>0</v>
      </c>
      <c r="T413" s="151">
        <f>S413*H413</f>
        <v>0</v>
      </c>
      <c r="AR413" s="16" t="s">
        <v>294</v>
      </c>
      <c r="AT413" s="16" t="s">
        <v>197</v>
      </c>
      <c r="AU413" s="16" t="s">
        <v>80</v>
      </c>
      <c r="AY413" s="16" t="s">
        <v>194</v>
      </c>
      <c r="BE413" s="152">
        <f>IF(N413="základní",J413,0)</f>
        <v>0</v>
      </c>
      <c r="BF413" s="152">
        <f>IF(N413="snížená",J413,0)</f>
        <v>0</v>
      </c>
      <c r="BG413" s="152">
        <f>IF(N413="zákl. přenesená",J413,0)</f>
        <v>0</v>
      </c>
      <c r="BH413" s="152">
        <f>IF(N413="sníž. přenesená",J413,0)</f>
        <v>0</v>
      </c>
      <c r="BI413" s="152">
        <f>IF(N413="nulová",J413,0)</f>
        <v>0</v>
      </c>
      <c r="BJ413" s="16" t="s">
        <v>78</v>
      </c>
      <c r="BK413" s="152">
        <f>ROUND(I413*H413,2)</f>
        <v>0</v>
      </c>
      <c r="BL413" s="16" t="s">
        <v>294</v>
      </c>
      <c r="BM413" s="16" t="s">
        <v>1446</v>
      </c>
    </row>
    <row r="414" spans="2:47" s="1" customFormat="1" ht="19.2">
      <c r="B414" s="30"/>
      <c r="D414" s="153" t="s">
        <v>204</v>
      </c>
      <c r="F414" s="154" t="s">
        <v>1447</v>
      </c>
      <c r="I414" s="85"/>
      <c r="L414" s="30"/>
      <c r="M414" s="155"/>
      <c r="N414" s="49"/>
      <c r="O414" s="49"/>
      <c r="P414" s="49"/>
      <c r="Q414" s="49"/>
      <c r="R414" s="49"/>
      <c r="S414" s="49"/>
      <c r="T414" s="50"/>
      <c r="AT414" s="16" t="s">
        <v>204</v>
      </c>
      <c r="AU414" s="16" t="s">
        <v>80</v>
      </c>
    </row>
    <row r="415" spans="2:51" s="12" customFormat="1" ht="12">
      <c r="B415" s="164"/>
      <c r="D415" s="153" t="s">
        <v>206</v>
      </c>
      <c r="E415" s="165" t="s">
        <v>3</v>
      </c>
      <c r="F415" s="166" t="s">
        <v>1142</v>
      </c>
      <c r="H415" s="165" t="s">
        <v>3</v>
      </c>
      <c r="I415" s="167"/>
      <c r="L415" s="164"/>
      <c r="M415" s="168"/>
      <c r="N415" s="169"/>
      <c r="O415" s="169"/>
      <c r="P415" s="169"/>
      <c r="Q415" s="169"/>
      <c r="R415" s="169"/>
      <c r="S415" s="169"/>
      <c r="T415" s="170"/>
      <c r="AT415" s="165" t="s">
        <v>206</v>
      </c>
      <c r="AU415" s="165" t="s">
        <v>80</v>
      </c>
      <c r="AV415" s="12" t="s">
        <v>78</v>
      </c>
      <c r="AW415" s="12" t="s">
        <v>31</v>
      </c>
      <c r="AX415" s="12" t="s">
        <v>71</v>
      </c>
      <c r="AY415" s="165" t="s">
        <v>194</v>
      </c>
    </row>
    <row r="416" spans="2:51" s="11" customFormat="1" ht="12">
      <c r="B416" s="156"/>
      <c r="D416" s="153" t="s">
        <v>206</v>
      </c>
      <c r="E416" s="157" t="s">
        <v>3</v>
      </c>
      <c r="F416" s="158" t="s">
        <v>1448</v>
      </c>
      <c r="H416" s="159">
        <v>9.4</v>
      </c>
      <c r="I416" s="160"/>
      <c r="L416" s="156"/>
      <c r="M416" s="161"/>
      <c r="N416" s="162"/>
      <c r="O416" s="162"/>
      <c r="P416" s="162"/>
      <c r="Q416" s="162"/>
      <c r="R416" s="162"/>
      <c r="S416" s="162"/>
      <c r="T416" s="163"/>
      <c r="AT416" s="157" t="s">
        <v>206</v>
      </c>
      <c r="AU416" s="157" t="s">
        <v>80</v>
      </c>
      <c r="AV416" s="11" t="s">
        <v>80</v>
      </c>
      <c r="AW416" s="11" t="s">
        <v>31</v>
      </c>
      <c r="AX416" s="11" t="s">
        <v>78</v>
      </c>
      <c r="AY416" s="157" t="s">
        <v>194</v>
      </c>
    </row>
    <row r="417" spans="2:65" s="1" customFormat="1" ht="16.35" customHeight="1">
      <c r="B417" s="140"/>
      <c r="C417" s="179" t="s">
        <v>1449</v>
      </c>
      <c r="D417" s="179" t="s">
        <v>220</v>
      </c>
      <c r="E417" s="180" t="s">
        <v>1450</v>
      </c>
      <c r="F417" s="181" t="s">
        <v>1451</v>
      </c>
      <c r="G417" s="182" t="s">
        <v>532</v>
      </c>
      <c r="H417" s="183">
        <v>10.34</v>
      </c>
      <c r="I417" s="184"/>
      <c r="J417" s="185">
        <f>ROUND(I417*H417,2)</f>
        <v>0</v>
      </c>
      <c r="K417" s="181" t="s">
        <v>3</v>
      </c>
      <c r="L417" s="186"/>
      <c r="M417" s="187" t="s">
        <v>3</v>
      </c>
      <c r="N417" s="188" t="s">
        <v>42</v>
      </c>
      <c r="O417" s="49"/>
      <c r="P417" s="150">
        <f>O417*H417</f>
        <v>0</v>
      </c>
      <c r="Q417" s="150">
        <v>4E-05</v>
      </c>
      <c r="R417" s="150">
        <f>Q417*H417</f>
        <v>0.0004136</v>
      </c>
      <c r="S417" s="150">
        <v>0</v>
      </c>
      <c r="T417" s="151">
        <f>S417*H417</f>
        <v>0</v>
      </c>
      <c r="AR417" s="16" t="s">
        <v>350</v>
      </c>
      <c r="AT417" s="16" t="s">
        <v>220</v>
      </c>
      <c r="AU417" s="16" t="s">
        <v>80</v>
      </c>
      <c r="AY417" s="16" t="s">
        <v>194</v>
      </c>
      <c r="BE417" s="152">
        <f>IF(N417="základní",J417,0)</f>
        <v>0</v>
      </c>
      <c r="BF417" s="152">
        <f>IF(N417="snížená",J417,0)</f>
        <v>0</v>
      </c>
      <c r="BG417" s="152">
        <f>IF(N417="zákl. přenesená",J417,0)</f>
        <v>0</v>
      </c>
      <c r="BH417" s="152">
        <f>IF(N417="sníž. přenesená",J417,0)</f>
        <v>0</v>
      </c>
      <c r="BI417" s="152">
        <f>IF(N417="nulová",J417,0)</f>
        <v>0</v>
      </c>
      <c r="BJ417" s="16" t="s">
        <v>78</v>
      </c>
      <c r="BK417" s="152">
        <f>ROUND(I417*H417,2)</f>
        <v>0</v>
      </c>
      <c r="BL417" s="16" t="s">
        <v>294</v>
      </c>
      <c r="BM417" s="16" t="s">
        <v>1452</v>
      </c>
    </row>
    <row r="418" spans="2:47" s="1" customFormat="1" ht="12">
      <c r="B418" s="30"/>
      <c r="D418" s="153" t="s">
        <v>204</v>
      </c>
      <c r="F418" s="154" t="s">
        <v>1451</v>
      </c>
      <c r="I418" s="85"/>
      <c r="L418" s="30"/>
      <c r="M418" s="155"/>
      <c r="N418" s="49"/>
      <c r="O418" s="49"/>
      <c r="P418" s="49"/>
      <c r="Q418" s="49"/>
      <c r="R418" s="49"/>
      <c r="S418" s="49"/>
      <c r="T418" s="50"/>
      <c r="AT418" s="16" t="s">
        <v>204</v>
      </c>
      <c r="AU418" s="16" t="s">
        <v>80</v>
      </c>
    </row>
    <row r="419" spans="2:51" s="11" customFormat="1" ht="12">
      <c r="B419" s="156"/>
      <c r="D419" s="153" t="s">
        <v>206</v>
      </c>
      <c r="F419" s="158" t="s">
        <v>1453</v>
      </c>
      <c r="H419" s="159">
        <v>10.34</v>
      </c>
      <c r="I419" s="160"/>
      <c r="L419" s="156"/>
      <c r="M419" s="161"/>
      <c r="N419" s="162"/>
      <c r="O419" s="162"/>
      <c r="P419" s="162"/>
      <c r="Q419" s="162"/>
      <c r="R419" s="162"/>
      <c r="S419" s="162"/>
      <c r="T419" s="163"/>
      <c r="AT419" s="157" t="s">
        <v>206</v>
      </c>
      <c r="AU419" s="157" t="s">
        <v>80</v>
      </c>
      <c r="AV419" s="11" t="s">
        <v>80</v>
      </c>
      <c r="AW419" s="11" t="s">
        <v>4</v>
      </c>
      <c r="AX419" s="11" t="s">
        <v>78</v>
      </c>
      <c r="AY419" s="157" t="s">
        <v>194</v>
      </c>
    </row>
    <row r="420" spans="2:65" s="1" customFormat="1" ht="16.35" customHeight="1">
      <c r="B420" s="140"/>
      <c r="C420" s="141" t="s">
        <v>1454</v>
      </c>
      <c r="D420" s="141" t="s">
        <v>197</v>
      </c>
      <c r="E420" s="142" t="s">
        <v>1455</v>
      </c>
      <c r="F420" s="143" t="s">
        <v>1456</v>
      </c>
      <c r="G420" s="144" t="s">
        <v>532</v>
      </c>
      <c r="H420" s="145">
        <v>14.7</v>
      </c>
      <c r="I420" s="146"/>
      <c r="J420" s="147">
        <f>ROUND(I420*H420,2)</f>
        <v>0</v>
      </c>
      <c r="K420" s="143" t="s">
        <v>201</v>
      </c>
      <c r="L420" s="30"/>
      <c r="M420" s="148" t="s">
        <v>3</v>
      </c>
      <c r="N420" s="149" t="s">
        <v>42</v>
      </c>
      <c r="O420" s="49"/>
      <c r="P420" s="150">
        <f>O420*H420</f>
        <v>0</v>
      </c>
      <c r="Q420" s="150">
        <v>0</v>
      </c>
      <c r="R420" s="150">
        <f>Q420*H420</f>
        <v>0</v>
      </c>
      <c r="S420" s="150">
        <v>0.0123</v>
      </c>
      <c r="T420" s="151">
        <f>S420*H420</f>
        <v>0.18081</v>
      </c>
      <c r="AR420" s="16" t="s">
        <v>294</v>
      </c>
      <c r="AT420" s="16" t="s">
        <v>197</v>
      </c>
      <c r="AU420" s="16" t="s">
        <v>80</v>
      </c>
      <c r="AY420" s="16" t="s">
        <v>194</v>
      </c>
      <c r="BE420" s="152">
        <f>IF(N420="základní",J420,0)</f>
        <v>0</v>
      </c>
      <c r="BF420" s="152">
        <f>IF(N420="snížená",J420,0)</f>
        <v>0</v>
      </c>
      <c r="BG420" s="152">
        <f>IF(N420="zákl. přenesená",J420,0)</f>
        <v>0</v>
      </c>
      <c r="BH420" s="152">
        <f>IF(N420="sníž. přenesená",J420,0)</f>
        <v>0</v>
      </c>
      <c r="BI420" s="152">
        <f>IF(N420="nulová",J420,0)</f>
        <v>0</v>
      </c>
      <c r="BJ420" s="16" t="s">
        <v>78</v>
      </c>
      <c r="BK420" s="152">
        <f>ROUND(I420*H420,2)</f>
        <v>0</v>
      </c>
      <c r="BL420" s="16" t="s">
        <v>294</v>
      </c>
      <c r="BM420" s="16" t="s">
        <v>1457</v>
      </c>
    </row>
    <row r="421" spans="2:47" s="1" customFormat="1" ht="12">
      <c r="B421" s="30"/>
      <c r="D421" s="153" t="s">
        <v>204</v>
      </c>
      <c r="F421" s="154" t="s">
        <v>1458</v>
      </c>
      <c r="I421" s="85"/>
      <c r="L421" s="30"/>
      <c r="M421" s="155"/>
      <c r="N421" s="49"/>
      <c r="O421" s="49"/>
      <c r="P421" s="49"/>
      <c r="Q421" s="49"/>
      <c r="R421" s="49"/>
      <c r="S421" s="49"/>
      <c r="T421" s="50"/>
      <c r="AT421" s="16" t="s">
        <v>204</v>
      </c>
      <c r="AU421" s="16" t="s">
        <v>80</v>
      </c>
    </row>
    <row r="422" spans="2:51" s="12" customFormat="1" ht="12">
      <c r="B422" s="164"/>
      <c r="D422" s="153" t="s">
        <v>206</v>
      </c>
      <c r="E422" s="165" t="s">
        <v>3</v>
      </c>
      <c r="F422" s="166" t="s">
        <v>1142</v>
      </c>
      <c r="H422" s="165" t="s">
        <v>3</v>
      </c>
      <c r="I422" s="167"/>
      <c r="L422" s="164"/>
      <c r="M422" s="168"/>
      <c r="N422" s="169"/>
      <c r="O422" s="169"/>
      <c r="P422" s="169"/>
      <c r="Q422" s="169"/>
      <c r="R422" s="169"/>
      <c r="S422" s="169"/>
      <c r="T422" s="170"/>
      <c r="AT422" s="165" t="s">
        <v>206</v>
      </c>
      <c r="AU422" s="165" t="s">
        <v>80</v>
      </c>
      <c r="AV422" s="12" t="s">
        <v>78</v>
      </c>
      <c r="AW422" s="12" t="s">
        <v>31</v>
      </c>
      <c r="AX422" s="12" t="s">
        <v>71</v>
      </c>
      <c r="AY422" s="165" t="s">
        <v>194</v>
      </c>
    </row>
    <row r="423" spans="2:51" s="11" customFormat="1" ht="12">
      <c r="B423" s="156"/>
      <c r="D423" s="153" t="s">
        <v>206</v>
      </c>
      <c r="E423" s="157" t="s">
        <v>3</v>
      </c>
      <c r="F423" s="158" t="s">
        <v>1459</v>
      </c>
      <c r="H423" s="159">
        <v>14.7</v>
      </c>
      <c r="I423" s="160"/>
      <c r="L423" s="156"/>
      <c r="M423" s="161"/>
      <c r="N423" s="162"/>
      <c r="O423" s="162"/>
      <c r="P423" s="162"/>
      <c r="Q423" s="162"/>
      <c r="R423" s="162"/>
      <c r="S423" s="162"/>
      <c r="T423" s="163"/>
      <c r="AT423" s="157" t="s">
        <v>206</v>
      </c>
      <c r="AU423" s="157" t="s">
        <v>80</v>
      </c>
      <c r="AV423" s="11" t="s">
        <v>80</v>
      </c>
      <c r="AW423" s="11" t="s">
        <v>31</v>
      </c>
      <c r="AX423" s="11" t="s">
        <v>71</v>
      </c>
      <c r="AY423" s="157" t="s">
        <v>194</v>
      </c>
    </row>
    <row r="424" spans="2:51" s="13" customFormat="1" ht="12">
      <c r="B424" s="171"/>
      <c r="D424" s="153" t="s">
        <v>206</v>
      </c>
      <c r="E424" s="172" t="s">
        <v>3</v>
      </c>
      <c r="F424" s="173" t="s">
        <v>215</v>
      </c>
      <c r="H424" s="174">
        <v>14.7</v>
      </c>
      <c r="I424" s="175"/>
      <c r="L424" s="171"/>
      <c r="M424" s="176"/>
      <c r="N424" s="177"/>
      <c r="O424" s="177"/>
      <c r="P424" s="177"/>
      <c r="Q424" s="177"/>
      <c r="R424" s="177"/>
      <c r="S424" s="177"/>
      <c r="T424" s="178"/>
      <c r="AT424" s="172" t="s">
        <v>206</v>
      </c>
      <c r="AU424" s="172" t="s">
        <v>80</v>
      </c>
      <c r="AV424" s="13" t="s">
        <v>202</v>
      </c>
      <c r="AW424" s="13" t="s">
        <v>31</v>
      </c>
      <c r="AX424" s="13" t="s">
        <v>78</v>
      </c>
      <c r="AY424" s="172" t="s">
        <v>194</v>
      </c>
    </row>
    <row r="425" spans="2:65" s="1" customFormat="1" ht="16.35" customHeight="1">
      <c r="B425" s="140"/>
      <c r="C425" s="141" t="s">
        <v>1460</v>
      </c>
      <c r="D425" s="141" t="s">
        <v>197</v>
      </c>
      <c r="E425" s="142" t="s">
        <v>1461</v>
      </c>
      <c r="F425" s="143" t="s">
        <v>1462</v>
      </c>
      <c r="G425" s="144" t="s">
        <v>532</v>
      </c>
      <c r="H425" s="145">
        <v>14.7</v>
      </c>
      <c r="I425" s="146"/>
      <c r="J425" s="147">
        <f>ROUND(I425*H425,2)</f>
        <v>0</v>
      </c>
      <c r="K425" s="143" t="s">
        <v>3</v>
      </c>
      <c r="L425" s="30"/>
      <c r="M425" s="148" t="s">
        <v>3</v>
      </c>
      <c r="N425" s="149" t="s">
        <v>42</v>
      </c>
      <c r="O425" s="49"/>
      <c r="P425" s="150">
        <f>O425*H425</f>
        <v>0</v>
      </c>
      <c r="Q425" s="150">
        <v>0</v>
      </c>
      <c r="R425" s="150">
        <f>Q425*H425</f>
        <v>0</v>
      </c>
      <c r="S425" s="150">
        <v>0.0088</v>
      </c>
      <c r="T425" s="151">
        <f>S425*H425</f>
        <v>0.12936</v>
      </c>
      <c r="AR425" s="16" t="s">
        <v>294</v>
      </c>
      <c r="AT425" s="16" t="s">
        <v>197</v>
      </c>
      <c r="AU425" s="16" t="s">
        <v>80</v>
      </c>
      <c r="AY425" s="16" t="s">
        <v>194</v>
      </c>
      <c r="BE425" s="152">
        <f>IF(N425="základní",J425,0)</f>
        <v>0</v>
      </c>
      <c r="BF425" s="152">
        <f>IF(N425="snížená",J425,0)</f>
        <v>0</v>
      </c>
      <c r="BG425" s="152">
        <f>IF(N425="zákl. přenesená",J425,0)</f>
        <v>0</v>
      </c>
      <c r="BH425" s="152">
        <f>IF(N425="sníž. přenesená",J425,0)</f>
        <v>0</v>
      </c>
      <c r="BI425" s="152">
        <f>IF(N425="nulová",J425,0)</f>
        <v>0</v>
      </c>
      <c r="BJ425" s="16" t="s">
        <v>78</v>
      </c>
      <c r="BK425" s="152">
        <f>ROUND(I425*H425,2)</f>
        <v>0</v>
      </c>
      <c r="BL425" s="16" t="s">
        <v>294</v>
      </c>
      <c r="BM425" s="16" t="s">
        <v>1463</v>
      </c>
    </row>
    <row r="426" spans="2:47" s="1" customFormat="1" ht="12">
      <c r="B426" s="30"/>
      <c r="D426" s="153" t="s">
        <v>204</v>
      </c>
      <c r="F426" s="154" t="s">
        <v>1464</v>
      </c>
      <c r="I426" s="85"/>
      <c r="L426" s="30"/>
      <c r="M426" s="155"/>
      <c r="N426" s="49"/>
      <c r="O426" s="49"/>
      <c r="P426" s="49"/>
      <c r="Q426" s="49"/>
      <c r="R426" s="49"/>
      <c r="S426" s="49"/>
      <c r="T426" s="50"/>
      <c r="AT426" s="16" t="s">
        <v>204</v>
      </c>
      <c r="AU426" s="16" t="s">
        <v>80</v>
      </c>
    </row>
    <row r="427" spans="2:51" s="12" customFormat="1" ht="12">
      <c r="B427" s="164"/>
      <c r="D427" s="153" t="s">
        <v>206</v>
      </c>
      <c r="E427" s="165" t="s">
        <v>3</v>
      </c>
      <c r="F427" s="166" t="s">
        <v>1142</v>
      </c>
      <c r="H427" s="165" t="s">
        <v>3</v>
      </c>
      <c r="I427" s="167"/>
      <c r="L427" s="164"/>
      <c r="M427" s="168"/>
      <c r="N427" s="169"/>
      <c r="O427" s="169"/>
      <c r="P427" s="169"/>
      <c r="Q427" s="169"/>
      <c r="R427" s="169"/>
      <c r="S427" s="169"/>
      <c r="T427" s="170"/>
      <c r="AT427" s="165" t="s">
        <v>206</v>
      </c>
      <c r="AU427" s="165" t="s">
        <v>80</v>
      </c>
      <c r="AV427" s="12" t="s">
        <v>78</v>
      </c>
      <c r="AW427" s="12" t="s">
        <v>31</v>
      </c>
      <c r="AX427" s="12" t="s">
        <v>71</v>
      </c>
      <c r="AY427" s="165" t="s">
        <v>194</v>
      </c>
    </row>
    <row r="428" spans="2:51" s="11" customFormat="1" ht="12">
      <c r="B428" s="156"/>
      <c r="D428" s="153" t="s">
        <v>206</v>
      </c>
      <c r="E428" s="157" t="s">
        <v>3</v>
      </c>
      <c r="F428" s="158" t="s">
        <v>1459</v>
      </c>
      <c r="H428" s="159">
        <v>14.7</v>
      </c>
      <c r="I428" s="160"/>
      <c r="L428" s="156"/>
      <c r="M428" s="161"/>
      <c r="N428" s="162"/>
      <c r="O428" s="162"/>
      <c r="P428" s="162"/>
      <c r="Q428" s="162"/>
      <c r="R428" s="162"/>
      <c r="S428" s="162"/>
      <c r="T428" s="163"/>
      <c r="AT428" s="157" t="s">
        <v>206</v>
      </c>
      <c r="AU428" s="157" t="s">
        <v>80</v>
      </c>
      <c r="AV428" s="11" t="s">
        <v>80</v>
      </c>
      <c r="AW428" s="11" t="s">
        <v>31</v>
      </c>
      <c r="AX428" s="11" t="s">
        <v>71</v>
      </c>
      <c r="AY428" s="157" t="s">
        <v>194</v>
      </c>
    </row>
    <row r="429" spans="2:51" s="13" customFormat="1" ht="12">
      <c r="B429" s="171"/>
      <c r="D429" s="153" t="s">
        <v>206</v>
      </c>
      <c r="E429" s="172" t="s">
        <v>3</v>
      </c>
      <c r="F429" s="173" t="s">
        <v>215</v>
      </c>
      <c r="H429" s="174">
        <v>14.7</v>
      </c>
      <c r="I429" s="175"/>
      <c r="L429" s="171"/>
      <c r="M429" s="176"/>
      <c r="N429" s="177"/>
      <c r="O429" s="177"/>
      <c r="P429" s="177"/>
      <c r="Q429" s="177"/>
      <c r="R429" s="177"/>
      <c r="S429" s="177"/>
      <c r="T429" s="178"/>
      <c r="AT429" s="172" t="s">
        <v>206</v>
      </c>
      <c r="AU429" s="172" t="s">
        <v>80</v>
      </c>
      <c r="AV429" s="13" t="s">
        <v>202</v>
      </c>
      <c r="AW429" s="13" t="s">
        <v>31</v>
      </c>
      <c r="AX429" s="13" t="s">
        <v>78</v>
      </c>
      <c r="AY429" s="172" t="s">
        <v>194</v>
      </c>
    </row>
    <row r="430" spans="2:65" s="1" customFormat="1" ht="16.35" customHeight="1">
      <c r="B430" s="140"/>
      <c r="C430" s="141" t="s">
        <v>1465</v>
      </c>
      <c r="D430" s="141" t="s">
        <v>197</v>
      </c>
      <c r="E430" s="142" t="s">
        <v>1466</v>
      </c>
      <c r="F430" s="143" t="s">
        <v>1467</v>
      </c>
      <c r="G430" s="144" t="s">
        <v>532</v>
      </c>
      <c r="H430" s="145">
        <v>14.7</v>
      </c>
      <c r="I430" s="146"/>
      <c r="J430" s="147">
        <f>ROUND(I430*H430,2)</f>
        <v>0</v>
      </c>
      <c r="K430" s="143" t="s">
        <v>201</v>
      </c>
      <c r="L430" s="30"/>
      <c r="M430" s="148" t="s">
        <v>3</v>
      </c>
      <c r="N430" s="149" t="s">
        <v>42</v>
      </c>
      <c r="O430" s="49"/>
      <c r="P430" s="150">
        <f>O430*H430</f>
        <v>0</v>
      </c>
      <c r="Q430" s="150">
        <v>0.00153</v>
      </c>
      <c r="R430" s="150">
        <f>Q430*H430</f>
        <v>0.022490999999999997</v>
      </c>
      <c r="S430" s="150">
        <v>0</v>
      </c>
      <c r="T430" s="151">
        <f>S430*H430</f>
        <v>0</v>
      </c>
      <c r="AR430" s="16" t="s">
        <v>294</v>
      </c>
      <c r="AT430" s="16" t="s">
        <v>197</v>
      </c>
      <c r="AU430" s="16" t="s">
        <v>80</v>
      </c>
      <c r="AY430" s="16" t="s">
        <v>194</v>
      </c>
      <c r="BE430" s="152">
        <f>IF(N430="základní",J430,0)</f>
        <v>0</v>
      </c>
      <c r="BF430" s="152">
        <f>IF(N430="snížená",J430,0)</f>
        <v>0</v>
      </c>
      <c r="BG430" s="152">
        <f>IF(N430="zákl. přenesená",J430,0)</f>
        <v>0</v>
      </c>
      <c r="BH430" s="152">
        <f>IF(N430="sníž. přenesená",J430,0)</f>
        <v>0</v>
      </c>
      <c r="BI430" s="152">
        <f>IF(N430="nulová",J430,0)</f>
        <v>0</v>
      </c>
      <c r="BJ430" s="16" t="s">
        <v>78</v>
      </c>
      <c r="BK430" s="152">
        <f>ROUND(I430*H430,2)</f>
        <v>0</v>
      </c>
      <c r="BL430" s="16" t="s">
        <v>294</v>
      </c>
      <c r="BM430" s="16" t="s">
        <v>1468</v>
      </c>
    </row>
    <row r="431" spans="2:47" s="1" customFormat="1" ht="19.2">
      <c r="B431" s="30"/>
      <c r="D431" s="153" t="s">
        <v>204</v>
      </c>
      <c r="F431" s="154" t="s">
        <v>1469</v>
      </c>
      <c r="I431" s="85"/>
      <c r="L431" s="30"/>
      <c r="M431" s="155"/>
      <c r="N431" s="49"/>
      <c r="O431" s="49"/>
      <c r="P431" s="49"/>
      <c r="Q431" s="49"/>
      <c r="R431" s="49"/>
      <c r="S431" s="49"/>
      <c r="T431" s="50"/>
      <c r="AT431" s="16" t="s">
        <v>204</v>
      </c>
      <c r="AU431" s="16" t="s">
        <v>80</v>
      </c>
    </row>
    <row r="432" spans="2:51" s="12" customFormat="1" ht="12">
      <c r="B432" s="164"/>
      <c r="D432" s="153" t="s">
        <v>206</v>
      </c>
      <c r="E432" s="165" t="s">
        <v>3</v>
      </c>
      <c r="F432" s="166" t="s">
        <v>1142</v>
      </c>
      <c r="H432" s="165" t="s">
        <v>3</v>
      </c>
      <c r="I432" s="167"/>
      <c r="L432" s="164"/>
      <c r="M432" s="168"/>
      <c r="N432" s="169"/>
      <c r="O432" s="169"/>
      <c r="P432" s="169"/>
      <c r="Q432" s="169"/>
      <c r="R432" s="169"/>
      <c r="S432" s="169"/>
      <c r="T432" s="170"/>
      <c r="AT432" s="165" t="s">
        <v>206</v>
      </c>
      <c r="AU432" s="165" t="s">
        <v>80</v>
      </c>
      <c r="AV432" s="12" t="s">
        <v>78</v>
      </c>
      <c r="AW432" s="12" t="s">
        <v>31</v>
      </c>
      <c r="AX432" s="12" t="s">
        <v>71</v>
      </c>
      <c r="AY432" s="165" t="s">
        <v>194</v>
      </c>
    </row>
    <row r="433" spans="2:51" s="11" customFormat="1" ht="12">
      <c r="B433" s="156"/>
      <c r="D433" s="153" t="s">
        <v>206</v>
      </c>
      <c r="E433" s="157" t="s">
        <v>3</v>
      </c>
      <c r="F433" s="158" t="s">
        <v>1459</v>
      </c>
      <c r="H433" s="159">
        <v>14.7</v>
      </c>
      <c r="I433" s="160"/>
      <c r="L433" s="156"/>
      <c r="M433" s="161"/>
      <c r="N433" s="162"/>
      <c r="O433" s="162"/>
      <c r="P433" s="162"/>
      <c r="Q433" s="162"/>
      <c r="R433" s="162"/>
      <c r="S433" s="162"/>
      <c r="T433" s="163"/>
      <c r="AT433" s="157" t="s">
        <v>206</v>
      </c>
      <c r="AU433" s="157" t="s">
        <v>80</v>
      </c>
      <c r="AV433" s="11" t="s">
        <v>80</v>
      </c>
      <c r="AW433" s="11" t="s">
        <v>31</v>
      </c>
      <c r="AX433" s="11" t="s">
        <v>71</v>
      </c>
      <c r="AY433" s="157" t="s">
        <v>194</v>
      </c>
    </row>
    <row r="434" spans="2:51" s="13" customFormat="1" ht="12">
      <c r="B434" s="171"/>
      <c r="D434" s="153" t="s">
        <v>206</v>
      </c>
      <c r="E434" s="172" t="s">
        <v>3</v>
      </c>
      <c r="F434" s="173" t="s">
        <v>215</v>
      </c>
      <c r="H434" s="174">
        <v>14.7</v>
      </c>
      <c r="I434" s="175"/>
      <c r="L434" s="171"/>
      <c r="M434" s="176"/>
      <c r="N434" s="177"/>
      <c r="O434" s="177"/>
      <c r="P434" s="177"/>
      <c r="Q434" s="177"/>
      <c r="R434" s="177"/>
      <c r="S434" s="177"/>
      <c r="T434" s="178"/>
      <c r="AT434" s="172" t="s">
        <v>206</v>
      </c>
      <c r="AU434" s="172" t="s">
        <v>80</v>
      </c>
      <c r="AV434" s="13" t="s">
        <v>202</v>
      </c>
      <c r="AW434" s="13" t="s">
        <v>31</v>
      </c>
      <c r="AX434" s="13" t="s">
        <v>78</v>
      </c>
      <c r="AY434" s="172" t="s">
        <v>194</v>
      </c>
    </row>
    <row r="435" spans="2:65" s="1" customFormat="1" ht="21.75" customHeight="1">
      <c r="B435" s="140"/>
      <c r="C435" s="179" t="s">
        <v>1470</v>
      </c>
      <c r="D435" s="179" t="s">
        <v>220</v>
      </c>
      <c r="E435" s="180" t="s">
        <v>809</v>
      </c>
      <c r="F435" s="181" t="s">
        <v>810</v>
      </c>
      <c r="G435" s="182" t="s">
        <v>228</v>
      </c>
      <c r="H435" s="183">
        <v>4.851</v>
      </c>
      <c r="I435" s="184"/>
      <c r="J435" s="185">
        <f>ROUND(I435*H435,2)</f>
        <v>0</v>
      </c>
      <c r="K435" s="181" t="s">
        <v>3</v>
      </c>
      <c r="L435" s="186"/>
      <c r="M435" s="187" t="s">
        <v>3</v>
      </c>
      <c r="N435" s="188" t="s">
        <v>42</v>
      </c>
      <c r="O435" s="49"/>
      <c r="P435" s="150">
        <f>O435*H435</f>
        <v>0</v>
      </c>
      <c r="Q435" s="150">
        <v>0.02888</v>
      </c>
      <c r="R435" s="150">
        <f>Q435*H435</f>
        <v>0.14009688</v>
      </c>
      <c r="S435" s="150">
        <v>0</v>
      </c>
      <c r="T435" s="151">
        <f>S435*H435</f>
        <v>0</v>
      </c>
      <c r="AR435" s="16" t="s">
        <v>350</v>
      </c>
      <c r="AT435" s="16" t="s">
        <v>220</v>
      </c>
      <c r="AU435" s="16" t="s">
        <v>80</v>
      </c>
      <c r="AY435" s="16" t="s">
        <v>194</v>
      </c>
      <c r="BE435" s="152">
        <f>IF(N435="základní",J435,0)</f>
        <v>0</v>
      </c>
      <c r="BF435" s="152">
        <f>IF(N435="snížená",J435,0)</f>
        <v>0</v>
      </c>
      <c r="BG435" s="152">
        <f>IF(N435="zákl. přenesená",J435,0)</f>
        <v>0</v>
      </c>
      <c r="BH435" s="152">
        <f>IF(N435="sníž. přenesená",J435,0)</f>
        <v>0</v>
      </c>
      <c r="BI435" s="152">
        <f>IF(N435="nulová",J435,0)</f>
        <v>0</v>
      </c>
      <c r="BJ435" s="16" t="s">
        <v>78</v>
      </c>
      <c r="BK435" s="152">
        <f>ROUND(I435*H435,2)</f>
        <v>0</v>
      </c>
      <c r="BL435" s="16" t="s">
        <v>294</v>
      </c>
      <c r="BM435" s="16" t="s">
        <v>1471</v>
      </c>
    </row>
    <row r="436" spans="2:47" s="1" customFormat="1" ht="19.2">
      <c r="B436" s="30"/>
      <c r="D436" s="153" t="s">
        <v>204</v>
      </c>
      <c r="F436" s="154" t="s">
        <v>810</v>
      </c>
      <c r="I436" s="85"/>
      <c r="L436" s="30"/>
      <c r="M436" s="155"/>
      <c r="N436" s="49"/>
      <c r="O436" s="49"/>
      <c r="P436" s="49"/>
      <c r="Q436" s="49"/>
      <c r="R436" s="49"/>
      <c r="S436" s="49"/>
      <c r="T436" s="50"/>
      <c r="AT436" s="16" t="s">
        <v>204</v>
      </c>
      <c r="AU436" s="16" t="s">
        <v>80</v>
      </c>
    </row>
    <row r="437" spans="2:51" s="11" customFormat="1" ht="12">
      <c r="B437" s="156"/>
      <c r="D437" s="153" t="s">
        <v>206</v>
      </c>
      <c r="F437" s="158" t="s">
        <v>1472</v>
      </c>
      <c r="H437" s="159">
        <v>4.851</v>
      </c>
      <c r="I437" s="160"/>
      <c r="L437" s="156"/>
      <c r="M437" s="161"/>
      <c r="N437" s="162"/>
      <c r="O437" s="162"/>
      <c r="P437" s="162"/>
      <c r="Q437" s="162"/>
      <c r="R437" s="162"/>
      <c r="S437" s="162"/>
      <c r="T437" s="163"/>
      <c r="AT437" s="157" t="s">
        <v>206</v>
      </c>
      <c r="AU437" s="157" t="s">
        <v>80</v>
      </c>
      <c r="AV437" s="11" t="s">
        <v>80</v>
      </c>
      <c r="AW437" s="11" t="s">
        <v>4</v>
      </c>
      <c r="AX437" s="11" t="s">
        <v>78</v>
      </c>
      <c r="AY437" s="157" t="s">
        <v>194</v>
      </c>
    </row>
    <row r="438" spans="2:65" s="1" customFormat="1" ht="16.35" customHeight="1">
      <c r="B438" s="140"/>
      <c r="C438" s="141" t="s">
        <v>1473</v>
      </c>
      <c r="D438" s="141" t="s">
        <v>197</v>
      </c>
      <c r="E438" s="142" t="s">
        <v>1474</v>
      </c>
      <c r="F438" s="143" t="s">
        <v>1475</v>
      </c>
      <c r="G438" s="144" t="s">
        <v>532</v>
      </c>
      <c r="H438" s="145">
        <v>14.7</v>
      </c>
      <c r="I438" s="146"/>
      <c r="J438" s="147">
        <f>ROUND(I438*H438,2)</f>
        <v>0</v>
      </c>
      <c r="K438" s="143" t="s">
        <v>201</v>
      </c>
      <c r="L438" s="30"/>
      <c r="M438" s="148" t="s">
        <v>3</v>
      </c>
      <c r="N438" s="149" t="s">
        <v>42</v>
      </c>
      <c r="O438" s="49"/>
      <c r="P438" s="150">
        <f>O438*H438</f>
        <v>0</v>
      </c>
      <c r="Q438" s="150">
        <v>0.00102</v>
      </c>
      <c r="R438" s="150">
        <f>Q438*H438</f>
        <v>0.014994</v>
      </c>
      <c r="S438" s="150">
        <v>0</v>
      </c>
      <c r="T438" s="151">
        <f>S438*H438</f>
        <v>0</v>
      </c>
      <c r="AR438" s="16" t="s">
        <v>294</v>
      </c>
      <c r="AT438" s="16" t="s">
        <v>197</v>
      </c>
      <c r="AU438" s="16" t="s">
        <v>80</v>
      </c>
      <c r="AY438" s="16" t="s">
        <v>194</v>
      </c>
      <c r="BE438" s="152">
        <f>IF(N438="základní",J438,0)</f>
        <v>0</v>
      </c>
      <c r="BF438" s="152">
        <f>IF(N438="snížená",J438,0)</f>
        <v>0</v>
      </c>
      <c r="BG438" s="152">
        <f>IF(N438="zákl. přenesená",J438,0)</f>
        <v>0</v>
      </c>
      <c r="BH438" s="152">
        <f>IF(N438="sníž. přenesená",J438,0)</f>
        <v>0</v>
      </c>
      <c r="BI438" s="152">
        <f>IF(N438="nulová",J438,0)</f>
        <v>0</v>
      </c>
      <c r="BJ438" s="16" t="s">
        <v>78</v>
      </c>
      <c r="BK438" s="152">
        <f>ROUND(I438*H438,2)</f>
        <v>0</v>
      </c>
      <c r="BL438" s="16" t="s">
        <v>294</v>
      </c>
      <c r="BM438" s="16" t="s">
        <v>1476</v>
      </c>
    </row>
    <row r="439" spans="2:47" s="1" customFormat="1" ht="19.2">
      <c r="B439" s="30"/>
      <c r="D439" s="153" t="s">
        <v>204</v>
      </c>
      <c r="F439" s="154" t="s">
        <v>1477</v>
      </c>
      <c r="I439" s="85"/>
      <c r="L439" s="30"/>
      <c r="M439" s="155"/>
      <c r="N439" s="49"/>
      <c r="O439" s="49"/>
      <c r="P439" s="49"/>
      <c r="Q439" s="49"/>
      <c r="R439" s="49"/>
      <c r="S439" s="49"/>
      <c r="T439" s="50"/>
      <c r="AT439" s="16" t="s">
        <v>204</v>
      </c>
      <c r="AU439" s="16" t="s">
        <v>80</v>
      </c>
    </row>
    <row r="440" spans="2:65" s="1" customFormat="1" ht="21.75" customHeight="1">
      <c r="B440" s="140"/>
      <c r="C440" s="179" t="s">
        <v>1478</v>
      </c>
      <c r="D440" s="179" t="s">
        <v>220</v>
      </c>
      <c r="E440" s="180" t="s">
        <v>809</v>
      </c>
      <c r="F440" s="181" t="s">
        <v>810</v>
      </c>
      <c r="G440" s="182" t="s">
        <v>228</v>
      </c>
      <c r="H440" s="183">
        <v>3.234</v>
      </c>
      <c r="I440" s="184"/>
      <c r="J440" s="185">
        <f>ROUND(I440*H440,2)</f>
        <v>0</v>
      </c>
      <c r="K440" s="181" t="s">
        <v>3</v>
      </c>
      <c r="L440" s="186"/>
      <c r="M440" s="187" t="s">
        <v>3</v>
      </c>
      <c r="N440" s="188" t="s">
        <v>42</v>
      </c>
      <c r="O440" s="49"/>
      <c r="P440" s="150">
        <f>O440*H440</f>
        <v>0</v>
      </c>
      <c r="Q440" s="150">
        <v>0.02888</v>
      </c>
      <c r="R440" s="150">
        <f>Q440*H440</f>
        <v>0.09339792</v>
      </c>
      <c r="S440" s="150">
        <v>0</v>
      </c>
      <c r="T440" s="151">
        <f>S440*H440</f>
        <v>0</v>
      </c>
      <c r="AR440" s="16" t="s">
        <v>350</v>
      </c>
      <c r="AT440" s="16" t="s">
        <v>220</v>
      </c>
      <c r="AU440" s="16" t="s">
        <v>80</v>
      </c>
      <c r="AY440" s="16" t="s">
        <v>194</v>
      </c>
      <c r="BE440" s="152">
        <f>IF(N440="základní",J440,0)</f>
        <v>0</v>
      </c>
      <c r="BF440" s="152">
        <f>IF(N440="snížená",J440,0)</f>
        <v>0</v>
      </c>
      <c r="BG440" s="152">
        <f>IF(N440="zákl. přenesená",J440,0)</f>
        <v>0</v>
      </c>
      <c r="BH440" s="152">
        <f>IF(N440="sníž. přenesená",J440,0)</f>
        <v>0</v>
      </c>
      <c r="BI440" s="152">
        <f>IF(N440="nulová",J440,0)</f>
        <v>0</v>
      </c>
      <c r="BJ440" s="16" t="s">
        <v>78</v>
      </c>
      <c r="BK440" s="152">
        <f>ROUND(I440*H440,2)</f>
        <v>0</v>
      </c>
      <c r="BL440" s="16" t="s">
        <v>294</v>
      </c>
      <c r="BM440" s="16" t="s">
        <v>1479</v>
      </c>
    </row>
    <row r="441" spans="2:47" s="1" customFormat="1" ht="19.2">
      <c r="B441" s="30"/>
      <c r="D441" s="153" t="s">
        <v>204</v>
      </c>
      <c r="F441" s="154" t="s">
        <v>810</v>
      </c>
      <c r="I441" s="85"/>
      <c r="L441" s="30"/>
      <c r="M441" s="155"/>
      <c r="N441" s="49"/>
      <c r="O441" s="49"/>
      <c r="P441" s="49"/>
      <c r="Q441" s="49"/>
      <c r="R441" s="49"/>
      <c r="S441" s="49"/>
      <c r="T441" s="50"/>
      <c r="AT441" s="16" t="s">
        <v>204</v>
      </c>
      <c r="AU441" s="16" t="s">
        <v>80</v>
      </c>
    </row>
    <row r="442" spans="2:51" s="11" customFormat="1" ht="12">
      <c r="B442" s="156"/>
      <c r="D442" s="153" t="s">
        <v>206</v>
      </c>
      <c r="F442" s="158" t="s">
        <v>1480</v>
      </c>
      <c r="H442" s="159">
        <v>3.234</v>
      </c>
      <c r="I442" s="160"/>
      <c r="L442" s="156"/>
      <c r="M442" s="161"/>
      <c r="N442" s="162"/>
      <c r="O442" s="162"/>
      <c r="P442" s="162"/>
      <c r="Q442" s="162"/>
      <c r="R442" s="162"/>
      <c r="S442" s="162"/>
      <c r="T442" s="163"/>
      <c r="AT442" s="157" t="s">
        <v>206</v>
      </c>
      <c r="AU442" s="157" t="s">
        <v>80</v>
      </c>
      <c r="AV442" s="11" t="s">
        <v>80</v>
      </c>
      <c r="AW442" s="11" t="s">
        <v>4</v>
      </c>
      <c r="AX442" s="11" t="s">
        <v>78</v>
      </c>
      <c r="AY442" s="157" t="s">
        <v>194</v>
      </c>
    </row>
    <row r="443" spans="2:65" s="1" customFormat="1" ht="16.35" customHeight="1">
      <c r="B443" s="140"/>
      <c r="C443" s="141" t="s">
        <v>1481</v>
      </c>
      <c r="D443" s="141" t="s">
        <v>197</v>
      </c>
      <c r="E443" s="142" t="s">
        <v>1482</v>
      </c>
      <c r="F443" s="143" t="s">
        <v>1483</v>
      </c>
      <c r="G443" s="144" t="s">
        <v>532</v>
      </c>
      <c r="H443" s="145">
        <v>154.06</v>
      </c>
      <c r="I443" s="146"/>
      <c r="J443" s="147">
        <f>ROUND(I443*H443,2)</f>
        <v>0</v>
      </c>
      <c r="K443" s="143" t="s">
        <v>201</v>
      </c>
      <c r="L443" s="30"/>
      <c r="M443" s="148" t="s">
        <v>3</v>
      </c>
      <c r="N443" s="149" t="s">
        <v>42</v>
      </c>
      <c r="O443" s="49"/>
      <c r="P443" s="150">
        <f>O443*H443</f>
        <v>0</v>
      </c>
      <c r="Q443" s="150">
        <v>0</v>
      </c>
      <c r="R443" s="150">
        <f>Q443*H443</f>
        <v>0</v>
      </c>
      <c r="S443" s="150">
        <v>0.00325</v>
      </c>
      <c r="T443" s="151">
        <f>S443*H443</f>
        <v>0.500695</v>
      </c>
      <c r="AR443" s="16" t="s">
        <v>294</v>
      </c>
      <c r="AT443" s="16" t="s">
        <v>197</v>
      </c>
      <c r="AU443" s="16" t="s">
        <v>80</v>
      </c>
      <c r="AY443" s="16" t="s">
        <v>194</v>
      </c>
      <c r="BE443" s="152">
        <f>IF(N443="základní",J443,0)</f>
        <v>0</v>
      </c>
      <c r="BF443" s="152">
        <f>IF(N443="snížená",J443,0)</f>
        <v>0</v>
      </c>
      <c r="BG443" s="152">
        <f>IF(N443="zákl. přenesená",J443,0)</f>
        <v>0</v>
      </c>
      <c r="BH443" s="152">
        <f>IF(N443="sníž. přenesená",J443,0)</f>
        <v>0</v>
      </c>
      <c r="BI443" s="152">
        <f>IF(N443="nulová",J443,0)</f>
        <v>0</v>
      </c>
      <c r="BJ443" s="16" t="s">
        <v>78</v>
      </c>
      <c r="BK443" s="152">
        <f>ROUND(I443*H443,2)</f>
        <v>0</v>
      </c>
      <c r="BL443" s="16" t="s">
        <v>294</v>
      </c>
      <c r="BM443" s="16" t="s">
        <v>1484</v>
      </c>
    </row>
    <row r="444" spans="2:47" s="1" customFormat="1" ht="12">
      <c r="B444" s="30"/>
      <c r="D444" s="153" t="s">
        <v>204</v>
      </c>
      <c r="F444" s="154" t="s">
        <v>1483</v>
      </c>
      <c r="I444" s="85"/>
      <c r="L444" s="30"/>
      <c r="M444" s="155"/>
      <c r="N444" s="49"/>
      <c r="O444" s="49"/>
      <c r="P444" s="49"/>
      <c r="Q444" s="49"/>
      <c r="R444" s="49"/>
      <c r="S444" s="49"/>
      <c r="T444" s="50"/>
      <c r="AT444" s="16" t="s">
        <v>204</v>
      </c>
      <c r="AU444" s="16" t="s">
        <v>80</v>
      </c>
    </row>
    <row r="445" spans="2:51" s="12" customFormat="1" ht="12">
      <c r="B445" s="164"/>
      <c r="D445" s="153" t="s">
        <v>206</v>
      </c>
      <c r="E445" s="165" t="s">
        <v>3</v>
      </c>
      <c r="F445" s="166" t="s">
        <v>1142</v>
      </c>
      <c r="H445" s="165" t="s">
        <v>3</v>
      </c>
      <c r="I445" s="167"/>
      <c r="L445" s="164"/>
      <c r="M445" s="168"/>
      <c r="N445" s="169"/>
      <c r="O445" s="169"/>
      <c r="P445" s="169"/>
      <c r="Q445" s="169"/>
      <c r="R445" s="169"/>
      <c r="S445" s="169"/>
      <c r="T445" s="170"/>
      <c r="AT445" s="165" t="s">
        <v>206</v>
      </c>
      <c r="AU445" s="165" t="s">
        <v>80</v>
      </c>
      <c r="AV445" s="12" t="s">
        <v>78</v>
      </c>
      <c r="AW445" s="12" t="s">
        <v>31</v>
      </c>
      <c r="AX445" s="12" t="s">
        <v>71</v>
      </c>
      <c r="AY445" s="165" t="s">
        <v>194</v>
      </c>
    </row>
    <row r="446" spans="2:51" s="11" customFormat="1" ht="12">
      <c r="B446" s="156"/>
      <c r="D446" s="153" t="s">
        <v>206</v>
      </c>
      <c r="E446" s="157" t="s">
        <v>3</v>
      </c>
      <c r="F446" s="158" t="s">
        <v>1485</v>
      </c>
      <c r="H446" s="159">
        <v>9.06</v>
      </c>
      <c r="I446" s="160"/>
      <c r="L446" s="156"/>
      <c r="M446" s="161"/>
      <c r="N446" s="162"/>
      <c r="O446" s="162"/>
      <c r="P446" s="162"/>
      <c r="Q446" s="162"/>
      <c r="R446" s="162"/>
      <c r="S446" s="162"/>
      <c r="T446" s="163"/>
      <c r="AT446" s="157" t="s">
        <v>206</v>
      </c>
      <c r="AU446" s="157" t="s">
        <v>80</v>
      </c>
      <c r="AV446" s="11" t="s">
        <v>80</v>
      </c>
      <c r="AW446" s="11" t="s">
        <v>31</v>
      </c>
      <c r="AX446" s="11" t="s">
        <v>71</v>
      </c>
      <c r="AY446" s="157" t="s">
        <v>194</v>
      </c>
    </row>
    <row r="447" spans="2:51" s="11" customFormat="1" ht="12">
      <c r="B447" s="156"/>
      <c r="D447" s="153" t="s">
        <v>206</v>
      </c>
      <c r="E447" s="157" t="s">
        <v>3</v>
      </c>
      <c r="F447" s="158" t="s">
        <v>1486</v>
      </c>
      <c r="H447" s="159">
        <v>-2.25</v>
      </c>
      <c r="I447" s="160"/>
      <c r="L447" s="156"/>
      <c r="M447" s="161"/>
      <c r="N447" s="162"/>
      <c r="O447" s="162"/>
      <c r="P447" s="162"/>
      <c r="Q447" s="162"/>
      <c r="R447" s="162"/>
      <c r="S447" s="162"/>
      <c r="T447" s="163"/>
      <c r="AT447" s="157" t="s">
        <v>206</v>
      </c>
      <c r="AU447" s="157" t="s">
        <v>80</v>
      </c>
      <c r="AV447" s="11" t="s">
        <v>80</v>
      </c>
      <c r="AW447" s="11" t="s">
        <v>31</v>
      </c>
      <c r="AX447" s="11" t="s">
        <v>71</v>
      </c>
      <c r="AY447" s="157" t="s">
        <v>194</v>
      </c>
    </row>
    <row r="448" spans="2:51" s="12" customFormat="1" ht="12">
      <c r="B448" s="164"/>
      <c r="D448" s="153" t="s">
        <v>206</v>
      </c>
      <c r="E448" s="165" t="s">
        <v>3</v>
      </c>
      <c r="F448" s="166" t="s">
        <v>1146</v>
      </c>
      <c r="H448" s="165" t="s">
        <v>3</v>
      </c>
      <c r="I448" s="167"/>
      <c r="L448" s="164"/>
      <c r="M448" s="168"/>
      <c r="N448" s="169"/>
      <c r="O448" s="169"/>
      <c r="P448" s="169"/>
      <c r="Q448" s="169"/>
      <c r="R448" s="169"/>
      <c r="S448" s="169"/>
      <c r="T448" s="170"/>
      <c r="AT448" s="165" t="s">
        <v>206</v>
      </c>
      <c r="AU448" s="165" t="s">
        <v>80</v>
      </c>
      <c r="AV448" s="12" t="s">
        <v>78</v>
      </c>
      <c r="AW448" s="12" t="s">
        <v>31</v>
      </c>
      <c r="AX448" s="12" t="s">
        <v>71</v>
      </c>
      <c r="AY448" s="165" t="s">
        <v>194</v>
      </c>
    </row>
    <row r="449" spans="2:51" s="11" customFormat="1" ht="12">
      <c r="B449" s="156"/>
      <c r="D449" s="153" t="s">
        <v>206</v>
      </c>
      <c r="E449" s="157" t="s">
        <v>3</v>
      </c>
      <c r="F449" s="158" t="s">
        <v>1487</v>
      </c>
      <c r="H449" s="159">
        <v>57.56</v>
      </c>
      <c r="I449" s="160"/>
      <c r="L449" s="156"/>
      <c r="M449" s="161"/>
      <c r="N449" s="162"/>
      <c r="O449" s="162"/>
      <c r="P449" s="162"/>
      <c r="Q449" s="162"/>
      <c r="R449" s="162"/>
      <c r="S449" s="162"/>
      <c r="T449" s="163"/>
      <c r="AT449" s="157" t="s">
        <v>206</v>
      </c>
      <c r="AU449" s="157" t="s">
        <v>80</v>
      </c>
      <c r="AV449" s="11" t="s">
        <v>80</v>
      </c>
      <c r="AW449" s="11" t="s">
        <v>31</v>
      </c>
      <c r="AX449" s="11" t="s">
        <v>71</v>
      </c>
      <c r="AY449" s="157" t="s">
        <v>194</v>
      </c>
    </row>
    <row r="450" spans="2:51" s="11" customFormat="1" ht="12">
      <c r="B450" s="156"/>
      <c r="D450" s="153" t="s">
        <v>206</v>
      </c>
      <c r="E450" s="157" t="s">
        <v>3</v>
      </c>
      <c r="F450" s="158" t="s">
        <v>1488</v>
      </c>
      <c r="H450" s="159">
        <v>-4.9</v>
      </c>
      <c r="I450" s="160"/>
      <c r="L450" s="156"/>
      <c r="M450" s="161"/>
      <c r="N450" s="162"/>
      <c r="O450" s="162"/>
      <c r="P450" s="162"/>
      <c r="Q450" s="162"/>
      <c r="R450" s="162"/>
      <c r="S450" s="162"/>
      <c r="T450" s="163"/>
      <c r="AT450" s="157" t="s">
        <v>206</v>
      </c>
      <c r="AU450" s="157" t="s">
        <v>80</v>
      </c>
      <c r="AV450" s="11" t="s">
        <v>80</v>
      </c>
      <c r="AW450" s="11" t="s">
        <v>31</v>
      </c>
      <c r="AX450" s="11" t="s">
        <v>71</v>
      </c>
      <c r="AY450" s="157" t="s">
        <v>194</v>
      </c>
    </row>
    <row r="451" spans="2:51" s="12" customFormat="1" ht="12">
      <c r="B451" s="164"/>
      <c r="D451" s="153" t="s">
        <v>206</v>
      </c>
      <c r="E451" s="165" t="s">
        <v>3</v>
      </c>
      <c r="F451" s="166" t="s">
        <v>1150</v>
      </c>
      <c r="H451" s="165" t="s">
        <v>3</v>
      </c>
      <c r="I451" s="167"/>
      <c r="L451" s="164"/>
      <c r="M451" s="168"/>
      <c r="N451" s="169"/>
      <c r="O451" s="169"/>
      <c r="P451" s="169"/>
      <c r="Q451" s="169"/>
      <c r="R451" s="169"/>
      <c r="S451" s="169"/>
      <c r="T451" s="170"/>
      <c r="AT451" s="165" t="s">
        <v>206</v>
      </c>
      <c r="AU451" s="165" t="s">
        <v>80</v>
      </c>
      <c r="AV451" s="12" t="s">
        <v>78</v>
      </c>
      <c r="AW451" s="12" t="s">
        <v>31</v>
      </c>
      <c r="AX451" s="12" t="s">
        <v>71</v>
      </c>
      <c r="AY451" s="165" t="s">
        <v>194</v>
      </c>
    </row>
    <row r="452" spans="2:51" s="11" customFormat="1" ht="12">
      <c r="B452" s="156"/>
      <c r="D452" s="153" t="s">
        <v>206</v>
      </c>
      <c r="E452" s="157" t="s">
        <v>3</v>
      </c>
      <c r="F452" s="158" t="s">
        <v>1489</v>
      </c>
      <c r="H452" s="159">
        <v>31.46</v>
      </c>
      <c r="I452" s="160"/>
      <c r="L452" s="156"/>
      <c r="M452" s="161"/>
      <c r="N452" s="162"/>
      <c r="O452" s="162"/>
      <c r="P452" s="162"/>
      <c r="Q452" s="162"/>
      <c r="R452" s="162"/>
      <c r="S452" s="162"/>
      <c r="T452" s="163"/>
      <c r="AT452" s="157" t="s">
        <v>206</v>
      </c>
      <c r="AU452" s="157" t="s">
        <v>80</v>
      </c>
      <c r="AV452" s="11" t="s">
        <v>80</v>
      </c>
      <c r="AW452" s="11" t="s">
        <v>31</v>
      </c>
      <c r="AX452" s="11" t="s">
        <v>71</v>
      </c>
      <c r="AY452" s="157" t="s">
        <v>194</v>
      </c>
    </row>
    <row r="453" spans="2:51" s="11" customFormat="1" ht="12">
      <c r="B453" s="156"/>
      <c r="D453" s="153" t="s">
        <v>206</v>
      </c>
      <c r="E453" s="157" t="s">
        <v>3</v>
      </c>
      <c r="F453" s="158" t="s">
        <v>1490</v>
      </c>
      <c r="H453" s="159">
        <v>-7.05</v>
      </c>
      <c r="I453" s="160"/>
      <c r="L453" s="156"/>
      <c r="M453" s="161"/>
      <c r="N453" s="162"/>
      <c r="O453" s="162"/>
      <c r="P453" s="162"/>
      <c r="Q453" s="162"/>
      <c r="R453" s="162"/>
      <c r="S453" s="162"/>
      <c r="T453" s="163"/>
      <c r="AT453" s="157" t="s">
        <v>206</v>
      </c>
      <c r="AU453" s="157" t="s">
        <v>80</v>
      </c>
      <c r="AV453" s="11" t="s">
        <v>80</v>
      </c>
      <c r="AW453" s="11" t="s">
        <v>31</v>
      </c>
      <c r="AX453" s="11" t="s">
        <v>71</v>
      </c>
      <c r="AY453" s="157" t="s">
        <v>194</v>
      </c>
    </row>
    <row r="454" spans="2:51" s="12" customFormat="1" ht="12">
      <c r="B454" s="164"/>
      <c r="D454" s="153" t="s">
        <v>206</v>
      </c>
      <c r="E454" s="165" t="s">
        <v>3</v>
      </c>
      <c r="F454" s="166" t="s">
        <v>870</v>
      </c>
      <c r="H454" s="165" t="s">
        <v>3</v>
      </c>
      <c r="I454" s="167"/>
      <c r="L454" s="164"/>
      <c r="M454" s="168"/>
      <c r="N454" s="169"/>
      <c r="O454" s="169"/>
      <c r="P454" s="169"/>
      <c r="Q454" s="169"/>
      <c r="R454" s="169"/>
      <c r="S454" s="169"/>
      <c r="T454" s="170"/>
      <c r="AT454" s="165" t="s">
        <v>206</v>
      </c>
      <c r="AU454" s="165" t="s">
        <v>80</v>
      </c>
      <c r="AV454" s="12" t="s">
        <v>78</v>
      </c>
      <c r="AW454" s="12" t="s">
        <v>31</v>
      </c>
      <c r="AX454" s="12" t="s">
        <v>71</v>
      </c>
      <c r="AY454" s="165" t="s">
        <v>194</v>
      </c>
    </row>
    <row r="455" spans="2:51" s="11" customFormat="1" ht="12">
      <c r="B455" s="156"/>
      <c r="D455" s="153" t="s">
        <v>206</v>
      </c>
      <c r="E455" s="157" t="s">
        <v>3</v>
      </c>
      <c r="F455" s="158" t="s">
        <v>1491</v>
      </c>
      <c r="H455" s="159">
        <v>25.32</v>
      </c>
      <c r="I455" s="160"/>
      <c r="L455" s="156"/>
      <c r="M455" s="161"/>
      <c r="N455" s="162"/>
      <c r="O455" s="162"/>
      <c r="P455" s="162"/>
      <c r="Q455" s="162"/>
      <c r="R455" s="162"/>
      <c r="S455" s="162"/>
      <c r="T455" s="163"/>
      <c r="AT455" s="157" t="s">
        <v>206</v>
      </c>
      <c r="AU455" s="157" t="s">
        <v>80</v>
      </c>
      <c r="AV455" s="11" t="s">
        <v>80</v>
      </c>
      <c r="AW455" s="11" t="s">
        <v>31</v>
      </c>
      <c r="AX455" s="11" t="s">
        <v>71</v>
      </c>
      <c r="AY455" s="157" t="s">
        <v>194</v>
      </c>
    </row>
    <row r="456" spans="2:51" s="11" customFormat="1" ht="12">
      <c r="B456" s="156"/>
      <c r="D456" s="153" t="s">
        <v>206</v>
      </c>
      <c r="E456" s="157" t="s">
        <v>3</v>
      </c>
      <c r="F456" s="158" t="s">
        <v>1492</v>
      </c>
      <c r="H456" s="159">
        <v>-0.9</v>
      </c>
      <c r="I456" s="160"/>
      <c r="L456" s="156"/>
      <c r="M456" s="161"/>
      <c r="N456" s="162"/>
      <c r="O456" s="162"/>
      <c r="P456" s="162"/>
      <c r="Q456" s="162"/>
      <c r="R456" s="162"/>
      <c r="S456" s="162"/>
      <c r="T456" s="163"/>
      <c r="AT456" s="157" t="s">
        <v>206</v>
      </c>
      <c r="AU456" s="157" t="s">
        <v>80</v>
      </c>
      <c r="AV456" s="11" t="s">
        <v>80</v>
      </c>
      <c r="AW456" s="11" t="s">
        <v>31</v>
      </c>
      <c r="AX456" s="11" t="s">
        <v>71</v>
      </c>
      <c r="AY456" s="157" t="s">
        <v>194</v>
      </c>
    </row>
    <row r="457" spans="2:51" s="12" customFormat="1" ht="12">
      <c r="B457" s="164"/>
      <c r="D457" s="153" t="s">
        <v>206</v>
      </c>
      <c r="E457" s="165" t="s">
        <v>3</v>
      </c>
      <c r="F457" s="166" t="s">
        <v>213</v>
      </c>
      <c r="H457" s="165" t="s">
        <v>3</v>
      </c>
      <c r="I457" s="167"/>
      <c r="L457" s="164"/>
      <c r="M457" s="168"/>
      <c r="N457" s="169"/>
      <c r="O457" s="169"/>
      <c r="P457" s="169"/>
      <c r="Q457" s="169"/>
      <c r="R457" s="169"/>
      <c r="S457" s="169"/>
      <c r="T457" s="170"/>
      <c r="AT457" s="165" t="s">
        <v>206</v>
      </c>
      <c r="AU457" s="165" t="s">
        <v>80</v>
      </c>
      <c r="AV457" s="12" t="s">
        <v>78</v>
      </c>
      <c r="AW457" s="12" t="s">
        <v>31</v>
      </c>
      <c r="AX457" s="12" t="s">
        <v>71</v>
      </c>
      <c r="AY457" s="165" t="s">
        <v>194</v>
      </c>
    </row>
    <row r="458" spans="2:51" s="11" customFormat="1" ht="12">
      <c r="B458" s="156"/>
      <c r="D458" s="153" t="s">
        <v>206</v>
      </c>
      <c r="E458" s="157" t="s">
        <v>3</v>
      </c>
      <c r="F458" s="158" t="s">
        <v>1493</v>
      </c>
      <c r="H458" s="159">
        <v>58.06</v>
      </c>
      <c r="I458" s="160"/>
      <c r="L458" s="156"/>
      <c r="M458" s="161"/>
      <c r="N458" s="162"/>
      <c r="O458" s="162"/>
      <c r="P458" s="162"/>
      <c r="Q458" s="162"/>
      <c r="R458" s="162"/>
      <c r="S458" s="162"/>
      <c r="T458" s="163"/>
      <c r="AT458" s="157" t="s">
        <v>206</v>
      </c>
      <c r="AU458" s="157" t="s">
        <v>80</v>
      </c>
      <c r="AV458" s="11" t="s">
        <v>80</v>
      </c>
      <c r="AW458" s="11" t="s">
        <v>31</v>
      </c>
      <c r="AX458" s="11" t="s">
        <v>71</v>
      </c>
      <c r="AY458" s="157" t="s">
        <v>194</v>
      </c>
    </row>
    <row r="459" spans="2:51" s="11" customFormat="1" ht="12">
      <c r="B459" s="156"/>
      <c r="D459" s="153" t="s">
        <v>206</v>
      </c>
      <c r="E459" s="157" t="s">
        <v>3</v>
      </c>
      <c r="F459" s="158" t="s">
        <v>1494</v>
      </c>
      <c r="H459" s="159">
        <v>-12.3</v>
      </c>
      <c r="I459" s="160"/>
      <c r="L459" s="156"/>
      <c r="M459" s="161"/>
      <c r="N459" s="162"/>
      <c r="O459" s="162"/>
      <c r="P459" s="162"/>
      <c r="Q459" s="162"/>
      <c r="R459" s="162"/>
      <c r="S459" s="162"/>
      <c r="T459" s="163"/>
      <c r="AT459" s="157" t="s">
        <v>206</v>
      </c>
      <c r="AU459" s="157" t="s">
        <v>80</v>
      </c>
      <c r="AV459" s="11" t="s">
        <v>80</v>
      </c>
      <c r="AW459" s="11" t="s">
        <v>31</v>
      </c>
      <c r="AX459" s="11" t="s">
        <v>71</v>
      </c>
      <c r="AY459" s="157" t="s">
        <v>194</v>
      </c>
    </row>
    <row r="460" spans="2:51" s="13" customFormat="1" ht="12">
      <c r="B460" s="171"/>
      <c r="D460" s="153" t="s">
        <v>206</v>
      </c>
      <c r="E460" s="172" t="s">
        <v>3</v>
      </c>
      <c r="F460" s="173" t="s">
        <v>215</v>
      </c>
      <c r="H460" s="174">
        <v>154.06</v>
      </c>
      <c r="I460" s="175"/>
      <c r="L460" s="171"/>
      <c r="M460" s="176"/>
      <c r="N460" s="177"/>
      <c r="O460" s="177"/>
      <c r="P460" s="177"/>
      <c r="Q460" s="177"/>
      <c r="R460" s="177"/>
      <c r="S460" s="177"/>
      <c r="T460" s="178"/>
      <c r="AT460" s="172" t="s">
        <v>206</v>
      </c>
      <c r="AU460" s="172" t="s">
        <v>80</v>
      </c>
      <c r="AV460" s="13" t="s">
        <v>202</v>
      </c>
      <c r="AW460" s="13" t="s">
        <v>31</v>
      </c>
      <c r="AX460" s="13" t="s">
        <v>78</v>
      </c>
      <c r="AY460" s="172" t="s">
        <v>194</v>
      </c>
    </row>
    <row r="461" spans="2:65" s="1" customFormat="1" ht="16.35" customHeight="1">
      <c r="B461" s="140"/>
      <c r="C461" s="141" t="s">
        <v>1495</v>
      </c>
      <c r="D461" s="141" t="s">
        <v>197</v>
      </c>
      <c r="E461" s="142" t="s">
        <v>1496</v>
      </c>
      <c r="F461" s="143" t="s">
        <v>1497</v>
      </c>
      <c r="G461" s="144" t="s">
        <v>532</v>
      </c>
      <c r="H461" s="145">
        <v>83.08</v>
      </c>
      <c r="I461" s="146"/>
      <c r="J461" s="147">
        <f>ROUND(I461*H461,2)</f>
        <v>0</v>
      </c>
      <c r="K461" s="143" t="s">
        <v>201</v>
      </c>
      <c r="L461" s="30"/>
      <c r="M461" s="148" t="s">
        <v>3</v>
      </c>
      <c r="N461" s="149" t="s">
        <v>42</v>
      </c>
      <c r="O461" s="49"/>
      <c r="P461" s="150">
        <f>O461*H461</f>
        <v>0</v>
      </c>
      <c r="Q461" s="150">
        <v>0.00058</v>
      </c>
      <c r="R461" s="150">
        <f>Q461*H461</f>
        <v>0.0481864</v>
      </c>
      <c r="S461" s="150">
        <v>0</v>
      </c>
      <c r="T461" s="151">
        <f>S461*H461</f>
        <v>0</v>
      </c>
      <c r="AR461" s="16" t="s">
        <v>294</v>
      </c>
      <c r="AT461" s="16" t="s">
        <v>197</v>
      </c>
      <c r="AU461" s="16" t="s">
        <v>80</v>
      </c>
      <c r="AY461" s="16" t="s">
        <v>194</v>
      </c>
      <c r="BE461" s="152">
        <f>IF(N461="základní",J461,0)</f>
        <v>0</v>
      </c>
      <c r="BF461" s="152">
        <f>IF(N461="snížená",J461,0)</f>
        <v>0</v>
      </c>
      <c r="BG461" s="152">
        <f>IF(N461="zákl. přenesená",J461,0)</f>
        <v>0</v>
      </c>
      <c r="BH461" s="152">
        <f>IF(N461="sníž. přenesená",J461,0)</f>
        <v>0</v>
      </c>
      <c r="BI461" s="152">
        <f>IF(N461="nulová",J461,0)</f>
        <v>0</v>
      </c>
      <c r="BJ461" s="16" t="s">
        <v>78</v>
      </c>
      <c r="BK461" s="152">
        <f>ROUND(I461*H461,2)</f>
        <v>0</v>
      </c>
      <c r="BL461" s="16" t="s">
        <v>294</v>
      </c>
      <c r="BM461" s="16" t="s">
        <v>1498</v>
      </c>
    </row>
    <row r="462" spans="2:47" s="1" customFormat="1" ht="12">
      <c r="B462" s="30"/>
      <c r="D462" s="153" t="s">
        <v>204</v>
      </c>
      <c r="F462" s="154" t="s">
        <v>1499</v>
      </c>
      <c r="I462" s="85"/>
      <c r="L462" s="30"/>
      <c r="M462" s="155"/>
      <c r="N462" s="49"/>
      <c r="O462" s="49"/>
      <c r="P462" s="49"/>
      <c r="Q462" s="49"/>
      <c r="R462" s="49"/>
      <c r="S462" s="49"/>
      <c r="T462" s="50"/>
      <c r="AT462" s="16" t="s">
        <v>204</v>
      </c>
      <c r="AU462" s="16" t="s">
        <v>80</v>
      </c>
    </row>
    <row r="463" spans="2:51" s="12" customFormat="1" ht="12">
      <c r="B463" s="164"/>
      <c r="D463" s="153" t="s">
        <v>206</v>
      </c>
      <c r="E463" s="165" t="s">
        <v>3</v>
      </c>
      <c r="F463" s="166" t="s">
        <v>1142</v>
      </c>
      <c r="H463" s="165" t="s">
        <v>3</v>
      </c>
      <c r="I463" s="167"/>
      <c r="L463" s="164"/>
      <c r="M463" s="168"/>
      <c r="N463" s="169"/>
      <c r="O463" s="169"/>
      <c r="P463" s="169"/>
      <c r="Q463" s="169"/>
      <c r="R463" s="169"/>
      <c r="S463" s="169"/>
      <c r="T463" s="170"/>
      <c r="AT463" s="165" t="s">
        <v>206</v>
      </c>
      <c r="AU463" s="165" t="s">
        <v>80</v>
      </c>
      <c r="AV463" s="12" t="s">
        <v>78</v>
      </c>
      <c r="AW463" s="12" t="s">
        <v>31</v>
      </c>
      <c r="AX463" s="12" t="s">
        <v>71</v>
      </c>
      <c r="AY463" s="165" t="s">
        <v>194</v>
      </c>
    </row>
    <row r="464" spans="2:51" s="11" customFormat="1" ht="12">
      <c r="B464" s="156"/>
      <c r="D464" s="153" t="s">
        <v>206</v>
      </c>
      <c r="E464" s="157" t="s">
        <v>3</v>
      </c>
      <c r="F464" s="158" t="s">
        <v>1485</v>
      </c>
      <c r="H464" s="159">
        <v>9.06</v>
      </c>
      <c r="I464" s="160"/>
      <c r="L464" s="156"/>
      <c r="M464" s="161"/>
      <c r="N464" s="162"/>
      <c r="O464" s="162"/>
      <c r="P464" s="162"/>
      <c r="Q464" s="162"/>
      <c r="R464" s="162"/>
      <c r="S464" s="162"/>
      <c r="T464" s="163"/>
      <c r="AT464" s="157" t="s">
        <v>206</v>
      </c>
      <c r="AU464" s="157" t="s">
        <v>80</v>
      </c>
      <c r="AV464" s="11" t="s">
        <v>80</v>
      </c>
      <c r="AW464" s="11" t="s">
        <v>31</v>
      </c>
      <c r="AX464" s="11" t="s">
        <v>71</v>
      </c>
      <c r="AY464" s="157" t="s">
        <v>194</v>
      </c>
    </row>
    <row r="465" spans="2:51" s="11" customFormat="1" ht="12">
      <c r="B465" s="156"/>
      <c r="D465" s="153" t="s">
        <v>206</v>
      </c>
      <c r="E465" s="157" t="s">
        <v>3</v>
      </c>
      <c r="F465" s="158" t="s">
        <v>1486</v>
      </c>
      <c r="H465" s="159">
        <v>-2.25</v>
      </c>
      <c r="I465" s="160"/>
      <c r="L465" s="156"/>
      <c r="M465" s="161"/>
      <c r="N465" s="162"/>
      <c r="O465" s="162"/>
      <c r="P465" s="162"/>
      <c r="Q465" s="162"/>
      <c r="R465" s="162"/>
      <c r="S465" s="162"/>
      <c r="T465" s="163"/>
      <c r="AT465" s="157" t="s">
        <v>206</v>
      </c>
      <c r="AU465" s="157" t="s">
        <v>80</v>
      </c>
      <c r="AV465" s="11" t="s">
        <v>80</v>
      </c>
      <c r="AW465" s="11" t="s">
        <v>31</v>
      </c>
      <c r="AX465" s="11" t="s">
        <v>71</v>
      </c>
      <c r="AY465" s="157" t="s">
        <v>194</v>
      </c>
    </row>
    <row r="466" spans="2:51" s="12" customFormat="1" ht="12">
      <c r="B466" s="164"/>
      <c r="D466" s="153" t="s">
        <v>206</v>
      </c>
      <c r="E466" s="165" t="s">
        <v>3</v>
      </c>
      <c r="F466" s="166" t="s">
        <v>1146</v>
      </c>
      <c r="H466" s="165" t="s">
        <v>3</v>
      </c>
      <c r="I466" s="167"/>
      <c r="L466" s="164"/>
      <c r="M466" s="168"/>
      <c r="N466" s="169"/>
      <c r="O466" s="169"/>
      <c r="P466" s="169"/>
      <c r="Q466" s="169"/>
      <c r="R466" s="169"/>
      <c r="S466" s="169"/>
      <c r="T466" s="170"/>
      <c r="AT466" s="165" t="s">
        <v>206</v>
      </c>
      <c r="AU466" s="165" t="s">
        <v>80</v>
      </c>
      <c r="AV466" s="12" t="s">
        <v>78</v>
      </c>
      <c r="AW466" s="12" t="s">
        <v>31</v>
      </c>
      <c r="AX466" s="12" t="s">
        <v>71</v>
      </c>
      <c r="AY466" s="165" t="s">
        <v>194</v>
      </c>
    </row>
    <row r="467" spans="2:51" s="11" customFormat="1" ht="12">
      <c r="B467" s="156"/>
      <c r="D467" s="153" t="s">
        <v>206</v>
      </c>
      <c r="E467" s="157" t="s">
        <v>3</v>
      </c>
      <c r="F467" s="158" t="s">
        <v>1487</v>
      </c>
      <c r="H467" s="159">
        <v>57.56</v>
      </c>
      <c r="I467" s="160"/>
      <c r="L467" s="156"/>
      <c r="M467" s="161"/>
      <c r="N467" s="162"/>
      <c r="O467" s="162"/>
      <c r="P467" s="162"/>
      <c r="Q467" s="162"/>
      <c r="R467" s="162"/>
      <c r="S467" s="162"/>
      <c r="T467" s="163"/>
      <c r="AT467" s="157" t="s">
        <v>206</v>
      </c>
      <c r="AU467" s="157" t="s">
        <v>80</v>
      </c>
      <c r="AV467" s="11" t="s">
        <v>80</v>
      </c>
      <c r="AW467" s="11" t="s">
        <v>31</v>
      </c>
      <c r="AX467" s="11" t="s">
        <v>71</v>
      </c>
      <c r="AY467" s="157" t="s">
        <v>194</v>
      </c>
    </row>
    <row r="468" spans="2:51" s="11" customFormat="1" ht="12">
      <c r="B468" s="156"/>
      <c r="D468" s="153" t="s">
        <v>206</v>
      </c>
      <c r="E468" s="157" t="s">
        <v>3</v>
      </c>
      <c r="F468" s="158" t="s">
        <v>1488</v>
      </c>
      <c r="H468" s="159">
        <v>-4.9</v>
      </c>
      <c r="I468" s="160"/>
      <c r="L468" s="156"/>
      <c r="M468" s="161"/>
      <c r="N468" s="162"/>
      <c r="O468" s="162"/>
      <c r="P468" s="162"/>
      <c r="Q468" s="162"/>
      <c r="R468" s="162"/>
      <c r="S468" s="162"/>
      <c r="T468" s="163"/>
      <c r="AT468" s="157" t="s">
        <v>206</v>
      </c>
      <c r="AU468" s="157" t="s">
        <v>80</v>
      </c>
      <c r="AV468" s="11" t="s">
        <v>80</v>
      </c>
      <c r="AW468" s="11" t="s">
        <v>31</v>
      </c>
      <c r="AX468" s="11" t="s">
        <v>71</v>
      </c>
      <c r="AY468" s="157" t="s">
        <v>194</v>
      </c>
    </row>
    <row r="469" spans="2:51" s="12" customFormat="1" ht="12">
      <c r="B469" s="164"/>
      <c r="D469" s="153" t="s">
        <v>206</v>
      </c>
      <c r="E469" s="165" t="s">
        <v>3</v>
      </c>
      <c r="F469" s="166" t="s">
        <v>1150</v>
      </c>
      <c r="H469" s="165" t="s">
        <v>3</v>
      </c>
      <c r="I469" s="167"/>
      <c r="L469" s="164"/>
      <c r="M469" s="168"/>
      <c r="N469" s="169"/>
      <c r="O469" s="169"/>
      <c r="P469" s="169"/>
      <c r="Q469" s="169"/>
      <c r="R469" s="169"/>
      <c r="S469" s="169"/>
      <c r="T469" s="170"/>
      <c r="AT469" s="165" t="s">
        <v>206</v>
      </c>
      <c r="AU469" s="165" t="s">
        <v>80</v>
      </c>
      <c r="AV469" s="12" t="s">
        <v>78</v>
      </c>
      <c r="AW469" s="12" t="s">
        <v>31</v>
      </c>
      <c r="AX469" s="12" t="s">
        <v>71</v>
      </c>
      <c r="AY469" s="165" t="s">
        <v>194</v>
      </c>
    </row>
    <row r="470" spans="2:51" s="11" customFormat="1" ht="12">
      <c r="B470" s="156"/>
      <c r="D470" s="153" t="s">
        <v>206</v>
      </c>
      <c r="E470" s="157" t="s">
        <v>3</v>
      </c>
      <c r="F470" s="158" t="s">
        <v>1489</v>
      </c>
      <c r="H470" s="159">
        <v>31.46</v>
      </c>
      <c r="I470" s="160"/>
      <c r="L470" s="156"/>
      <c r="M470" s="161"/>
      <c r="N470" s="162"/>
      <c r="O470" s="162"/>
      <c r="P470" s="162"/>
      <c r="Q470" s="162"/>
      <c r="R470" s="162"/>
      <c r="S470" s="162"/>
      <c r="T470" s="163"/>
      <c r="AT470" s="157" t="s">
        <v>206</v>
      </c>
      <c r="AU470" s="157" t="s">
        <v>80</v>
      </c>
      <c r="AV470" s="11" t="s">
        <v>80</v>
      </c>
      <c r="AW470" s="11" t="s">
        <v>31</v>
      </c>
      <c r="AX470" s="11" t="s">
        <v>71</v>
      </c>
      <c r="AY470" s="157" t="s">
        <v>194</v>
      </c>
    </row>
    <row r="471" spans="2:51" s="11" customFormat="1" ht="12">
      <c r="B471" s="156"/>
      <c r="D471" s="153" t="s">
        <v>206</v>
      </c>
      <c r="E471" s="157" t="s">
        <v>3</v>
      </c>
      <c r="F471" s="158" t="s">
        <v>1500</v>
      </c>
      <c r="H471" s="159">
        <v>-7.85</v>
      </c>
      <c r="I471" s="160"/>
      <c r="L471" s="156"/>
      <c r="M471" s="161"/>
      <c r="N471" s="162"/>
      <c r="O471" s="162"/>
      <c r="P471" s="162"/>
      <c r="Q471" s="162"/>
      <c r="R471" s="162"/>
      <c r="S471" s="162"/>
      <c r="T471" s="163"/>
      <c r="AT471" s="157" t="s">
        <v>206</v>
      </c>
      <c r="AU471" s="157" t="s">
        <v>80</v>
      </c>
      <c r="AV471" s="11" t="s">
        <v>80</v>
      </c>
      <c r="AW471" s="11" t="s">
        <v>31</v>
      </c>
      <c r="AX471" s="11" t="s">
        <v>71</v>
      </c>
      <c r="AY471" s="157" t="s">
        <v>194</v>
      </c>
    </row>
    <row r="472" spans="2:51" s="13" customFormat="1" ht="12">
      <c r="B472" s="171"/>
      <c r="D472" s="153" t="s">
        <v>206</v>
      </c>
      <c r="E472" s="172" t="s">
        <v>3</v>
      </c>
      <c r="F472" s="173" t="s">
        <v>215</v>
      </c>
      <c r="H472" s="174">
        <v>83.08</v>
      </c>
      <c r="I472" s="175"/>
      <c r="L472" s="171"/>
      <c r="M472" s="176"/>
      <c r="N472" s="177"/>
      <c r="O472" s="177"/>
      <c r="P472" s="177"/>
      <c r="Q472" s="177"/>
      <c r="R472" s="177"/>
      <c r="S472" s="177"/>
      <c r="T472" s="178"/>
      <c r="AT472" s="172" t="s">
        <v>206</v>
      </c>
      <c r="AU472" s="172" t="s">
        <v>80</v>
      </c>
      <c r="AV472" s="13" t="s">
        <v>202</v>
      </c>
      <c r="AW472" s="13" t="s">
        <v>31</v>
      </c>
      <c r="AX472" s="13" t="s">
        <v>78</v>
      </c>
      <c r="AY472" s="172" t="s">
        <v>194</v>
      </c>
    </row>
    <row r="473" spans="2:65" s="1" customFormat="1" ht="21.75" customHeight="1">
      <c r="B473" s="140"/>
      <c r="C473" s="179" t="s">
        <v>1501</v>
      </c>
      <c r="D473" s="179" t="s">
        <v>220</v>
      </c>
      <c r="E473" s="180" t="s">
        <v>809</v>
      </c>
      <c r="F473" s="181" t="s">
        <v>810</v>
      </c>
      <c r="G473" s="182" t="s">
        <v>228</v>
      </c>
      <c r="H473" s="183">
        <v>9.139</v>
      </c>
      <c r="I473" s="184"/>
      <c r="J473" s="185">
        <f>ROUND(I473*H473,2)</f>
        <v>0</v>
      </c>
      <c r="K473" s="181" t="s">
        <v>3</v>
      </c>
      <c r="L473" s="186"/>
      <c r="M473" s="187" t="s">
        <v>3</v>
      </c>
      <c r="N473" s="188" t="s">
        <v>42</v>
      </c>
      <c r="O473" s="49"/>
      <c r="P473" s="150">
        <f>O473*H473</f>
        <v>0</v>
      </c>
      <c r="Q473" s="150">
        <v>0.02888</v>
      </c>
      <c r="R473" s="150">
        <f>Q473*H473</f>
        <v>0.26393432</v>
      </c>
      <c r="S473" s="150">
        <v>0</v>
      </c>
      <c r="T473" s="151">
        <f>S473*H473</f>
        <v>0</v>
      </c>
      <c r="AR473" s="16" t="s">
        <v>350</v>
      </c>
      <c r="AT473" s="16" t="s">
        <v>220</v>
      </c>
      <c r="AU473" s="16" t="s">
        <v>80</v>
      </c>
      <c r="AY473" s="16" t="s">
        <v>194</v>
      </c>
      <c r="BE473" s="152">
        <f>IF(N473="základní",J473,0)</f>
        <v>0</v>
      </c>
      <c r="BF473" s="152">
        <f>IF(N473="snížená",J473,0)</f>
        <v>0</v>
      </c>
      <c r="BG473" s="152">
        <f>IF(N473="zákl. přenesená",J473,0)</f>
        <v>0</v>
      </c>
      <c r="BH473" s="152">
        <f>IF(N473="sníž. přenesená",J473,0)</f>
        <v>0</v>
      </c>
      <c r="BI473" s="152">
        <f>IF(N473="nulová",J473,0)</f>
        <v>0</v>
      </c>
      <c r="BJ473" s="16" t="s">
        <v>78</v>
      </c>
      <c r="BK473" s="152">
        <f>ROUND(I473*H473,2)</f>
        <v>0</v>
      </c>
      <c r="BL473" s="16" t="s">
        <v>294</v>
      </c>
      <c r="BM473" s="16" t="s">
        <v>1502</v>
      </c>
    </row>
    <row r="474" spans="2:47" s="1" customFormat="1" ht="19.2">
      <c r="B474" s="30"/>
      <c r="D474" s="153" t="s">
        <v>204</v>
      </c>
      <c r="F474" s="154" t="s">
        <v>810</v>
      </c>
      <c r="I474" s="85"/>
      <c r="L474" s="30"/>
      <c r="M474" s="155"/>
      <c r="N474" s="49"/>
      <c r="O474" s="49"/>
      <c r="P474" s="49"/>
      <c r="Q474" s="49"/>
      <c r="R474" s="49"/>
      <c r="S474" s="49"/>
      <c r="T474" s="50"/>
      <c r="AT474" s="16" t="s">
        <v>204</v>
      </c>
      <c r="AU474" s="16" t="s">
        <v>80</v>
      </c>
    </row>
    <row r="475" spans="2:51" s="11" customFormat="1" ht="12">
      <c r="B475" s="156"/>
      <c r="D475" s="153" t="s">
        <v>206</v>
      </c>
      <c r="F475" s="158" t="s">
        <v>1503</v>
      </c>
      <c r="H475" s="159">
        <v>9.139</v>
      </c>
      <c r="I475" s="160"/>
      <c r="L475" s="156"/>
      <c r="M475" s="161"/>
      <c r="N475" s="162"/>
      <c r="O475" s="162"/>
      <c r="P475" s="162"/>
      <c r="Q475" s="162"/>
      <c r="R475" s="162"/>
      <c r="S475" s="162"/>
      <c r="T475" s="163"/>
      <c r="AT475" s="157" t="s">
        <v>206</v>
      </c>
      <c r="AU475" s="157" t="s">
        <v>80</v>
      </c>
      <c r="AV475" s="11" t="s">
        <v>80</v>
      </c>
      <c r="AW475" s="11" t="s">
        <v>4</v>
      </c>
      <c r="AX475" s="11" t="s">
        <v>78</v>
      </c>
      <c r="AY475" s="157" t="s">
        <v>194</v>
      </c>
    </row>
    <row r="476" spans="2:65" s="1" customFormat="1" ht="16.35" customHeight="1">
      <c r="B476" s="140"/>
      <c r="C476" s="141" t="s">
        <v>1504</v>
      </c>
      <c r="D476" s="141" t="s">
        <v>197</v>
      </c>
      <c r="E476" s="142" t="s">
        <v>1505</v>
      </c>
      <c r="F476" s="143" t="s">
        <v>1506</v>
      </c>
      <c r="G476" s="144" t="s">
        <v>532</v>
      </c>
      <c r="H476" s="145">
        <v>1.6</v>
      </c>
      <c r="I476" s="146"/>
      <c r="J476" s="147">
        <f>ROUND(I476*H476,2)</f>
        <v>0</v>
      </c>
      <c r="K476" s="143" t="s">
        <v>201</v>
      </c>
      <c r="L476" s="30"/>
      <c r="M476" s="148" t="s">
        <v>3</v>
      </c>
      <c r="N476" s="149" t="s">
        <v>42</v>
      </c>
      <c r="O476" s="49"/>
      <c r="P476" s="150">
        <f>O476*H476</f>
        <v>0</v>
      </c>
      <c r="Q476" s="150">
        <v>0.00058</v>
      </c>
      <c r="R476" s="150">
        <f>Q476*H476</f>
        <v>0.000928</v>
      </c>
      <c r="S476" s="150">
        <v>0</v>
      </c>
      <c r="T476" s="151">
        <f>S476*H476</f>
        <v>0</v>
      </c>
      <c r="AR476" s="16" t="s">
        <v>294</v>
      </c>
      <c r="AT476" s="16" t="s">
        <v>197</v>
      </c>
      <c r="AU476" s="16" t="s">
        <v>80</v>
      </c>
      <c r="AY476" s="16" t="s">
        <v>194</v>
      </c>
      <c r="BE476" s="152">
        <f>IF(N476="základní",J476,0)</f>
        <v>0</v>
      </c>
      <c r="BF476" s="152">
        <f>IF(N476="snížená",J476,0)</f>
        <v>0</v>
      </c>
      <c r="BG476" s="152">
        <f>IF(N476="zákl. přenesená",J476,0)</f>
        <v>0</v>
      </c>
      <c r="BH476" s="152">
        <f>IF(N476="sníž. přenesená",J476,0)</f>
        <v>0</v>
      </c>
      <c r="BI476" s="152">
        <f>IF(N476="nulová",J476,0)</f>
        <v>0</v>
      </c>
      <c r="BJ476" s="16" t="s">
        <v>78</v>
      </c>
      <c r="BK476" s="152">
        <f>ROUND(I476*H476,2)</f>
        <v>0</v>
      </c>
      <c r="BL476" s="16" t="s">
        <v>294</v>
      </c>
      <c r="BM476" s="16" t="s">
        <v>1507</v>
      </c>
    </row>
    <row r="477" spans="2:47" s="1" customFormat="1" ht="19.2">
      <c r="B477" s="30"/>
      <c r="D477" s="153" t="s">
        <v>204</v>
      </c>
      <c r="F477" s="154" t="s">
        <v>1508</v>
      </c>
      <c r="I477" s="85"/>
      <c r="L477" s="30"/>
      <c r="M477" s="155"/>
      <c r="N477" s="49"/>
      <c r="O477" s="49"/>
      <c r="P477" s="49"/>
      <c r="Q477" s="49"/>
      <c r="R477" s="49"/>
      <c r="S477" s="49"/>
      <c r="T477" s="50"/>
      <c r="AT477" s="16" t="s">
        <v>204</v>
      </c>
      <c r="AU477" s="16" t="s">
        <v>80</v>
      </c>
    </row>
    <row r="478" spans="2:51" s="12" customFormat="1" ht="12">
      <c r="B478" s="164"/>
      <c r="D478" s="153" t="s">
        <v>206</v>
      </c>
      <c r="E478" s="165" t="s">
        <v>3</v>
      </c>
      <c r="F478" s="166" t="s">
        <v>1146</v>
      </c>
      <c r="H478" s="165" t="s">
        <v>3</v>
      </c>
      <c r="I478" s="167"/>
      <c r="L478" s="164"/>
      <c r="M478" s="168"/>
      <c r="N478" s="169"/>
      <c r="O478" s="169"/>
      <c r="P478" s="169"/>
      <c r="Q478" s="169"/>
      <c r="R478" s="169"/>
      <c r="S478" s="169"/>
      <c r="T478" s="170"/>
      <c r="AT478" s="165" t="s">
        <v>206</v>
      </c>
      <c r="AU478" s="165" t="s">
        <v>80</v>
      </c>
      <c r="AV478" s="12" t="s">
        <v>78</v>
      </c>
      <c r="AW478" s="12" t="s">
        <v>31</v>
      </c>
      <c r="AX478" s="12" t="s">
        <v>71</v>
      </c>
      <c r="AY478" s="165" t="s">
        <v>194</v>
      </c>
    </row>
    <row r="479" spans="2:51" s="11" customFormat="1" ht="12">
      <c r="B479" s="156"/>
      <c r="D479" s="153" t="s">
        <v>206</v>
      </c>
      <c r="E479" s="157" t="s">
        <v>3</v>
      </c>
      <c r="F479" s="158" t="s">
        <v>1509</v>
      </c>
      <c r="H479" s="159">
        <v>1.6</v>
      </c>
      <c r="I479" s="160"/>
      <c r="L479" s="156"/>
      <c r="M479" s="161"/>
      <c r="N479" s="162"/>
      <c r="O479" s="162"/>
      <c r="P479" s="162"/>
      <c r="Q479" s="162"/>
      <c r="R479" s="162"/>
      <c r="S479" s="162"/>
      <c r="T479" s="163"/>
      <c r="AT479" s="157" t="s">
        <v>206</v>
      </c>
      <c r="AU479" s="157" t="s">
        <v>80</v>
      </c>
      <c r="AV479" s="11" t="s">
        <v>80</v>
      </c>
      <c r="AW479" s="11" t="s">
        <v>31</v>
      </c>
      <c r="AX479" s="11" t="s">
        <v>71</v>
      </c>
      <c r="AY479" s="157" t="s">
        <v>194</v>
      </c>
    </row>
    <row r="480" spans="2:51" s="13" customFormat="1" ht="12">
      <c r="B480" s="171"/>
      <c r="D480" s="153" t="s">
        <v>206</v>
      </c>
      <c r="E480" s="172" t="s">
        <v>3</v>
      </c>
      <c r="F480" s="173" t="s">
        <v>215</v>
      </c>
      <c r="H480" s="174">
        <v>1.6</v>
      </c>
      <c r="I480" s="175"/>
      <c r="L480" s="171"/>
      <c r="M480" s="176"/>
      <c r="N480" s="177"/>
      <c r="O480" s="177"/>
      <c r="P480" s="177"/>
      <c r="Q480" s="177"/>
      <c r="R480" s="177"/>
      <c r="S480" s="177"/>
      <c r="T480" s="178"/>
      <c r="AT480" s="172" t="s">
        <v>206</v>
      </c>
      <c r="AU480" s="172" t="s">
        <v>80</v>
      </c>
      <c r="AV480" s="13" t="s">
        <v>202</v>
      </c>
      <c r="AW480" s="13" t="s">
        <v>31</v>
      </c>
      <c r="AX480" s="13" t="s">
        <v>78</v>
      </c>
      <c r="AY480" s="172" t="s">
        <v>194</v>
      </c>
    </row>
    <row r="481" spans="2:65" s="1" customFormat="1" ht="21.75" customHeight="1">
      <c r="B481" s="140"/>
      <c r="C481" s="179" t="s">
        <v>1510</v>
      </c>
      <c r="D481" s="179" t="s">
        <v>220</v>
      </c>
      <c r="E481" s="180" t="s">
        <v>809</v>
      </c>
      <c r="F481" s="181" t="s">
        <v>810</v>
      </c>
      <c r="G481" s="182" t="s">
        <v>228</v>
      </c>
      <c r="H481" s="183">
        <v>0.176</v>
      </c>
      <c r="I481" s="184"/>
      <c r="J481" s="185">
        <f>ROUND(I481*H481,2)</f>
        <v>0</v>
      </c>
      <c r="K481" s="181" t="s">
        <v>3</v>
      </c>
      <c r="L481" s="186"/>
      <c r="M481" s="187" t="s">
        <v>3</v>
      </c>
      <c r="N481" s="188" t="s">
        <v>42</v>
      </c>
      <c r="O481" s="49"/>
      <c r="P481" s="150">
        <f>O481*H481</f>
        <v>0</v>
      </c>
      <c r="Q481" s="150">
        <v>0.02888</v>
      </c>
      <c r="R481" s="150">
        <f>Q481*H481</f>
        <v>0.00508288</v>
      </c>
      <c r="S481" s="150">
        <v>0</v>
      </c>
      <c r="T481" s="151">
        <f>S481*H481</f>
        <v>0</v>
      </c>
      <c r="AR481" s="16" t="s">
        <v>350</v>
      </c>
      <c r="AT481" s="16" t="s">
        <v>220</v>
      </c>
      <c r="AU481" s="16" t="s">
        <v>80</v>
      </c>
      <c r="AY481" s="16" t="s">
        <v>194</v>
      </c>
      <c r="BE481" s="152">
        <f>IF(N481="základní",J481,0)</f>
        <v>0</v>
      </c>
      <c r="BF481" s="152">
        <f>IF(N481="snížená",J481,0)</f>
        <v>0</v>
      </c>
      <c r="BG481" s="152">
        <f>IF(N481="zákl. přenesená",J481,0)</f>
        <v>0</v>
      </c>
      <c r="BH481" s="152">
        <f>IF(N481="sníž. přenesená",J481,0)</f>
        <v>0</v>
      </c>
      <c r="BI481" s="152">
        <f>IF(N481="nulová",J481,0)</f>
        <v>0</v>
      </c>
      <c r="BJ481" s="16" t="s">
        <v>78</v>
      </c>
      <c r="BK481" s="152">
        <f>ROUND(I481*H481,2)</f>
        <v>0</v>
      </c>
      <c r="BL481" s="16" t="s">
        <v>294</v>
      </c>
      <c r="BM481" s="16" t="s">
        <v>1511</v>
      </c>
    </row>
    <row r="482" spans="2:47" s="1" customFormat="1" ht="19.2">
      <c r="B482" s="30"/>
      <c r="D482" s="153" t="s">
        <v>204</v>
      </c>
      <c r="F482" s="154" t="s">
        <v>810</v>
      </c>
      <c r="I482" s="85"/>
      <c r="L482" s="30"/>
      <c r="M482" s="155"/>
      <c r="N482" s="49"/>
      <c r="O482" s="49"/>
      <c r="P482" s="49"/>
      <c r="Q482" s="49"/>
      <c r="R482" s="49"/>
      <c r="S482" s="49"/>
      <c r="T482" s="50"/>
      <c r="AT482" s="16" t="s">
        <v>204</v>
      </c>
      <c r="AU482" s="16" t="s">
        <v>80</v>
      </c>
    </row>
    <row r="483" spans="2:51" s="11" customFormat="1" ht="12">
      <c r="B483" s="156"/>
      <c r="D483" s="153" t="s">
        <v>206</v>
      </c>
      <c r="F483" s="158" t="s">
        <v>1512</v>
      </c>
      <c r="H483" s="159">
        <v>0.176</v>
      </c>
      <c r="I483" s="160"/>
      <c r="L483" s="156"/>
      <c r="M483" s="161"/>
      <c r="N483" s="162"/>
      <c r="O483" s="162"/>
      <c r="P483" s="162"/>
      <c r="Q483" s="162"/>
      <c r="R483" s="162"/>
      <c r="S483" s="162"/>
      <c r="T483" s="163"/>
      <c r="AT483" s="157" t="s">
        <v>206</v>
      </c>
      <c r="AU483" s="157" t="s">
        <v>80</v>
      </c>
      <c r="AV483" s="11" t="s">
        <v>80</v>
      </c>
      <c r="AW483" s="11" t="s">
        <v>4</v>
      </c>
      <c r="AX483" s="11" t="s">
        <v>78</v>
      </c>
      <c r="AY483" s="157" t="s">
        <v>194</v>
      </c>
    </row>
    <row r="484" spans="2:65" s="1" customFormat="1" ht="16.35" customHeight="1">
      <c r="B484" s="140"/>
      <c r="C484" s="141" t="s">
        <v>1513</v>
      </c>
      <c r="D484" s="141" t="s">
        <v>197</v>
      </c>
      <c r="E484" s="142" t="s">
        <v>1514</v>
      </c>
      <c r="F484" s="143" t="s">
        <v>1515</v>
      </c>
      <c r="G484" s="144" t="s">
        <v>228</v>
      </c>
      <c r="H484" s="145">
        <v>10.01</v>
      </c>
      <c r="I484" s="146"/>
      <c r="J484" s="147">
        <f>ROUND(I484*H484,2)</f>
        <v>0</v>
      </c>
      <c r="K484" s="143" t="s">
        <v>201</v>
      </c>
      <c r="L484" s="30"/>
      <c r="M484" s="148" t="s">
        <v>3</v>
      </c>
      <c r="N484" s="149" t="s">
        <v>42</v>
      </c>
      <c r="O484" s="49"/>
      <c r="P484" s="150">
        <f>O484*H484</f>
        <v>0</v>
      </c>
      <c r="Q484" s="150">
        <v>0</v>
      </c>
      <c r="R484" s="150">
        <f>Q484*H484</f>
        <v>0</v>
      </c>
      <c r="S484" s="150">
        <v>0.0353</v>
      </c>
      <c r="T484" s="151">
        <f>S484*H484</f>
        <v>0.353353</v>
      </c>
      <c r="AR484" s="16" t="s">
        <v>294</v>
      </c>
      <c r="AT484" s="16" t="s">
        <v>197</v>
      </c>
      <c r="AU484" s="16" t="s">
        <v>80</v>
      </c>
      <c r="AY484" s="16" t="s">
        <v>194</v>
      </c>
      <c r="BE484" s="152">
        <f>IF(N484="základní",J484,0)</f>
        <v>0</v>
      </c>
      <c r="BF484" s="152">
        <f>IF(N484="snížená",J484,0)</f>
        <v>0</v>
      </c>
      <c r="BG484" s="152">
        <f>IF(N484="zákl. přenesená",J484,0)</f>
        <v>0</v>
      </c>
      <c r="BH484" s="152">
        <f>IF(N484="sníž. přenesená",J484,0)</f>
        <v>0</v>
      </c>
      <c r="BI484" s="152">
        <f>IF(N484="nulová",J484,0)</f>
        <v>0</v>
      </c>
      <c r="BJ484" s="16" t="s">
        <v>78</v>
      </c>
      <c r="BK484" s="152">
        <f>ROUND(I484*H484,2)</f>
        <v>0</v>
      </c>
      <c r="BL484" s="16" t="s">
        <v>294</v>
      </c>
      <c r="BM484" s="16" t="s">
        <v>1516</v>
      </c>
    </row>
    <row r="485" spans="2:47" s="1" customFormat="1" ht="12">
      <c r="B485" s="30"/>
      <c r="D485" s="153" t="s">
        <v>204</v>
      </c>
      <c r="F485" s="154" t="s">
        <v>1515</v>
      </c>
      <c r="I485" s="85"/>
      <c r="L485" s="30"/>
      <c r="M485" s="155"/>
      <c r="N485" s="49"/>
      <c r="O485" s="49"/>
      <c r="P485" s="49"/>
      <c r="Q485" s="49"/>
      <c r="R485" s="49"/>
      <c r="S485" s="49"/>
      <c r="T485" s="50"/>
      <c r="AT485" s="16" t="s">
        <v>204</v>
      </c>
      <c r="AU485" s="16" t="s">
        <v>80</v>
      </c>
    </row>
    <row r="486" spans="2:51" s="12" customFormat="1" ht="12">
      <c r="B486" s="164"/>
      <c r="D486" s="153" t="s">
        <v>206</v>
      </c>
      <c r="E486" s="165" t="s">
        <v>3</v>
      </c>
      <c r="F486" s="166" t="s">
        <v>1142</v>
      </c>
      <c r="H486" s="165" t="s">
        <v>3</v>
      </c>
      <c r="I486" s="167"/>
      <c r="L486" s="164"/>
      <c r="M486" s="168"/>
      <c r="N486" s="169"/>
      <c r="O486" s="169"/>
      <c r="P486" s="169"/>
      <c r="Q486" s="169"/>
      <c r="R486" s="169"/>
      <c r="S486" s="169"/>
      <c r="T486" s="170"/>
      <c r="AT486" s="165" t="s">
        <v>206</v>
      </c>
      <c r="AU486" s="165" t="s">
        <v>80</v>
      </c>
      <c r="AV486" s="12" t="s">
        <v>78</v>
      </c>
      <c r="AW486" s="12" t="s">
        <v>31</v>
      </c>
      <c r="AX486" s="12" t="s">
        <v>71</v>
      </c>
      <c r="AY486" s="165" t="s">
        <v>194</v>
      </c>
    </row>
    <row r="487" spans="2:51" s="11" customFormat="1" ht="12">
      <c r="B487" s="156"/>
      <c r="D487" s="153" t="s">
        <v>206</v>
      </c>
      <c r="E487" s="157" t="s">
        <v>3</v>
      </c>
      <c r="F487" s="158" t="s">
        <v>1517</v>
      </c>
      <c r="H487" s="159">
        <v>7.76</v>
      </c>
      <c r="I487" s="160"/>
      <c r="L487" s="156"/>
      <c r="M487" s="161"/>
      <c r="N487" s="162"/>
      <c r="O487" s="162"/>
      <c r="P487" s="162"/>
      <c r="Q487" s="162"/>
      <c r="R487" s="162"/>
      <c r="S487" s="162"/>
      <c r="T487" s="163"/>
      <c r="AT487" s="157" t="s">
        <v>206</v>
      </c>
      <c r="AU487" s="157" t="s">
        <v>80</v>
      </c>
      <c r="AV487" s="11" t="s">
        <v>80</v>
      </c>
      <c r="AW487" s="11" t="s">
        <v>31</v>
      </c>
      <c r="AX487" s="11" t="s">
        <v>71</v>
      </c>
      <c r="AY487" s="157" t="s">
        <v>194</v>
      </c>
    </row>
    <row r="488" spans="2:51" s="12" customFormat="1" ht="12">
      <c r="B488" s="164"/>
      <c r="D488" s="153" t="s">
        <v>206</v>
      </c>
      <c r="E488" s="165" t="s">
        <v>3</v>
      </c>
      <c r="F488" s="166" t="s">
        <v>1518</v>
      </c>
      <c r="H488" s="165" t="s">
        <v>3</v>
      </c>
      <c r="I488" s="167"/>
      <c r="L488" s="164"/>
      <c r="M488" s="168"/>
      <c r="N488" s="169"/>
      <c r="O488" s="169"/>
      <c r="P488" s="169"/>
      <c r="Q488" s="169"/>
      <c r="R488" s="169"/>
      <c r="S488" s="169"/>
      <c r="T488" s="170"/>
      <c r="AT488" s="165" t="s">
        <v>206</v>
      </c>
      <c r="AU488" s="165" t="s">
        <v>80</v>
      </c>
      <c r="AV488" s="12" t="s">
        <v>78</v>
      </c>
      <c r="AW488" s="12" t="s">
        <v>31</v>
      </c>
      <c r="AX488" s="12" t="s">
        <v>71</v>
      </c>
      <c r="AY488" s="165" t="s">
        <v>194</v>
      </c>
    </row>
    <row r="489" spans="2:51" s="11" customFormat="1" ht="12">
      <c r="B489" s="156"/>
      <c r="D489" s="153" t="s">
        <v>206</v>
      </c>
      <c r="E489" s="157" t="s">
        <v>3</v>
      </c>
      <c r="F489" s="158" t="s">
        <v>1519</v>
      </c>
      <c r="H489" s="159">
        <v>2.25</v>
      </c>
      <c r="I489" s="160"/>
      <c r="L489" s="156"/>
      <c r="M489" s="161"/>
      <c r="N489" s="162"/>
      <c r="O489" s="162"/>
      <c r="P489" s="162"/>
      <c r="Q489" s="162"/>
      <c r="R489" s="162"/>
      <c r="S489" s="162"/>
      <c r="T489" s="163"/>
      <c r="AT489" s="157" t="s">
        <v>206</v>
      </c>
      <c r="AU489" s="157" t="s">
        <v>80</v>
      </c>
      <c r="AV489" s="11" t="s">
        <v>80</v>
      </c>
      <c r="AW489" s="11" t="s">
        <v>31</v>
      </c>
      <c r="AX489" s="11" t="s">
        <v>71</v>
      </c>
      <c r="AY489" s="157" t="s">
        <v>194</v>
      </c>
    </row>
    <row r="490" spans="2:51" s="13" customFormat="1" ht="12">
      <c r="B490" s="171"/>
      <c r="D490" s="153" t="s">
        <v>206</v>
      </c>
      <c r="E490" s="172" t="s">
        <v>3</v>
      </c>
      <c r="F490" s="173" t="s">
        <v>215</v>
      </c>
      <c r="H490" s="174">
        <v>10.01</v>
      </c>
      <c r="I490" s="175"/>
      <c r="L490" s="171"/>
      <c r="M490" s="176"/>
      <c r="N490" s="177"/>
      <c r="O490" s="177"/>
      <c r="P490" s="177"/>
      <c r="Q490" s="177"/>
      <c r="R490" s="177"/>
      <c r="S490" s="177"/>
      <c r="T490" s="178"/>
      <c r="AT490" s="172" t="s">
        <v>206</v>
      </c>
      <c r="AU490" s="172" t="s">
        <v>80</v>
      </c>
      <c r="AV490" s="13" t="s">
        <v>202</v>
      </c>
      <c r="AW490" s="13" t="s">
        <v>31</v>
      </c>
      <c r="AX490" s="13" t="s">
        <v>78</v>
      </c>
      <c r="AY490" s="172" t="s">
        <v>194</v>
      </c>
    </row>
    <row r="491" spans="2:65" s="1" customFormat="1" ht="16.35" customHeight="1">
      <c r="B491" s="140"/>
      <c r="C491" s="141" t="s">
        <v>803</v>
      </c>
      <c r="D491" s="141" t="s">
        <v>197</v>
      </c>
      <c r="E491" s="142" t="s">
        <v>804</v>
      </c>
      <c r="F491" s="143" t="s">
        <v>805</v>
      </c>
      <c r="G491" s="144" t="s">
        <v>228</v>
      </c>
      <c r="H491" s="145">
        <v>131.84</v>
      </c>
      <c r="I491" s="146"/>
      <c r="J491" s="147">
        <f>ROUND(I491*H491,2)</f>
        <v>0</v>
      </c>
      <c r="K491" s="143" t="s">
        <v>201</v>
      </c>
      <c r="L491" s="30"/>
      <c r="M491" s="148" t="s">
        <v>3</v>
      </c>
      <c r="N491" s="149" t="s">
        <v>42</v>
      </c>
      <c r="O491" s="49"/>
      <c r="P491" s="150">
        <f>O491*H491</f>
        <v>0</v>
      </c>
      <c r="Q491" s="150">
        <v>0.009</v>
      </c>
      <c r="R491" s="150">
        <f>Q491*H491</f>
        <v>1.1865599999999998</v>
      </c>
      <c r="S491" s="150">
        <v>0</v>
      </c>
      <c r="T491" s="151">
        <f>S491*H491</f>
        <v>0</v>
      </c>
      <c r="AR491" s="16" t="s">
        <v>294</v>
      </c>
      <c r="AT491" s="16" t="s">
        <v>197</v>
      </c>
      <c r="AU491" s="16" t="s">
        <v>80</v>
      </c>
      <c r="AY491" s="16" t="s">
        <v>194</v>
      </c>
      <c r="BE491" s="152">
        <f>IF(N491="základní",J491,0)</f>
        <v>0</v>
      </c>
      <c r="BF491" s="152">
        <f>IF(N491="snížená",J491,0)</f>
        <v>0</v>
      </c>
      <c r="BG491" s="152">
        <f>IF(N491="zákl. přenesená",J491,0)</f>
        <v>0</v>
      </c>
      <c r="BH491" s="152">
        <f>IF(N491="sníž. přenesená",J491,0)</f>
        <v>0</v>
      </c>
      <c r="BI491" s="152">
        <f>IF(N491="nulová",J491,0)</f>
        <v>0</v>
      </c>
      <c r="BJ491" s="16" t="s">
        <v>78</v>
      </c>
      <c r="BK491" s="152">
        <f>ROUND(I491*H491,2)</f>
        <v>0</v>
      </c>
      <c r="BL491" s="16" t="s">
        <v>294</v>
      </c>
      <c r="BM491" s="16" t="s">
        <v>1520</v>
      </c>
    </row>
    <row r="492" spans="2:47" s="1" customFormat="1" ht="19.2">
      <c r="B492" s="30"/>
      <c r="D492" s="153" t="s">
        <v>204</v>
      </c>
      <c r="F492" s="154" t="s">
        <v>807</v>
      </c>
      <c r="I492" s="85"/>
      <c r="L492" s="30"/>
      <c r="M492" s="155"/>
      <c r="N492" s="49"/>
      <c r="O492" s="49"/>
      <c r="P492" s="49"/>
      <c r="Q492" s="49"/>
      <c r="R492" s="49"/>
      <c r="S492" s="49"/>
      <c r="T492" s="50"/>
      <c r="AT492" s="16" t="s">
        <v>204</v>
      </c>
      <c r="AU492" s="16" t="s">
        <v>80</v>
      </c>
    </row>
    <row r="493" spans="2:51" s="11" customFormat="1" ht="12">
      <c r="B493" s="156"/>
      <c r="D493" s="153" t="s">
        <v>206</v>
      </c>
      <c r="E493" s="157" t="s">
        <v>3</v>
      </c>
      <c r="F493" s="158" t="s">
        <v>1521</v>
      </c>
      <c r="H493" s="159">
        <v>4.29</v>
      </c>
      <c r="I493" s="160"/>
      <c r="L493" s="156"/>
      <c r="M493" s="161"/>
      <c r="N493" s="162"/>
      <c r="O493" s="162"/>
      <c r="P493" s="162"/>
      <c r="Q493" s="162"/>
      <c r="R493" s="162"/>
      <c r="S493" s="162"/>
      <c r="T493" s="163"/>
      <c r="AT493" s="157" t="s">
        <v>206</v>
      </c>
      <c r="AU493" s="157" t="s">
        <v>80</v>
      </c>
      <c r="AV493" s="11" t="s">
        <v>80</v>
      </c>
      <c r="AW493" s="11" t="s">
        <v>31</v>
      </c>
      <c r="AX493" s="11" t="s">
        <v>71</v>
      </c>
      <c r="AY493" s="157" t="s">
        <v>194</v>
      </c>
    </row>
    <row r="494" spans="2:51" s="14" customFormat="1" ht="12">
      <c r="B494" s="189"/>
      <c r="D494" s="153" t="s">
        <v>206</v>
      </c>
      <c r="E494" s="190" t="s">
        <v>115</v>
      </c>
      <c r="F494" s="191" t="s">
        <v>283</v>
      </c>
      <c r="H494" s="192">
        <v>4.29</v>
      </c>
      <c r="I494" s="193"/>
      <c r="L494" s="189"/>
      <c r="M494" s="194"/>
      <c r="N494" s="195"/>
      <c r="O494" s="195"/>
      <c r="P494" s="195"/>
      <c r="Q494" s="195"/>
      <c r="R494" s="195"/>
      <c r="S494" s="195"/>
      <c r="T494" s="196"/>
      <c r="AT494" s="190" t="s">
        <v>206</v>
      </c>
      <c r="AU494" s="190" t="s">
        <v>80</v>
      </c>
      <c r="AV494" s="14" t="s">
        <v>195</v>
      </c>
      <c r="AW494" s="14" t="s">
        <v>31</v>
      </c>
      <c r="AX494" s="14" t="s">
        <v>71</v>
      </c>
      <c r="AY494" s="190" t="s">
        <v>194</v>
      </c>
    </row>
    <row r="495" spans="2:51" s="12" customFormat="1" ht="12">
      <c r="B495" s="164"/>
      <c r="D495" s="153" t="s">
        <v>206</v>
      </c>
      <c r="E495" s="165" t="s">
        <v>3</v>
      </c>
      <c r="F495" s="166" t="s">
        <v>1522</v>
      </c>
      <c r="H495" s="165" t="s">
        <v>3</v>
      </c>
      <c r="I495" s="167"/>
      <c r="L495" s="164"/>
      <c r="M495" s="168"/>
      <c r="N495" s="169"/>
      <c r="O495" s="169"/>
      <c r="P495" s="169"/>
      <c r="Q495" s="169"/>
      <c r="R495" s="169"/>
      <c r="S495" s="169"/>
      <c r="T495" s="170"/>
      <c r="AT495" s="165" t="s">
        <v>206</v>
      </c>
      <c r="AU495" s="165" t="s">
        <v>80</v>
      </c>
      <c r="AV495" s="12" t="s">
        <v>78</v>
      </c>
      <c r="AW495" s="12" t="s">
        <v>31</v>
      </c>
      <c r="AX495" s="12" t="s">
        <v>71</v>
      </c>
      <c r="AY495" s="165" t="s">
        <v>194</v>
      </c>
    </row>
    <row r="496" spans="2:51" s="11" customFormat="1" ht="12">
      <c r="B496" s="156"/>
      <c r="D496" s="153" t="s">
        <v>206</v>
      </c>
      <c r="E496" s="157" t="s">
        <v>3</v>
      </c>
      <c r="F496" s="158" t="s">
        <v>1523</v>
      </c>
      <c r="H496" s="159">
        <v>125.3</v>
      </c>
      <c r="I496" s="160"/>
      <c r="L496" s="156"/>
      <c r="M496" s="161"/>
      <c r="N496" s="162"/>
      <c r="O496" s="162"/>
      <c r="P496" s="162"/>
      <c r="Q496" s="162"/>
      <c r="R496" s="162"/>
      <c r="S496" s="162"/>
      <c r="T496" s="163"/>
      <c r="AT496" s="157" t="s">
        <v>206</v>
      </c>
      <c r="AU496" s="157" t="s">
        <v>80</v>
      </c>
      <c r="AV496" s="11" t="s">
        <v>80</v>
      </c>
      <c r="AW496" s="11" t="s">
        <v>31</v>
      </c>
      <c r="AX496" s="11" t="s">
        <v>71</v>
      </c>
      <c r="AY496" s="157" t="s">
        <v>194</v>
      </c>
    </row>
    <row r="497" spans="2:51" s="14" customFormat="1" ht="12">
      <c r="B497" s="189"/>
      <c r="D497" s="153" t="s">
        <v>206</v>
      </c>
      <c r="E497" s="190" t="s">
        <v>121</v>
      </c>
      <c r="F497" s="191" t="s">
        <v>283</v>
      </c>
      <c r="H497" s="192">
        <v>125.3</v>
      </c>
      <c r="I497" s="193"/>
      <c r="L497" s="189"/>
      <c r="M497" s="194"/>
      <c r="N497" s="195"/>
      <c r="O497" s="195"/>
      <c r="P497" s="195"/>
      <c r="Q497" s="195"/>
      <c r="R497" s="195"/>
      <c r="S497" s="195"/>
      <c r="T497" s="196"/>
      <c r="AT497" s="190" t="s">
        <v>206</v>
      </c>
      <c r="AU497" s="190" t="s">
        <v>80</v>
      </c>
      <c r="AV497" s="14" t="s">
        <v>195</v>
      </c>
      <c r="AW497" s="14" t="s">
        <v>31</v>
      </c>
      <c r="AX497" s="14" t="s">
        <v>71</v>
      </c>
      <c r="AY497" s="190" t="s">
        <v>194</v>
      </c>
    </row>
    <row r="498" spans="2:51" s="12" customFormat="1" ht="12">
      <c r="B498" s="164"/>
      <c r="D498" s="153" t="s">
        <v>206</v>
      </c>
      <c r="E498" s="165" t="s">
        <v>3</v>
      </c>
      <c r="F498" s="166" t="s">
        <v>1518</v>
      </c>
      <c r="H498" s="165" t="s">
        <v>3</v>
      </c>
      <c r="I498" s="167"/>
      <c r="L498" s="164"/>
      <c r="M498" s="168"/>
      <c r="N498" s="169"/>
      <c r="O498" s="169"/>
      <c r="P498" s="169"/>
      <c r="Q498" s="169"/>
      <c r="R498" s="169"/>
      <c r="S498" s="169"/>
      <c r="T498" s="170"/>
      <c r="AT498" s="165" t="s">
        <v>206</v>
      </c>
      <c r="AU498" s="165" t="s">
        <v>80</v>
      </c>
      <c r="AV498" s="12" t="s">
        <v>78</v>
      </c>
      <c r="AW498" s="12" t="s">
        <v>31</v>
      </c>
      <c r="AX498" s="12" t="s">
        <v>71</v>
      </c>
      <c r="AY498" s="165" t="s">
        <v>194</v>
      </c>
    </row>
    <row r="499" spans="2:51" s="11" customFormat="1" ht="12">
      <c r="B499" s="156"/>
      <c r="D499" s="153" t="s">
        <v>206</v>
      </c>
      <c r="E499" s="157" t="s">
        <v>3</v>
      </c>
      <c r="F499" s="158" t="s">
        <v>1519</v>
      </c>
      <c r="H499" s="159">
        <v>2.25</v>
      </c>
      <c r="I499" s="160"/>
      <c r="L499" s="156"/>
      <c r="M499" s="161"/>
      <c r="N499" s="162"/>
      <c r="O499" s="162"/>
      <c r="P499" s="162"/>
      <c r="Q499" s="162"/>
      <c r="R499" s="162"/>
      <c r="S499" s="162"/>
      <c r="T499" s="163"/>
      <c r="AT499" s="157" t="s">
        <v>206</v>
      </c>
      <c r="AU499" s="157" t="s">
        <v>80</v>
      </c>
      <c r="AV499" s="11" t="s">
        <v>80</v>
      </c>
      <c r="AW499" s="11" t="s">
        <v>31</v>
      </c>
      <c r="AX499" s="11" t="s">
        <v>71</v>
      </c>
      <c r="AY499" s="157" t="s">
        <v>194</v>
      </c>
    </row>
    <row r="500" spans="2:51" s="14" customFormat="1" ht="12">
      <c r="B500" s="189"/>
      <c r="D500" s="153" t="s">
        <v>206</v>
      </c>
      <c r="E500" s="190" t="s">
        <v>118</v>
      </c>
      <c r="F500" s="191" t="s">
        <v>283</v>
      </c>
      <c r="H500" s="192">
        <v>2.25</v>
      </c>
      <c r="I500" s="193"/>
      <c r="L500" s="189"/>
      <c r="M500" s="194"/>
      <c r="N500" s="195"/>
      <c r="O500" s="195"/>
      <c r="P500" s="195"/>
      <c r="Q500" s="195"/>
      <c r="R500" s="195"/>
      <c r="S500" s="195"/>
      <c r="T500" s="196"/>
      <c r="AT500" s="190" t="s">
        <v>206</v>
      </c>
      <c r="AU500" s="190" t="s">
        <v>80</v>
      </c>
      <c r="AV500" s="14" t="s">
        <v>195</v>
      </c>
      <c r="AW500" s="14" t="s">
        <v>31</v>
      </c>
      <c r="AX500" s="14" t="s">
        <v>71</v>
      </c>
      <c r="AY500" s="190" t="s">
        <v>194</v>
      </c>
    </row>
    <row r="501" spans="2:51" s="13" customFormat="1" ht="12">
      <c r="B501" s="171"/>
      <c r="D501" s="153" t="s">
        <v>206</v>
      </c>
      <c r="E501" s="172" t="s">
        <v>3</v>
      </c>
      <c r="F501" s="173" t="s">
        <v>215</v>
      </c>
      <c r="H501" s="174">
        <v>131.84</v>
      </c>
      <c r="I501" s="175"/>
      <c r="L501" s="171"/>
      <c r="M501" s="176"/>
      <c r="N501" s="177"/>
      <c r="O501" s="177"/>
      <c r="P501" s="177"/>
      <c r="Q501" s="177"/>
      <c r="R501" s="177"/>
      <c r="S501" s="177"/>
      <c r="T501" s="178"/>
      <c r="AT501" s="172" t="s">
        <v>206</v>
      </c>
      <c r="AU501" s="172" t="s">
        <v>80</v>
      </c>
      <c r="AV501" s="13" t="s">
        <v>202</v>
      </c>
      <c r="AW501" s="13" t="s">
        <v>31</v>
      </c>
      <c r="AX501" s="13" t="s">
        <v>78</v>
      </c>
      <c r="AY501" s="172" t="s">
        <v>194</v>
      </c>
    </row>
    <row r="502" spans="2:65" s="1" customFormat="1" ht="21.75" customHeight="1">
      <c r="B502" s="140"/>
      <c r="C502" s="179" t="s">
        <v>808</v>
      </c>
      <c r="D502" s="179" t="s">
        <v>220</v>
      </c>
      <c r="E502" s="180" t="s">
        <v>809</v>
      </c>
      <c r="F502" s="181" t="s">
        <v>810</v>
      </c>
      <c r="G502" s="182" t="s">
        <v>228</v>
      </c>
      <c r="H502" s="183">
        <v>151.616</v>
      </c>
      <c r="I502" s="184"/>
      <c r="J502" s="185">
        <f>ROUND(I502*H502,2)</f>
        <v>0</v>
      </c>
      <c r="K502" s="181" t="s">
        <v>3</v>
      </c>
      <c r="L502" s="186"/>
      <c r="M502" s="187" t="s">
        <v>3</v>
      </c>
      <c r="N502" s="188" t="s">
        <v>42</v>
      </c>
      <c r="O502" s="49"/>
      <c r="P502" s="150">
        <f>O502*H502</f>
        <v>0</v>
      </c>
      <c r="Q502" s="150">
        <v>0.02888</v>
      </c>
      <c r="R502" s="150">
        <f>Q502*H502</f>
        <v>4.37867008</v>
      </c>
      <c r="S502" s="150">
        <v>0</v>
      </c>
      <c r="T502" s="151">
        <f>S502*H502</f>
        <v>0</v>
      </c>
      <c r="AR502" s="16" t="s">
        <v>350</v>
      </c>
      <c r="AT502" s="16" t="s">
        <v>220</v>
      </c>
      <c r="AU502" s="16" t="s">
        <v>80</v>
      </c>
      <c r="AY502" s="16" t="s">
        <v>194</v>
      </c>
      <c r="BE502" s="152">
        <f>IF(N502="základní",J502,0)</f>
        <v>0</v>
      </c>
      <c r="BF502" s="152">
        <f>IF(N502="snížená",J502,0)</f>
        <v>0</v>
      </c>
      <c r="BG502" s="152">
        <f>IF(N502="zákl. přenesená",J502,0)</f>
        <v>0</v>
      </c>
      <c r="BH502" s="152">
        <f>IF(N502="sníž. přenesená",J502,0)</f>
        <v>0</v>
      </c>
      <c r="BI502" s="152">
        <f>IF(N502="nulová",J502,0)</f>
        <v>0</v>
      </c>
      <c r="BJ502" s="16" t="s">
        <v>78</v>
      </c>
      <c r="BK502" s="152">
        <f>ROUND(I502*H502,2)</f>
        <v>0</v>
      </c>
      <c r="BL502" s="16" t="s">
        <v>294</v>
      </c>
      <c r="BM502" s="16" t="s">
        <v>1524</v>
      </c>
    </row>
    <row r="503" spans="2:47" s="1" customFormat="1" ht="19.2">
      <c r="B503" s="30"/>
      <c r="D503" s="153" t="s">
        <v>204</v>
      </c>
      <c r="F503" s="154" t="s">
        <v>810</v>
      </c>
      <c r="I503" s="85"/>
      <c r="L503" s="30"/>
      <c r="M503" s="155"/>
      <c r="N503" s="49"/>
      <c r="O503" s="49"/>
      <c r="P503" s="49"/>
      <c r="Q503" s="49"/>
      <c r="R503" s="49"/>
      <c r="S503" s="49"/>
      <c r="T503" s="50"/>
      <c r="AT503" s="16" t="s">
        <v>204</v>
      </c>
      <c r="AU503" s="16" t="s">
        <v>80</v>
      </c>
    </row>
    <row r="504" spans="2:51" s="11" customFormat="1" ht="12">
      <c r="B504" s="156"/>
      <c r="D504" s="153" t="s">
        <v>206</v>
      </c>
      <c r="F504" s="158" t="s">
        <v>1525</v>
      </c>
      <c r="H504" s="159">
        <v>151.616</v>
      </c>
      <c r="I504" s="160"/>
      <c r="L504" s="156"/>
      <c r="M504" s="161"/>
      <c r="N504" s="162"/>
      <c r="O504" s="162"/>
      <c r="P504" s="162"/>
      <c r="Q504" s="162"/>
      <c r="R504" s="162"/>
      <c r="S504" s="162"/>
      <c r="T504" s="163"/>
      <c r="AT504" s="157" t="s">
        <v>206</v>
      </c>
      <c r="AU504" s="157" t="s">
        <v>80</v>
      </c>
      <c r="AV504" s="11" t="s">
        <v>80</v>
      </c>
      <c r="AW504" s="11" t="s">
        <v>4</v>
      </c>
      <c r="AX504" s="11" t="s">
        <v>78</v>
      </c>
      <c r="AY504" s="157" t="s">
        <v>194</v>
      </c>
    </row>
    <row r="505" spans="2:65" s="1" customFormat="1" ht="16.35" customHeight="1">
      <c r="B505" s="140"/>
      <c r="C505" s="141" t="s">
        <v>813</v>
      </c>
      <c r="D505" s="141" t="s">
        <v>197</v>
      </c>
      <c r="E505" s="142" t="s">
        <v>814</v>
      </c>
      <c r="F505" s="143" t="s">
        <v>815</v>
      </c>
      <c r="G505" s="144" t="s">
        <v>228</v>
      </c>
      <c r="H505" s="145">
        <v>138.04</v>
      </c>
      <c r="I505" s="146"/>
      <c r="J505" s="147">
        <f>ROUND(I505*H505,2)</f>
        <v>0</v>
      </c>
      <c r="K505" s="143" t="s">
        <v>201</v>
      </c>
      <c r="L505" s="30"/>
      <c r="M505" s="148" t="s">
        <v>3</v>
      </c>
      <c r="N505" s="149" t="s">
        <v>42</v>
      </c>
      <c r="O505" s="49"/>
      <c r="P505" s="150">
        <f>O505*H505</f>
        <v>0</v>
      </c>
      <c r="Q505" s="150">
        <v>0</v>
      </c>
      <c r="R505" s="150">
        <f>Q505*H505</f>
        <v>0</v>
      </c>
      <c r="S505" s="150">
        <v>0</v>
      </c>
      <c r="T505" s="151">
        <f>S505*H505</f>
        <v>0</v>
      </c>
      <c r="AR505" s="16" t="s">
        <v>294</v>
      </c>
      <c r="AT505" s="16" t="s">
        <v>197</v>
      </c>
      <c r="AU505" s="16" t="s">
        <v>80</v>
      </c>
      <c r="AY505" s="16" t="s">
        <v>194</v>
      </c>
      <c r="BE505" s="152">
        <f>IF(N505="základní",J505,0)</f>
        <v>0</v>
      </c>
      <c r="BF505" s="152">
        <f>IF(N505="snížená",J505,0)</f>
        <v>0</v>
      </c>
      <c r="BG505" s="152">
        <f>IF(N505="zákl. přenesená",J505,0)</f>
        <v>0</v>
      </c>
      <c r="BH505" s="152">
        <f>IF(N505="sníž. přenesená",J505,0)</f>
        <v>0</v>
      </c>
      <c r="BI505" s="152">
        <f>IF(N505="nulová",J505,0)</f>
        <v>0</v>
      </c>
      <c r="BJ505" s="16" t="s">
        <v>78</v>
      </c>
      <c r="BK505" s="152">
        <f>ROUND(I505*H505,2)</f>
        <v>0</v>
      </c>
      <c r="BL505" s="16" t="s">
        <v>294</v>
      </c>
      <c r="BM505" s="16" t="s">
        <v>1526</v>
      </c>
    </row>
    <row r="506" spans="2:47" s="1" customFormat="1" ht="19.2">
      <c r="B506" s="30"/>
      <c r="D506" s="153" t="s">
        <v>204</v>
      </c>
      <c r="F506" s="154" t="s">
        <v>817</v>
      </c>
      <c r="I506" s="85"/>
      <c r="L506" s="30"/>
      <c r="M506" s="155"/>
      <c r="N506" s="49"/>
      <c r="O506" s="49"/>
      <c r="P506" s="49"/>
      <c r="Q506" s="49"/>
      <c r="R506" s="49"/>
      <c r="S506" s="49"/>
      <c r="T506" s="50"/>
      <c r="AT506" s="16" t="s">
        <v>204</v>
      </c>
      <c r="AU506" s="16" t="s">
        <v>80</v>
      </c>
    </row>
    <row r="507" spans="2:51" s="11" customFormat="1" ht="12">
      <c r="B507" s="156"/>
      <c r="D507" s="153" t="s">
        <v>206</v>
      </c>
      <c r="E507" s="157" t="s">
        <v>3</v>
      </c>
      <c r="F507" s="158" t="s">
        <v>1527</v>
      </c>
      <c r="H507" s="159">
        <v>138.04</v>
      </c>
      <c r="I507" s="160"/>
      <c r="L507" s="156"/>
      <c r="M507" s="161"/>
      <c r="N507" s="162"/>
      <c r="O507" s="162"/>
      <c r="P507" s="162"/>
      <c r="Q507" s="162"/>
      <c r="R507" s="162"/>
      <c r="S507" s="162"/>
      <c r="T507" s="163"/>
      <c r="AT507" s="157" t="s">
        <v>206</v>
      </c>
      <c r="AU507" s="157" t="s">
        <v>80</v>
      </c>
      <c r="AV507" s="11" t="s">
        <v>80</v>
      </c>
      <c r="AW507" s="11" t="s">
        <v>31</v>
      </c>
      <c r="AX507" s="11" t="s">
        <v>78</v>
      </c>
      <c r="AY507" s="157" t="s">
        <v>194</v>
      </c>
    </row>
    <row r="508" spans="2:65" s="1" customFormat="1" ht="16.35" customHeight="1">
      <c r="B508" s="140"/>
      <c r="C508" s="141" t="s">
        <v>818</v>
      </c>
      <c r="D508" s="141" t="s">
        <v>197</v>
      </c>
      <c r="E508" s="142" t="s">
        <v>819</v>
      </c>
      <c r="F508" s="143" t="s">
        <v>820</v>
      </c>
      <c r="G508" s="144" t="s">
        <v>228</v>
      </c>
      <c r="H508" s="145">
        <v>138.04</v>
      </c>
      <c r="I508" s="146"/>
      <c r="J508" s="147">
        <f>ROUND(I508*H508,2)</f>
        <v>0</v>
      </c>
      <c r="K508" s="143" t="s">
        <v>201</v>
      </c>
      <c r="L508" s="30"/>
      <c r="M508" s="148" t="s">
        <v>3</v>
      </c>
      <c r="N508" s="149" t="s">
        <v>42</v>
      </c>
      <c r="O508" s="49"/>
      <c r="P508" s="150">
        <f>O508*H508</f>
        <v>0</v>
      </c>
      <c r="Q508" s="150">
        <v>0</v>
      </c>
      <c r="R508" s="150">
        <f>Q508*H508</f>
        <v>0</v>
      </c>
      <c r="S508" s="150">
        <v>0</v>
      </c>
      <c r="T508" s="151">
        <f>S508*H508</f>
        <v>0</v>
      </c>
      <c r="AR508" s="16" t="s">
        <v>294</v>
      </c>
      <c r="AT508" s="16" t="s">
        <v>197</v>
      </c>
      <c r="AU508" s="16" t="s">
        <v>80</v>
      </c>
      <c r="AY508" s="16" t="s">
        <v>194</v>
      </c>
      <c r="BE508" s="152">
        <f>IF(N508="základní",J508,0)</f>
        <v>0</v>
      </c>
      <c r="BF508" s="152">
        <f>IF(N508="snížená",J508,0)</f>
        <v>0</v>
      </c>
      <c r="BG508" s="152">
        <f>IF(N508="zákl. přenesená",J508,0)</f>
        <v>0</v>
      </c>
      <c r="BH508" s="152">
        <f>IF(N508="sníž. přenesená",J508,0)</f>
        <v>0</v>
      </c>
      <c r="BI508" s="152">
        <f>IF(N508="nulová",J508,0)</f>
        <v>0</v>
      </c>
      <c r="BJ508" s="16" t="s">
        <v>78</v>
      </c>
      <c r="BK508" s="152">
        <f>ROUND(I508*H508,2)</f>
        <v>0</v>
      </c>
      <c r="BL508" s="16" t="s">
        <v>294</v>
      </c>
      <c r="BM508" s="16" t="s">
        <v>1528</v>
      </c>
    </row>
    <row r="509" spans="2:47" s="1" customFormat="1" ht="19.2">
      <c r="B509" s="30"/>
      <c r="D509" s="153" t="s">
        <v>204</v>
      </c>
      <c r="F509" s="154" t="s">
        <v>822</v>
      </c>
      <c r="I509" s="85"/>
      <c r="L509" s="30"/>
      <c r="M509" s="155"/>
      <c r="N509" s="49"/>
      <c r="O509" s="49"/>
      <c r="P509" s="49"/>
      <c r="Q509" s="49"/>
      <c r="R509" s="49"/>
      <c r="S509" s="49"/>
      <c r="T509" s="50"/>
      <c r="AT509" s="16" t="s">
        <v>204</v>
      </c>
      <c r="AU509" s="16" t="s">
        <v>80</v>
      </c>
    </row>
    <row r="510" spans="2:65" s="1" customFormat="1" ht="16.35" customHeight="1">
      <c r="B510" s="140"/>
      <c r="C510" s="141" t="s">
        <v>823</v>
      </c>
      <c r="D510" s="141" t="s">
        <v>197</v>
      </c>
      <c r="E510" s="142" t="s">
        <v>824</v>
      </c>
      <c r="F510" s="143" t="s">
        <v>825</v>
      </c>
      <c r="G510" s="144" t="s">
        <v>304</v>
      </c>
      <c r="H510" s="145">
        <v>6.77</v>
      </c>
      <c r="I510" s="146"/>
      <c r="J510" s="147">
        <f>ROUND(I510*H510,2)</f>
        <v>0</v>
      </c>
      <c r="K510" s="143" t="s">
        <v>201</v>
      </c>
      <c r="L510" s="30"/>
      <c r="M510" s="148" t="s">
        <v>3</v>
      </c>
      <c r="N510" s="149" t="s">
        <v>42</v>
      </c>
      <c r="O510" s="49"/>
      <c r="P510" s="150">
        <f>O510*H510</f>
        <v>0</v>
      </c>
      <c r="Q510" s="150">
        <v>0</v>
      </c>
      <c r="R510" s="150">
        <f>Q510*H510</f>
        <v>0</v>
      </c>
      <c r="S510" s="150">
        <v>0</v>
      </c>
      <c r="T510" s="151">
        <f>S510*H510</f>
        <v>0</v>
      </c>
      <c r="AR510" s="16" t="s">
        <v>294</v>
      </c>
      <c r="AT510" s="16" t="s">
        <v>197</v>
      </c>
      <c r="AU510" s="16" t="s">
        <v>80</v>
      </c>
      <c r="AY510" s="16" t="s">
        <v>194</v>
      </c>
      <c r="BE510" s="152">
        <f>IF(N510="základní",J510,0)</f>
        <v>0</v>
      </c>
      <c r="BF510" s="152">
        <f>IF(N510="snížená",J510,0)</f>
        <v>0</v>
      </c>
      <c r="BG510" s="152">
        <f>IF(N510="zákl. přenesená",J510,0)</f>
        <v>0</v>
      </c>
      <c r="BH510" s="152">
        <f>IF(N510="sníž. přenesená",J510,0)</f>
        <v>0</v>
      </c>
      <c r="BI510" s="152">
        <f>IF(N510="nulová",J510,0)</f>
        <v>0</v>
      </c>
      <c r="BJ510" s="16" t="s">
        <v>78</v>
      </c>
      <c r="BK510" s="152">
        <f>ROUND(I510*H510,2)</f>
        <v>0</v>
      </c>
      <c r="BL510" s="16" t="s">
        <v>294</v>
      </c>
      <c r="BM510" s="16" t="s">
        <v>1529</v>
      </c>
    </row>
    <row r="511" spans="2:47" s="1" customFormat="1" ht="19.2">
      <c r="B511" s="30"/>
      <c r="D511" s="153" t="s">
        <v>204</v>
      </c>
      <c r="F511" s="154" t="s">
        <v>827</v>
      </c>
      <c r="I511" s="85"/>
      <c r="L511" s="30"/>
      <c r="M511" s="155"/>
      <c r="N511" s="49"/>
      <c r="O511" s="49"/>
      <c r="P511" s="49"/>
      <c r="Q511" s="49"/>
      <c r="R511" s="49"/>
      <c r="S511" s="49"/>
      <c r="T511" s="50"/>
      <c r="AT511" s="16" t="s">
        <v>204</v>
      </c>
      <c r="AU511" s="16" t="s">
        <v>80</v>
      </c>
    </row>
    <row r="512" spans="2:65" s="1" customFormat="1" ht="16.35" customHeight="1">
      <c r="B512" s="140"/>
      <c r="C512" s="141" t="s">
        <v>828</v>
      </c>
      <c r="D512" s="141" t="s">
        <v>197</v>
      </c>
      <c r="E512" s="142" t="s">
        <v>829</v>
      </c>
      <c r="F512" s="143" t="s">
        <v>830</v>
      </c>
      <c r="G512" s="144" t="s">
        <v>304</v>
      </c>
      <c r="H512" s="145">
        <v>6.77</v>
      </c>
      <c r="I512" s="146"/>
      <c r="J512" s="147">
        <f>ROUND(I512*H512,2)</f>
        <v>0</v>
      </c>
      <c r="K512" s="143" t="s">
        <v>201</v>
      </c>
      <c r="L512" s="30"/>
      <c r="M512" s="148" t="s">
        <v>3</v>
      </c>
      <c r="N512" s="149" t="s">
        <v>42</v>
      </c>
      <c r="O512" s="49"/>
      <c r="P512" s="150">
        <f>O512*H512</f>
        <v>0</v>
      </c>
      <c r="Q512" s="150">
        <v>0</v>
      </c>
      <c r="R512" s="150">
        <f>Q512*H512</f>
        <v>0</v>
      </c>
      <c r="S512" s="150">
        <v>0</v>
      </c>
      <c r="T512" s="151">
        <f>S512*H512</f>
        <v>0</v>
      </c>
      <c r="AR512" s="16" t="s">
        <v>294</v>
      </c>
      <c r="AT512" s="16" t="s">
        <v>197</v>
      </c>
      <c r="AU512" s="16" t="s">
        <v>80</v>
      </c>
      <c r="AY512" s="16" t="s">
        <v>194</v>
      </c>
      <c r="BE512" s="152">
        <f>IF(N512="základní",J512,0)</f>
        <v>0</v>
      </c>
      <c r="BF512" s="152">
        <f>IF(N512="snížená",J512,0)</f>
        <v>0</v>
      </c>
      <c r="BG512" s="152">
        <f>IF(N512="zákl. přenesená",J512,0)</f>
        <v>0</v>
      </c>
      <c r="BH512" s="152">
        <f>IF(N512="sníž. přenesená",J512,0)</f>
        <v>0</v>
      </c>
      <c r="BI512" s="152">
        <f>IF(N512="nulová",J512,0)</f>
        <v>0</v>
      </c>
      <c r="BJ512" s="16" t="s">
        <v>78</v>
      </c>
      <c r="BK512" s="152">
        <f>ROUND(I512*H512,2)</f>
        <v>0</v>
      </c>
      <c r="BL512" s="16" t="s">
        <v>294</v>
      </c>
      <c r="BM512" s="16" t="s">
        <v>1530</v>
      </c>
    </row>
    <row r="513" spans="2:47" s="1" customFormat="1" ht="19.2">
      <c r="B513" s="30"/>
      <c r="D513" s="153" t="s">
        <v>204</v>
      </c>
      <c r="F513" s="154" t="s">
        <v>832</v>
      </c>
      <c r="I513" s="85"/>
      <c r="L513" s="30"/>
      <c r="M513" s="155"/>
      <c r="N513" s="49"/>
      <c r="O513" s="49"/>
      <c r="P513" s="49"/>
      <c r="Q513" s="49"/>
      <c r="R513" s="49"/>
      <c r="S513" s="49"/>
      <c r="T513" s="50"/>
      <c r="AT513" s="16" t="s">
        <v>204</v>
      </c>
      <c r="AU513" s="16" t="s">
        <v>80</v>
      </c>
    </row>
    <row r="514" spans="2:63" s="10" customFormat="1" ht="22.8" customHeight="1">
      <c r="B514" s="127"/>
      <c r="D514" s="128" t="s">
        <v>70</v>
      </c>
      <c r="E514" s="138" t="s">
        <v>1531</v>
      </c>
      <c r="F514" s="138" t="s">
        <v>1532</v>
      </c>
      <c r="I514" s="130"/>
      <c r="J514" s="139">
        <f>BK514</f>
        <v>0</v>
      </c>
      <c r="L514" s="127"/>
      <c r="M514" s="132"/>
      <c r="N514" s="133"/>
      <c r="O514" s="133"/>
      <c r="P514" s="134">
        <f>SUM(P515:P529)</f>
        <v>0</v>
      </c>
      <c r="Q514" s="133"/>
      <c r="R514" s="134">
        <f>SUM(R515:R529)</f>
        <v>0.4058</v>
      </c>
      <c r="S514" s="133"/>
      <c r="T514" s="135">
        <f>SUM(T515:T529)</f>
        <v>0</v>
      </c>
      <c r="AR514" s="128" t="s">
        <v>80</v>
      </c>
      <c r="AT514" s="136" t="s">
        <v>70</v>
      </c>
      <c r="AU514" s="136" t="s">
        <v>78</v>
      </c>
      <c r="AY514" s="128" t="s">
        <v>194</v>
      </c>
      <c r="BK514" s="137">
        <f>SUM(BK515:BK529)</f>
        <v>0</v>
      </c>
    </row>
    <row r="515" spans="2:65" s="1" customFormat="1" ht="16.35" customHeight="1">
      <c r="B515" s="140"/>
      <c r="C515" s="141" t="s">
        <v>1533</v>
      </c>
      <c r="D515" s="141" t="s">
        <v>197</v>
      </c>
      <c r="E515" s="142" t="s">
        <v>1534</v>
      </c>
      <c r="F515" s="143" t="s">
        <v>1535</v>
      </c>
      <c r="G515" s="144" t="s">
        <v>200</v>
      </c>
      <c r="H515" s="145">
        <v>20</v>
      </c>
      <c r="I515" s="146"/>
      <c r="J515" s="147">
        <f>ROUND(I515*H515,2)</f>
        <v>0</v>
      </c>
      <c r="K515" s="143" t="s">
        <v>201</v>
      </c>
      <c r="L515" s="30"/>
      <c r="M515" s="148" t="s">
        <v>3</v>
      </c>
      <c r="N515" s="149" t="s">
        <v>42</v>
      </c>
      <c r="O515" s="49"/>
      <c r="P515" s="150">
        <f>O515*H515</f>
        <v>0</v>
      </c>
      <c r="Q515" s="150">
        <v>0.02029</v>
      </c>
      <c r="R515" s="150">
        <f>Q515*H515</f>
        <v>0.4058</v>
      </c>
      <c r="S515" s="150">
        <v>0</v>
      </c>
      <c r="T515" s="151">
        <f>S515*H515</f>
        <v>0</v>
      </c>
      <c r="AR515" s="16" t="s">
        <v>294</v>
      </c>
      <c r="AT515" s="16" t="s">
        <v>197</v>
      </c>
      <c r="AU515" s="16" t="s">
        <v>80</v>
      </c>
      <c r="AY515" s="16" t="s">
        <v>194</v>
      </c>
      <c r="BE515" s="152">
        <f>IF(N515="základní",J515,0)</f>
        <v>0</v>
      </c>
      <c r="BF515" s="152">
        <f>IF(N515="snížená",J515,0)</f>
        <v>0</v>
      </c>
      <c r="BG515" s="152">
        <f>IF(N515="zákl. přenesená",J515,0)</f>
        <v>0</v>
      </c>
      <c r="BH515" s="152">
        <f>IF(N515="sníž. přenesená",J515,0)</f>
        <v>0</v>
      </c>
      <c r="BI515" s="152">
        <f>IF(N515="nulová",J515,0)</f>
        <v>0</v>
      </c>
      <c r="BJ515" s="16" t="s">
        <v>78</v>
      </c>
      <c r="BK515" s="152">
        <f>ROUND(I515*H515,2)</f>
        <v>0</v>
      </c>
      <c r="BL515" s="16" t="s">
        <v>294</v>
      </c>
      <c r="BM515" s="16" t="s">
        <v>1536</v>
      </c>
    </row>
    <row r="516" spans="2:47" s="1" customFormat="1" ht="12">
      <c r="B516" s="30"/>
      <c r="D516" s="153" t="s">
        <v>204</v>
      </c>
      <c r="F516" s="154" t="s">
        <v>1537</v>
      </c>
      <c r="I516" s="85"/>
      <c r="L516" s="30"/>
      <c r="M516" s="155"/>
      <c r="N516" s="49"/>
      <c r="O516" s="49"/>
      <c r="P516" s="49"/>
      <c r="Q516" s="49"/>
      <c r="R516" s="49"/>
      <c r="S516" s="49"/>
      <c r="T516" s="50"/>
      <c r="AT516" s="16" t="s">
        <v>204</v>
      </c>
      <c r="AU516" s="16" t="s">
        <v>80</v>
      </c>
    </row>
    <row r="517" spans="2:51" s="12" customFormat="1" ht="12">
      <c r="B517" s="164"/>
      <c r="D517" s="153" t="s">
        <v>206</v>
      </c>
      <c r="E517" s="165" t="s">
        <v>3</v>
      </c>
      <c r="F517" s="166" t="s">
        <v>1538</v>
      </c>
      <c r="H517" s="165" t="s">
        <v>3</v>
      </c>
      <c r="I517" s="167"/>
      <c r="L517" s="164"/>
      <c r="M517" s="168"/>
      <c r="N517" s="169"/>
      <c r="O517" s="169"/>
      <c r="P517" s="169"/>
      <c r="Q517" s="169"/>
      <c r="R517" s="169"/>
      <c r="S517" s="169"/>
      <c r="T517" s="170"/>
      <c r="AT517" s="165" t="s">
        <v>206</v>
      </c>
      <c r="AU517" s="165" t="s">
        <v>80</v>
      </c>
      <c r="AV517" s="12" t="s">
        <v>78</v>
      </c>
      <c r="AW517" s="12" t="s">
        <v>31</v>
      </c>
      <c r="AX517" s="12" t="s">
        <v>71</v>
      </c>
      <c r="AY517" s="165" t="s">
        <v>194</v>
      </c>
    </row>
    <row r="518" spans="2:51" s="11" customFormat="1" ht="12">
      <c r="B518" s="156"/>
      <c r="D518" s="153" t="s">
        <v>206</v>
      </c>
      <c r="E518" s="157" t="s">
        <v>3</v>
      </c>
      <c r="F518" s="158" t="s">
        <v>315</v>
      </c>
      <c r="H518" s="159">
        <v>20</v>
      </c>
      <c r="I518" s="160"/>
      <c r="L518" s="156"/>
      <c r="M518" s="161"/>
      <c r="N518" s="162"/>
      <c r="O518" s="162"/>
      <c r="P518" s="162"/>
      <c r="Q518" s="162"/>
      <c r="R518" s="162"/>
      <c r="S518" s="162"/>
      <c r="T518" s="163"/>
      <c r="AT518" s="157" t="s">
        <v>206</v>
      </c>
      <c r="AU518" s="157" t="s">
        <v>80</v>
      </c>
      <c r="AV518" s="11" t="s">
        <v>80</v>
      </c>
      <c r="AW518" s="11" t="s">
        <v>31</v>
      </c>
      <c r="AX518" s="11" t="s">
        <v>78</v>
      </c>
      <c r="AY518" s="157" t="s">
        <v>194</v>
      </c>
    </row>
    <row r="519" spans="2:65" s="1" customFormat="1" ht="16.35" customHeight="1">
      <c r="B519" s="140"/>
      <c r="C519" s="141" t="s">
        <v>1539</v>
      </c>
      <c r="D519" s="141" t="s">
        <v>197</v>
      </c>
      <c r="E519" s="142" t="s">
        <v>1540</v>
      </c>
      <c r="F519" s="143" t="s">
        <v>1541</v>
      </c>
      <c r="G519" s="144" t="s">
        <v>228</v>
      </c>
      <c r="H519" s="145">
        <v>30</v>
      </c>
      <c r="I519" s="146"/>
      <c r="J519" s="147">
        <f>ROUND(I519*H519,2)</f>
        <v>0</v>
      </c>
      <c r="K519" s="143" t="s">
        <v>201</v>
      </c>
      <c r="L519" s="30"/>
      <c r="M519" s="148" t="s">
        <v>3</v>
      </c>
      <c r="N519" s="149" t="s">
        <v>42</v>
      </c>
      <c r="O519" s="49"/>
      <c r="P519" s="150">
        <f>O519*H519</f>
        <v>0</v>
      </c>
      <c r="Q519" s="150">
        <v>0</v>
      </c>
      <c r="R519" s="150">
        <f>Q519*H519</f>
        <v>0</v>
      </c>
      <c r="S519" s="150">
        <v>0</v>
      </c>
      <c r="T519" s="151">
        <f>S519*H519</f>
        <v>0</v>
      </c>
      <c r="AR519" s="16" t="s">
        <v>294</v>
      </c>
      <c r="AT519" s="16" t="s">
        <v>197</v>
      </c>
      <c r="AU519" s="16" t="s">
        <v>80</v>
      </c>
      <c r="AY519" s="16" t="s">
        <v>194</v>
      </c>
      <c r="BE519" s="152">
        <f>IF(N519="základní",J519,0)</f>
        <v>0</v>
      </c>
      <c r="BF519" s="152">
        <f>IF(N519="snížená",J519,0)</f>
        <v>0</v>
      </c>
      <c r="BG519" s="152">
        <f>IF(N519="zákl. přenesená",J519,0)</f>
        <v>0</v>
      </c>
      <c r="BH519" s="152">
        <f>IF(N519="sníž. přenesená",J519,0)</f>
        <v>0</v>
      </c>
      <c r="BI519" s="152">
        <f>IF(N519="nulová",J519,0)</f>
        <v>0</v>
      </c>
      <c r="BJ519" s="16" t="s">
        <v>78</v>
      </c>
      <c r="BK519" s="152">
        <f>ROUND(I519*H519,2)</f>
        <v>0</v>
      </c>
      <c r="BL519" s="16" t="s">
        <v>294</v>
      </c>
      <c r="BM519" s="16" t="s">
        <v>1542</v>
      </c>
    </row>
    <row r="520" spans="2:47" s="1" customFormat="1" ht="12">
      <c r="B520" s="30"/>
      <c r="D520" s="153" t="s">
        <v>204</v>
      </c>
      <c r="F520" s="154" t="s">
        <v>1543</v>
      </c>
      <c r="I520" s="85"/>
      <c r="L520" s="30"/>
      <c r="M520" s="155"/>
      <c r="N520" s="49"/>
      <c r="O520" s="49"/>
      <c r="P520" s="49"/>
      <c r="Q520" s="49"/>
      <c r="R520" s="49"/>
      <c r="S520" s="49"/>
      <c r="T520" s="50"/>
      <c r="AT520" s="16" t="s">
        <v>204</v>
      </c>
      <c r="AU520" s="16" t="s">
        <v>80</v>
      </c>
    </row>
    <row r="521" spans="2:51" s="12" customFormat="1" ht="12">
      <c r="B521" s="164"/>
      <c r="D521" s="153" t="s">
        <v>206</v>
      </c>
      <c r="E521" s="165" t="s">
        <v>3</v>
      </c>
      <c r="F521" s="166" t="s">
        <v>1518</v>
      </c>
      <c r="H521" s="165" t="s">
        <v>3</v>
      </c>
      <c r="I521" s="167"/>
      <c r="L521" s="164"/>
      <c r="M521" s="168"/>
      <c r="N521" s="169"/>
      <c r="O521" s="169"/>
      <c r="P521" s="169"/>
      <c r="Q521" s="169"/>
      <c r="R521" s="169"/>
      <c r="S521" s="169"/>
      <c r="T521" s="170"/>
      <c r="AT521" s="165" t="s">
        <v>206</v>
      </c>
      <c r="AU521" s="165" t="s">
        <v>80</v>
      </c>
      <c r="AV521" s="12" t="s">
        <v>78</v>
      </c>
      <c r="AW521" s="12" t="s">
        <v>31</v>
      </c>
      <c r="AX521" s="12" t="s">
        <v>71</v>
      </c>
      <c r="AY521" s="165" t="s">
        <v>194</v>
      </c>
    </row>
    <row r="522" spans="2:51" s="11" customFormat="1" ht="12">
      <c r="B522" s="156"/>
      <c r="D522" s="153" t="s">
        <v>206</v>
      </c>
      <c r="E522" s="157" t="s">
        <v>3</v>
      </c>
      <c r="F522" s="158" t="s">
        <v>1544</v>
      </c>
      <c r="H522" s="159">
        <v>30</v>
      </c>
      <c r="I522" s="160"/>
      <c r="L522" s="156"/>
      <c r="M522" s="161"/>
      <c r="N522" s="162"/>
      <c r="O522" s="162"/>
      <c r="P522" s="162"/>
      <c r="Q522" s="162"/>
      <c r="R522" s="162"/>
      <c r="S522" s="162"/>
      <c r="T522" s="163"/>
      <c r="AT522" s="157" t="s">
        <v>206</v>
      </c>
      <c r="AU522" s="157" t="s">
        <v>80</v>
      </c>
      <c r="AV522" s="11" t="s">
        <v>80</v>
      </c>
      <c r="AW522" s="11" t="s">
        <v>31</v>
      </c>
      <c r="AX522" s="11" t="s">
        <v>78</v>
      </c>
      <c r="AY522" s="157" t="s">
        <v>194</v>
      </c>
    </row>
    <row r="523" spans="2:65" s="1" customFormat="1" ht="16.35" customHeight="1">
      <c r="B523" s="140"/>
      <c r="C523" s="141" t="s">
        <v>1545</v>
      </c>
      <c r="D523" s="141" t="s">
        <v>197</v>
      </c>
      <c r="E523" s="142" t="s">
        <v>1546</v>
      </c>
      <c r="F523" s="143" t="s">
        <v>1547</v>
      </c>
      <c r="G523" s="144" t="s">
        <v>532</v>
      </c>
      <c r="H523" s="145">
        <v>30</v>
      </c>
      <c r="I523" s="146"/>
      <c r="J523" s="147">
        <f>ROUND(I523*H523,2)</f>
        <v>0</v>
      </c>
      <c r="K523" s="143" t="s">
        <v>3</v>
      </c>
      <c r="L523" s="30"/>
      <c r="M523" s="148" t="s">
        <v>3</v>
      </c>
      <c r="N523" s="149" t="s">
        <v>42</v>
      </c>
      <c r="O523" s="49"/>
      <c r="P523" s="150">
        <f>O523*H523</f>
        <v>0</v>
      </c>
      <c r="Q523" s="150">
        <v>0</v>
      </c>
      <c r="R523" s="150">
        <f>Q523*H523</f>
        <v>0</v>
      </c>
      <c r="S523" s="150">
        <v>0</v>
      </c>
      <c r="T523" s="151">
        <f>S523*H523</f>
        <v>0</v>
      </c>
      <c r="AR523" s="16" t="s">
        <v>294</v>
      </c>
      <c r="AT523" s="16" t="s">
        <v>197</v>
      </c>
      <c r="AU523" s="16" t="s">
        <v>80</v>
      </c>
      <c r="AY523" s="16" t="s">
        <v>194</v>
      </c>
      <c r="BE523" s="152">
        <f>IF(N523="základní",J523,0)</f>
        <v>0</v>
      </c>
      <c r="BF523" s="152">
        <f>IF(N523="snížená",J523,0)</f>
        <v>0</v>
      </c>
      <c r="BG523" s="152">
        <f>IF(N523="zákl. přenesená",J523,0)</f>
        <v>0</v>
      </c>
      <c r="BH523" s="152">
        <f>IF(N523="sníž. přenesená",J523,0)</f>
        <v>0</v>
      </c>
      <c r="BI523" s="152">
        <f>IF(N523="nulová",J523,0)</f>
        <v>0</v>
      </c>
      <c r="BJ523" s="16" t="s">
        <v>78</v>
      </c>
      <c r="BK523" s="152">
        <f>ROUND(I523*H523,2)</f>
        <v>0</v>
      </c>
      <c r="BL523" s="16" t="s">
        <v>294</v>
      </c>
      <c r="BM523" s="16" t="s">
        <v>1548</v>
      </c>
    </row>
    <row r="524" spans="2:47" s="1" customFormat="1" ht="12">
      <c r="B524" s="30"/>
      <c r="D524" s="153" t="s">
        <v>204</v>
      </c>
      <c r="F524" s="154" t="s">
        <v>1547</v>
      </c>
      <c r="I524" s="85"/>
      <c r="L524" s="30"/>
      <c r="M524" s="155"/>
      <c r="N524" s="49"/>
      <c r="O524" s="49"/>
      <c r="P524" s="49"/>
      <c r="Q524" s="49"/>
      <c r="R524" s="49"/>
      <c r="S524" s="49"/>
      <c r="T524" s="50"/>
      <c r="AT524" s="16" t="s">
        <v>204</v>
      </c>
      <c r="AU524" s="16" t="s">
        <v>80</v>
      </c>
    </row>
    <row r="525" spans="2:51" s="11" customFormat="1" ht="12">
      <c r="B525" s="156"/>
      <c r="D525" s="153" t="s">
        <v>206</v>
      </c>
      <c r="E525" s="157" t="s">
        <v>3</v>
      </c>
      <c r="F525" s="158" t="s">
        <v>1549</v>
      </c>
      <c r="H525" s="159">
        <v>30</v>
      </c>
      <c r="I525" s="160"/>
      <c r="L525" s="156"/>
      <c r="M525" s="161"/>
      <c r="N525" s="162"/>
      <c r="O525" s="162"/>
      <c r="P525" s="162"/>
      <c r="Q525" s="162"/>
      <c r="R525" s="162"/>
      <c r="S525" s="162"/>
      <c r="T525" s="163"/>
      <c r="AT525" s="157" t="s">
        <v>206</v>
      </c>
      <c r="AU525" s="157" t="s">
        <v>80</v>
      </c>
      <c r="AV525" s="11" t="s">
        <v>80</v>
      </c>
      <c r="AW525" s="11" t="s">
        <v>31</v>
      </c>
      <c r="AX525" s="11" t="s">
        <v>78</v>
      </c>
      <c r="AY525" s="157" t="s">
        <v>194</v>
      </c>
    </row>
    <row r="526" spans="2:65" s="1" customFormat="1" ht="16.35" customHeight="1">
      <c r="B526" s="140"/>
      <c r="C526" s="141" t="s">
        <v>1550</v>
      </c>
      <c r="D526" s="141" t="s">
        <v>197</v>
      </c>
      <c r="E526" s="142" t="s">
        <v>1551</v>
      </c>
      <c r="F526" s="143" t="s">
        <v>1552</v>
      </c>
      <c r="G526" s="144" t="s">
        <v>304</v>
      </c>
      <c r="H526" s="145">
        <v>0.406</v>
      </c>
      <c r="I526" s="146"/>
      <c r="J526" s="147">
        <f>ROUND(I526*H526,2)</f>
        <v>0</v>
      </c>
      <c r="K526" s="143" t="s">
        <v>201</v>
      </c>
      <c r="L526" s="30"/>
      <c r="M526" s="148" t="s">
        <v>3</v>
      </c>
      <c r="N526" s="149" t="s">
        <v>42</v>
      </c>
      <c r="O526" s="49"/>
      <c r="P526" s="150">
        <f>O526*H526</f>
        <v>0</v>
      </c>
      <c r="Q526" s="150">
        <v>0</v>
      </c>
      <c r="R526" s="150">
        <f>Q526*H526</f>
        <v>0</v>
      </c>
      <c r="S526" s="150">
        <v>0</v>
      </c>
      <c r="T526" s="151">
        <f>S526*H526</f>
        <v>0</v>
      </c>
      <c r="AR526" s="16" t="s">
        <v>294</v>
      </c>
      <c r="AT526" s="16" t="s">
        <v>197</v>
      </c>
      <c r="AU526" s="16" t="s">
        <v>80</v>
      </c>
      <c r="AY526" s="16" t="s">
        <v>194</v>
      </c>
      <c r="BE526" s="152">
        <f>IF(N526="základní",J526,0)</f>
        <v>0</v>
      </c>
      <c r="BF526" s="152">
        <f>IF(N526="snížená",J526,0)</f>
        <v>0</v>
      </c>
      <c r="BG526" s="152">
        <f>IF(N526="zákl. přenesená",J526,0)</f>
        <v>0</v>
      </c>
      <c r="BH526" s="152">
        <f>IF(N526="sníž. přenesená",J526,0)</f>
        <v>0</v>
      </c>
      <c r="BI526" s="152">
        <f>IF(N526="nulová",J526,0)</f>
        <v>0</v>
      </c>
      <c r="BJ526" s="16" t="s">
        <v>78</v>
      </c>
      <c r="BK526" s="152">
        <f>ROUND(I526*H526,2)</f>
        <v>0</v>
      </c>
      <c r="BL526" s="16" t="s">
        <v>294</v>
      </c>
      <c r="BM526" s="16" t="s">
        <v>1553</v>
      </c>
    </row>
    <row r="527" spans="2:47" s="1" customFormat="1" ht="19.2">
      <c r="B527" s="30"/>
      <c r="D527" s="153" t="s">
        <v>204</v>
      </c>
      <c r="F527" s="154" t="s">
        <v>1554</v>
      </c>
      <c r="I527" s="85"/>
      <c r="L527" s="30"/>
      <c r="M527" s="155"/>
      <c r="N527" s="49"/>
      <c r="O527" s="49"/>
      <c r="P527" s="49"/>
      <c r="Q527" s="49"/>
      <c r="R527" s="49"/>
      <c r="S527" s="49"/>
      <c r="T527" s="50"/>
      <c r="AT527" s="16" t="s">
        <v>204</v>
      </c>
      <c r="AU527" s="16" t="s">
        <v>80</v>
      </c>
    </row>
    <row r="528" spans="2:65" s="1" customFormat="1" ht="16.35" customHeight="1">
      <c r="B528" s="140"/>
      <c r="C528" s="141" t="s">
        <v>1555</v>
      </c>
      <c r="D528" s="141" t="s">
        <v>197</v>
      </c>
      <c r="E528" s="142" t="s">
        <v>1556</v>
      </c>
      <c r="F528" s="143" t="s">
        <v>1557</v>
      </c>
      <c r="G528" s="144" t="s">
        <v>515</v>
      </c>
      <c r="H528" s="198"/>
      <c r="I528" s="146"/>
      <c r="J528" s="147">
        <f>ROUND(I528*H528,2)</f>
        <v>0</v>
      </c>
      <c r="K528" s="143" t="s">
        <v>201</v>
      </c>
      <c r="L528" s="30"/>
      <c r="M528" s="148" t="s">
        <v>3</v>
      </c>
      <c r="N528" s="149" t="s">
        <v>42</v>
      </c>
      <c r="O528" s="49"/>
      <c r="P528" s="150">
        <f>O528*H528</f>
        <v>0</v>
      </c>
      <c r="Q528" s="150">
        <v>0</v>
      </c>
      <c r="R528" s="150">
        <f>Q528*H528</f>
        <v>0</v>
      </c>
      <c r="S528" s="150">
        <v>0</v>
      </c>
      <c r="T528" s="151">
        <f>S528*H528</f>
        <v>0</v>
      </c>
      <c r="AR528" s="16" t="s">
        <v>294</v>
      </c>
      <c r="AT528" s="16" t="s">
        <v>197</v>
      </c>
      <c r="AU528" s="16" t="s">
        <v>80</v>
      </c>
      <c r="AY528" s="16" t="s">
        <v>194</v>
      </c>
      <c r="BE528" s="152">
        <f>IF(N528="základní",J528,0)</f>
        <v>0</v>
      </c>
      <c r="BF528" s="152">
        <f>IF(N528="snížená",J528,0)</f>
        <v>0</v>
      </c>
      <c r="BG528" s="152">
        <f>IF(N528="zákl. přenesená",J528,0)</f>
        <v>0</v>
      </c>
      <c r="BH528" s="152">
        <f>IF(N528="sníž. přenesená",J528,0)</f>
        <v>0</v>
      </c>
      <c r="BI528" s="152">
        <f>IF(N528="nulová",J528,0)</f>
        <v>0</v>
      </c>
      <c r="BJ528" s="16" t="s">
        <v>78</v>
      </c>
      <c r="BK528" s="152">
        <f>ROUND(I528*H528,2)</f>
        <v>0</v>
      </c>
      <c r="BL528" s="16" t="s">
        <v>294</v>
      </c>
      <c r="BM528" s="16" t="s">
        <v>1558</v>
      </c>
    </row>
    <row r="529" spans="2:47" s="1" customFormat="1" ht="19.2">
      <c r="B529" s="30"/>
      <c r="D529" s="153" t="s">
        <v>204</v>
      </c>
      <c r="F529" s="154" t="s">
        <v>1559</v>
      </c>
      <c r="I529" s="85"/>
      <c r="L529" s="30"/>
      <c r="M529" s="155"/>
      <c r="N529" s="49"/>
      <c r="O529" s="49"/>
      <c r="P529" s="49"/>
      <c r="Q529" s="49"/>
      <c r="R529" s="49"/>
      <c r="S529" s="49"/>
      <c r="T529" s="50"/>
      <c r="AT529" s="16" t="s">
        <v>204</v>
      </c>
      <c r="AU529" s="16" t="s">
        <v>80</v>
      </c>
    </row>
    <row r="530" spans="2:63" s="10" customFormat="1" ht="22.8" customHeight="1">
      <c r="B530" s="127"/>
      <c r="D530" s="128" t="s">
        <v>70</v>
      </c>
      <c r="E530" s="138" t="s">
        <v>1560</v>
      </c>
      <c r="F530" s="138" t="s">
        <v>1561</v>
      </c>
      <c r="I530" s="130"/>
      <c r="J530" s="139">
        <f>BK530</f>
        <v>0</v>
      </c>
      <c r="L530" s="127"/>
      <c r="M530" s="132"/>
      <c r="N530" s="133"/>
      <c r="O530" s="133"/>
      <c r="P530" s="134">
        <f>SUM(P531:P570)</f>
        <v>0</v>
      </c>
      <c r="Q530" s="133"/>
      <c r="R530" s="134">
        <f>SUM(R531:R570)</f>
        <v>1.1007416400000003</v>
      </c>
      <c r="S530" s="133"/>
      <c r="T530" s="135">
        <f>SUM(T531:T570)</f>
        <v>0</v>
      </c>
      <c r="AR530" s="128" t="s">
        <v>80</v>
      </c>
      <c r="AT530" s="136" t="s">
        <v>70</v>
      </c>
      <c r="AU530" s="136" t="s">
        <v>78</v>
      </c>
      <c r="AY530" s="128" t="s">
        <v>194</v>
      </c>
      <c r="BK530" s="137">
        <f>SUM(BK531:BK570)</f>
        <v>0</v>
      </c>
    </row>
    <row r="531" spans="2:65" s="1" customFormat="1" ht="16.35" customHeight="1">
      <c r="B531" s="140"/>
      <c r="C531" s="141" t="s">
        <v>1562</v>
      </c>
      <c r="D531" s="141" t="s">
        <v>197</v>
      </c>
      <c r="E531" s="142" t="s">
        <v>1563</v>
      </c>
      <c r="F531" s="143" t="s">
        <v>1564</v>
      </c>
      <c r="G531" s="144" t="s">
        <v>228</v>
      </c>
      <c r="H531" s="145">
        <v>118.4</v>
      </c>
      <c r="I531" s="146"/>
      <c r="J531" s="147">
        <f>ROUND(I531*H531,2)</f>
        <v>0</v>
      </c>
      <c r="K531" s="143" t="s">
        <v>201</v>
      </c>
      <c r="L531" s="30"/>
      <c r="M531" s="148" t="s">
        <v>3</v>
      </c>
      <c r="N531" s="149" t="s">
        <v>42</v>
      </c>
      <c r="O531" s="49"/>
      <c r="P531" s="150">
        <f>O531*H531</f>
        <v>0</v>
      </c>
      <c r="Q531" s="150">
        <v>0</v>
      </c>
      <c r="R531" s="150">
        <f>Q531*H531</f>
        <v>0</v>
      </c>
      <c r="S531" s="150">
        <v>0</v>
      </c>
      <c r="T531" s="151">
        <f>S531*H531</f>
        <v>0</v>
      </c>
      <c r="AR531" s="16" t="s">
        <v>294</v>
      </c>
      <c r="AT531" s="16" t="s">
        <v>197</v>
      </c>
      <c r="AU531" s="16" t="s">
        <v>80</v>
      </c>
      <c r="AY531" s="16" t="s">
        <v>194</v>
      </c>
      <c r="BE531" s="152">
        <f>IF(N531="základní",J531,0)</f>
        <v>0</v>
      </c>
      <c r="BF531" s="152">
        <f>IF(N531="snížená",J531,0)</f>
        <v>0</v>
      </c>
      <c r="BG531" s="152">
        <f>IF(N531="zákl. přenesená",J531,0)</f>
        <v>0</v>
      </c>
      <c r="BH531" s="152">
        <f>IF(N531="sníž. přenesená",J531,0)</f>
        <v>0</v>
      </c>
      <c r="BI531" s="152">
        <f>IF(N531="nulová",J531,0)</f>
        <v>0</v>
      </c>
      <c r="BJ531" s="16" t="s">
        <v>78</v>
      </c>
      <c r="BK531" s="152">
        <f>ROUND(I531*H531,2)</f>
        <v>0</v>
      </c>
      <c r="BL531" s="16" t="s">
        <v>294</v>
      </c>
      <c r="BM531" s="16" t="s">
        <v>1565</v>
      </c>
    </row>
    <row r="532" spans="2:47" s="1" customFormat="1" ht="12">
      <c r="B532" s="30"/>
      <c r="D532" s="153" t="s">
        <v>204</v>
      </c>
      <c r="F532" s="154" t="s">
        <v>1566</v>
      </c>
      <c r="I532" s="85"/>
      <c r="L532" s="30"/>
      <c r="M532" s="155"/>
      <c r="N532" s="49"/>
      <c r="O532" s="49"/>
      <c r="P532" s="49"/>
      <c r="Q532" s="49"/>
      <c r="R532" s="49"/>
      <c r="S532" s="49"/>
      <c r="T532" s="50"/>
      <c r="AT532" s="16" t="s">
        <v>204</v>
      </c>
      <c r="AU532" s="16" t="s">
        <v>80</v>
      </c>
    </row>
    <row r="533" spans="2:51" s="11" customFormat="1" ht="12">
      <c r="B533" s="156"/>
      <c r="D533" s="153" t="s">
        <v>206</v>
      </c>
      <c r="E533" s="157" t="s">
        <v>3</v>
      </c>
      <c r="F533" s="158" t="s">
        <v>1567</v>
      </c>
      <c r="H533" s="159">
        <v>118.4</v>
      </c>
      <c r="I533" s="160"/>
      <c r="L533" s="156"/>
      <c r="M533" s="161"/>
      <c r="N533" s="162"/>
      <c r="O533" s="162"/>
      <c r="P533" s="162"/>
      <c r="Q533" s="162"/>
      <c r="R533" s="162"/>
      <c r="S533" s="162"/>
      <c r="T533" s="163"/>
      <c r="AT533" s="157" t="s">
        <v>206</v>
      </c>
      <c r="AU533" s="157" t="s">
        <v>80</v>
      </c>
      <c r="AV533" s="11" t="s">
        <v>80</v>
      </c>
      <c r="AW533" s="11" t="s">
        <v>31</v>
      </c>
      <c r="AX533" s="11" t="s">
        <v>78</v>
      </c>
      <c r="AY533" s="157" t="s">
        <v>194</v>
      </c>
    </row>
    <row r="534" spans="2:65" s="1" customFormat="1" ht="16.35" customHeight="1">
      <c r="B534" s="140"/>
      <c r="C534" s="141" t="s">
        <v>1568</v>
      </c>
      <c r="D534" s="141" t="s">
        <v>197</v>
      </c>
      <c r="E534" s="142" t="s">
        <v>1569</v>
      </c>
      <c r="F534" s="143" t="s">
        <v>1570</v>
      </c>
      <c r="G534" s="144" t="s">
        <v>228</v>
      </c>
      <c r="H534" s="145">
        <v>118.4</v>
      </c>
      <c r="I534" s="146"/>
      <c r="J534" s="147">
        <f>ROUND(I534*H534,2)</f>
        <v>0</v>
      </c>
      <c r="K534" s="143" t="s">
        <v>3</v>
      </c>
      <c r="L534" s="30"/>
      <c r="M534" s="148" t="s">
        <v>3</v>
      </c>
      <c r="N534" s="149" t="s">
        <v>42</v>
      </c>
      <c r="O534" s="49"/>
      <c r="P534" s="150">
        <f>O534*H534</f>
        <v>0</v>
      </c>
      <c r="Q534" s="150">
        <v>3E-05</v>
      </c>
      <c r="R534" s="150">
        <f>Q534*H534</f>
        <v>0.0035520000000000005</v>
      </c>
      <c r="S534" s="150">
        <v>0</v>
      </c>
      <c r="T534" s="151">
        <f>S534*H534</f>
        <v>0</v>
      </c>
      <c r="AR534" s="16" t="s">
        <v>294</v>
      </c>
      <c r="AT534" s="16" t="s">
        <v>197</v>
      </c>
      <c r="AU534" s="16" t="s">
        <v>80</v>
      </c>
      <c r="AY534" s="16" t="s">
        <v>194</v>
      </c>
      <c r="BE534" s="152">
        <f>IF(N534="základní",J534,0)</f>
        <v>0</v>
      </c>
      <c r="BF534" s="152">
        <f>IF(N534="snížená",J534,0)</f>
        <v>0</v>
      </c>
      <c r="BG534" s="152">
        <f>IF(N534="zákl. přenesená",J534,0)</f>
        <v>0</v>
      </c>
      <c r="BH534" s="152">
        <f>IF(N534="sníž. přenesená",J534,0)</f>
        <v>0</v>
      </c>
      <c r="BI534" s="152">
        <f>IF(N534="nulová",J534,0)</f>
        <v>0</v>
      </c>
      <c r="BJ534" s="16" t="s">
        <v>78</v>
      </c>
      <c r="BK534" s="152">
        <f>ROUND(I534*H534,2)</f>
        <v>0</v>
      </c>
      <c r="BL534" s="16" t="s">
        <v>294</v>
      </c>
      <c r="BM534" s="16" t="s">
        <v>1571</v>
      </c>
    </row>
    <row r="535" spans="2:47" s="1" customFormat="1" ht="12">
      <c r="B535" s="30"/>
      <c r="D535" s="153" t="s">
        <v>204</v>
      </c>
      <c r="F535" s="154" t="s">
        <v>1570</v>
      </c>
      <c r="I535" s="85"/>
      <c r="L535" s="30"/>
      <c r="M535" s="155"/>
      <c r="N535" s="49"/>
      <c r="O535" s="49"/>
      <c r="P535" s="49"/>
      <c r="Q535" s="49"/>
      <c r="R535" s="49"/>
      <c r="S535" s="49"/>
      <c r="T535" s="50"/>
      <c r="AT535" s="16" t="s">
        <v>204</v>
      </c>
      <c r="AU535" s="16" t="s">
        <v>80</v>
      </c>
    </row>
    <row r="536" spans="2:51" s="11" customFormat="1" ht="12">
      <c r="B536" s="156"/>
      <c r="D536" s="153" t="s">
        <v>206</v>
      </c>
      <c r="E536" s="157" t="s">
        <v>3</v>
      </c>
      <c r="F536" s="158" t="s">
        <v>1567</v>
      </c>
      <c r="H536" s="159">
        <v>118.4</v>
      </c>
      <c r="I536" s="160"/>
      <c r="L536" s="156"/>
      <c r="M536" s="161"/>
      <c r="N536" s="162"/>
      <c r="O536" s="162"/>
      <c r="P536" s="162"/>
      <c r="Q536" s="162"/>
      <c r="R536" s="162"/>
      <c r="S536" s="162"/>
      <c r="T536" s="163"/>
      <c r="AT536" s="157" t="s">
        <v>206</v>
      </c>
      <c r="AU536" s="157" t="s">
        <v>80</v>
      </c>
      <c r="AV536" s="11" t="s">
        <v>80</v>
      </c>
      <c r="AW536" s="11" t="s">
        <v>31</v>
      </c>
      <c r="AX536" s="11" t="s">
        <v>78</v>
      </c>
      <c r="AY536" s="157" t="s">
        <v>194</v>
      </c>
    </row>
    <row r="537" spans="2:65" s="1" customFormat="1" ht="16.35" customHeight="1">
      <c r="B537" s="140"/>
      <c r="C537" s="141" t="s">
        <v>1572</v>
      </c>
      <c r="D537" s="141" t="s">
        <v>197</v>
      </c>
      <c r="E537" s="142" t="s">
        <v>1573</v>
      </c>
      <c r="F537" s="143" t="s">
        <v>1574</v>
      </c>
      <c r="G537" s="144" t="s">
        <v>228</v>
      </c>
      <c r="H537" s="145">
        <v>118.4</v>
      </c>
      <c r="I537" s="146"/>
      <c r="J537" s="147">
        <f>ROUND(I537*H537,2)</f>
        <v>0</v>
      </c>
      <c r="K537" s="143" t="s">
        <v>201</v>
      </c>
      <c r="L537" s="30"/>
      <c r="M537" s="148" t="s">
        <v>3</v>
      </c>
      <c r="N537" s="149" t="s">
        <v>42</v>
      </c>
      <c r="O537" s="49"/>
      <c r="P537" s="150">
        <f>O537*H537</f>
        <v>0</v>
      </c>
      <c r="Q537" s="150">
        <v>0.00455</v>
      </c>
      <c r="R537" s="150">
        <f>Q537*H537</f>
        <v>0.5387200000000001</v>
      </c>
      <c r="S537" s="150">
        <v>0</v>
      </c>
      <c r="T537" s="151">
        <f>S537*H537</f>
        <v>0</v>
      </c>
      <c r="AR537" s="16" t="s">
        <v>294</v>
      </c>
      <c r="AT537" s="16" t="s">
        <v>197</v>
      </c>
      <c r="AU537" s="16" t="s">
        <v>80</v>
      </c>
      <c r="AY537" s="16" t="s">
        <v>194</v>
      </c>
      <c r="BE537" s="152">
        <f>IF(N537="základní",J537,0)</f>
        <v>0</v>
      </c>
      <c r="BF537" s="152">
        <f>IF(N537="snížená",J537,0)</f>
        <v>0</v>
      </c>
      <c r="BG537" s="152">
        <f>IF(N537="zákl. přenesená",J537,0)</f>
        <v>0</v>
      </c>
      <c r="BH537" s="152">
        <f>IF(N537="sníž. přenesená",J537,0)</f>
        <v>0</v>
      </c>
      <c r="BI537" s="152">
        <f>IF(N537="nulová",J537,0)</f>
        <v>0</v>
      </c>
      <c r="BJ537" s="16" t="s">
        <v>78</v>
      </c>
      <c r="BK537" s="152">
        <f>ROUND(I537*H537,2)</f>
        <v>0</v>
      </c>
      <c r="BL537" s="16" t="s">
        <v>294</v>
      </c>
      <c r="BM537" s="16" t="s">
        <v>1575</v>
      </c>
    </row>
    <row r="538" spans="2:47" s="1" customFormat="1" ht="12">
      <c r="B538" s="30"/>
      <c r="D538" s="153" t="s">
        <v>204</v>
      </c>
      <c r="F538" s="154" t="s">
        <v>1576</v>
      </c>
      <c r="I538" s="85"/>
      <c r="L538" s="30"/>
      <c r="M538" s="155"/>
      <c r="N538" s="49"/>
      <c r="O538" s="49"/>
      <c r="P538" s="49"/>
      <c r="Q538" s="49"/>
      <c r="R538" s="49"/>
      <c r="S538" s="49"/>
      <c r="T538" s="50"/>
      <c r="AT538" s="16" t="s">
        <v>204</v>
      </c>
      <c r="AU538" s="16" t="s">
        <v>80</v>
      </c>
    </row>
    <row r="539" spans="2:51" s="11" customFormat="1" ht="12">
      <c r="B539" s="156"/>
      <c r="D539" s="153" t="s">
        <v>206</v>
      </c>
      <c r="E539" s="157" t="s">
        <v>3</v>
      </c>
      <c r="F539" s="158" t="s">
        <v>1567</v>
      </c>
      <c r="H539" s="159">
        <v>118.4</v>
      </c>
      <c r="I539" s="160"/>
      <c r="L539" s="156"/>
      <c r="M539" s="161"/>
      <c r="N539" s="162"/>
      <c r="O539" s="162"/>
      <c r="P539" s="162"/>
      <c r="Q539" s="162"/>
      <c r="R539" s="162"/>
      <c r="S539" s="162"/>
      <c r="T539" s="163"/>
      <c r="AT539" s="157" t="s">
        <v>206</v>
      </c>
      <c r="AU539" s="157" t="s">
        <v>80</v>
      </c>
      <c r="AV539" s="11" t="s">
        <v>80</v>
      </c>
      <c r="AW539" s="11" t="s">
        <v>31</v>
      </c>
      <c r="AX539" s="11" t="s">
        <v>78</v>
      </c>
      <c r="AY539" s="157" t="s">
        <v>194</v>
      </c>
    </row>
    <row r="540" spans="2:65" s="1" customFormat="1" ht="16.35" customHeight="1">
      <c r="B540" s="140"/>
      <c r="C540" s="141" t="s">
        <v>1577</v>
      </c>
      <c r="D540" s="141" t="s">
        <v>197</v>
      </c>
      <c r="E540" s="142" t="s">
        <v>1578</v>
      </c>
      <c r="F540" s="143" t="s">
        <v>1579</v>
      </c>
      <c r="G540" s="144" t="s">
        <v>228</v>
      </c>
      <c r="H540" s="145">
        <v>38.2</v>
      </c>
      <c r="I540" s="146"/>
      <c r="J540" s="147">
        <f>ROUND(I540*H540,2)</f>
        <v>0</v>
      </c>
      <c r="K540" s="143" t="s">
        <v>201</v>
      </c>
      <c r="L540" s="30"/>
      <c r="M540" s="148" t="s">
        <v>3</v>
      </c>
      <c r="N540" s="149" t="s">
        <v>42</v>
      </c>
      <c r="O540" s="49"/>
      <c r="P540" s="150">
        <f>O540*H540</f>
        <v>0</v>
      </c>
      <c r="Q540" s="150">
        <v>0.0005</v>
      </c>
      <c r="R540" s="150">
        <f>Q540*H540</f>
        <v>0.019100000000000002</v>
      </c>
      <c r="S540" s="150">
        <v>0</v>
      </c>
      <c r="T540" s="151">
        <f>S540*H540</f>
        <v>0</v>
      </c>
      <c r="AR540" s="16" t="s">
        <v>294</v>
      </c>
      <c r="AT540" s="16" t="s">
        <v>197</v>
      </c>
      <c r="AU540" s="16" t="s">
        <v>80</v>
      </c>
      <c r="AY540" s="16" t="s">
        <v>194</v>
      </c>
      <c r="BE540" s="152">
        <f>IF(N540="základní",J540,0)</f>
        <v>0</v>
      </c>
      <c r="BF540" s="152">
        <f>IF(N540="snížená",J540,0)</f>
        <v>0</v>
      </c>
      <c r="BG540" s="152">
        <f>IF(N540="zákl. přenesená",J540,0)</f>
        <v>0</v>
      </c>
      <c r="BH540" s="152">
        <f>IF(N540="sníž. přenesená",J540,0)</f>
        <v>0</v>
      </c>
      <c r="BI540" s="152">
        <f>IF(N540="nulová",J540,0)</f>
        <v>0</v>
      </c>
      <c r="BJ540" s="16" t="s">
        <v>78</v>
      </c>
      <c r="BK540" s="152">
        <f>ROUND(I540*H540,2)</f>
        <v>0</v>
      </c>
      <c r="BL540" s="16" t="s">
        <v>294</v>
      </c>
      <c r="BM540" s="16" t="s">
        <v>1580</v>
      </c>
    </row>
    <row r="541" spans="2:47" s="1" customFormat="1" ht="12">
      <c r="B541" s="30"/>
      <c r="D541" s="153" t="s">
        <v>204</v>
      </c>
      <c r="F541" s="154" t="s">
        <v>1581</v>
      </c>
      <c r="I541" s="85"/>
      <c r="L541" s="30"/>
      <c r="M541" s="155"/>
      <c r="N541" s="49"/>
      <c r="O541" s="49"/>
      <c r="P541" s="49"/>
      <c r="Q541" s="49"/>
      <c r="R541" s="49"/>
      <c r="S541" s="49"/>
      <c r="T541" s="50"/>
      <c r="AT541" s="16" t="s">
        <v>204</v>
      </c>
      <c r="AU541" s="16" t="s">
        <v>80</v>
      </c>
    </row>
    <row r="542" spans="2:51" s="11" customFormat="1" ht="12">
      <c r="B542" s="156"/>
      <c r="D542" s="153" t="s">
        <v>206</v>
      </c>
      <c r="E542" s="157" t="s">
        <v>3</v>
      </c>
      <c r="F542" s="158" t="s">
        <v>126</v>
      </c>
      <c r="H542" s="159">
        <v>38.2</v>
      </c>
      <c r="I542" s="160"/>
      <c r="L542" s="156"/>
      <c r="M542" s="161"/>
      <c r="N542" s="162"/>
      <c r="O542" s="162"/>
      <c r="P542" s="162"/>
      <c r="Q542" s="162"/>
      <c r="R542" s="162"/>
      <c r="S542" s="162"/>
      <c r="T542" s="163"/>
      <c r="AT542" s="157" t="s">
        <v>206</v>
      </c>
      <c r="AU542" s="157" t="s">
        <v>80</v>
      </c>
      <c r="AV542" s="11" t="s">
        <v>80</v>
      </c>
      <c r="AW542" s="11" t="s">
        <v>31</v>
      </c>
      <c r="AX542" s="11" t="s">
        <v>71</v>
      </c>
      <c r="AY542" s="157" t="s">
        <v>194</v>
      </c>
    </row>
    <row r="543" spans="2:51" s="13" customFormat="1" ht="12">
      <c r="B543" s="171"/>
      <c r="D543" s="153" t="s">
        <v>206</v>
      </c>
      <c r="E543" s="172" t="s">
        <v>124</v>
      </c>
      <c r="F543" s="173" t="s">
        <v>215</v>
      </c>
      <c r="H543" s="174">
        <v>38.2</v>
      </c>
      <c r="I543" s="175"/>
      <c r="L543" s="171"/>
      <c r="M543" s="176"/>
      <c r="N543" s="177"/>
      <c r="O543" s="177"/>
      <c r="P543" s="177"/>
      <c r="Q543" s="177"/>
      <c r="R543" s="177"/>
      <c r="S543" s="177"/>
      <c r="T543" s="178"/>
      <c r="AT543" s="172" t="s">
        <v>206</v>
      </c>
      <c r="AU543" s="172" t="s">
        <v>80</v>
      </c>
      <c r="AV543" s="13" t="s">
        <v>202</v>
      </c>
      <c r="AW543" s="13" t="s">
        <v>31</v>
      </c>
      <c r="AX543" s="13" t="s">
        <v>78</v>
      </c>
      <c r="AY543" s="172" t="s">
        <v>194</v>
      </c>
    </row>
    <row r="544" spans="2:65" s="1" customFormat="1" ht="16.35" customHeight="1">
      <c r="B544" s="140"/>
      <c r="C544" s="179" t="s">
        <v>1582</v>
      </c>
      <c r="D544" s="179" t="s">
        <v>220</v>
      </c>
      <c r="E544" s="180" t="s">
        <v>1583</v>
      </c>
      <c r="F544" s="181" t="s">
        <v>1584</v>
      </c>
      <c r="G544" s="182" t="s">
        <v>228</v>
      </c>
      <c r="H544" s="183">
        <v>42.02</v>
      </c>
      <c r="I544" s="184"/>
      <c r="J544" s="185">
        <f>ROUND(I544*H544,2)</f>
        <v>0</v>
      </c>
      <c r="K544" s="181" t="s">
        <v>201</v>
      </c>
      <c r="L544" s="186"/>
      <c r="M544" s="187" t="s">
        <v>3</v>
      </c>
      <c r="N544" s="188" t="s">
        <v>42</v>
      </c>
      <c r="O544" s="49"/>
      <c r="P544" s="150">
        <f>O544*H544</f>
        <v>0</v>
      </c>
      <c r="Q544" s="150">
        <v>0.00175</v>
      </c>
      <c r="R544" s="150">
        <f>Q544*H544</f>
        <v>0.073535</v>
      </c>
      <c r="S544" s="150">
        <v>0</v>
      </c>
      <c r="T544" s="151">
        <f>S544*H544</f>
        <v>0</v>
      </c>
      <c r="AR544" s="16" t="s">
        <v>350</v>
      </c>
      <c r="AT544" s="16" t="s">
        <v>220</v>
      </c>
      <c r="AU544" s="16" t="s">
        <v>80</v>
      </c>
      <c r="AY544" s="16" t="s">
        <v>194</v>
      </c>
      <c r="BE544" s="152">
        <f>IF(N544="základní",J544,0)</f>
        <v>0</v>
      </c>
      <c r="BF544" s="152">
        <f>IF(N544="snížená",J544,0)</f>
        <v>0</v>
      </c>
      <c r="BG544" s="152">
        <f>IF(N544="zákl. přenesená",J544,0)</f>
        <v>0</v>
      </c>
      <c r="BH544" s="152">
        <f>IF(N544="sníž. přenesená",J544,0)</f>
        <v>0</v>
      </c>
      <c r="BI544" s="152">
        <f>IF(N544="nulová",J544,0)</f>
        <v>0</v>
      </c>
      <c r="BJ544" s="16" t="s">
        <v>78</v>
      </c>
      <c r="BK544" s="152">
        <f>ROUND(I544*H544,2)</f>
        <v>0</v>
      </c>
      <c r="BL544" s="16" t="s">
        <v>294</v>
      </c>
      <c r="BM544" s="16" t="s">
        <v>1585</v>
      </c>
    </row>
    <row r="545" spans="2:47" s="1" customFormat="1" ht="12">
      <c r="B545" s="30"/>
      <c r="D545" s="153" t="s">
        <v>204</v>
      </c>
      <c r="F545" s="154" t="s">
        <v>1584</v>
      </c>
      <c r="I545" s="85"/>
      <c r="L545" s="30"/>
      <c r="M545" s="155"/>
      <c r="N545" s="49"/>
      <c r="O545" s="49"/>
      <c r="P545" s="49"/>
      <c r="Q545" s="49"/>
      <c r="R545" s="49"/>
      <c r="S545" s="49"/>
      <c r="T545" s="50"/>
      <c r="AT545" s="16" t="s">
        <v>204</v>
      </c>
      <c r="AU545" s="16" t="s">
        <v>80</v>
      </c>
    </row>
    <row r="546" spans="2:51" s="11" customFormat="1" ht="12">
      <c r="B546" s="156"/>
      <c r="D546" s="153" t="s">
        <v>206</v>
      </c>
      <c r="F546" s="158" t="s">
        <v>1586</v>
      </c>
      <c r="H546" s="159">
        <v>42.02</v>
      </c>
      <c r="I546" s="160"/>
      <c r="L546" s="156"/>
      <c r="M546" s="161"/>
      <c r="N546" s="162"/>
      <c r="O546" s="162"/>
      <c r="P546" s="162"/>
      <c r="Q546" s="162"/>
      <c r="R546" s="162"/>
      <c r="S546" s="162"/>
      <c r="T546" s="163"/>
      <c r="AT546" s="157" t="s">
        <v>206</v>
      </c>
      <c r="AU546" s="157" t="s">
        <v>80</v>
      </c>
      <c r="AV546" s="11" t="s">
        <v>80</v>
      </c>
      <c r="AW546" s="11" t="s">
        <v>4</v>
      </c>
      <c r="AX546" s="11" t="s">
        <v>78</v>
      </c>
      <c r="AY546" s="157" t="s">
        <v>194</v>
      </c>
    </row>
    <row r="547" spans="2:65" s="1" customFormat="1" ht="16.35" customHeight="1">
      <c r="B547" s="140"/>
      <c r="C547" s="141" t="s">
        <v>1587</v>
      </c>
      <c r="D547" s="141" t="s">
        <v>197</v>
      </c>
      <c r="E547" s="142" t="s">
        <v>1588</v>
      </c>
      <c r="F547" s="143" t="s">
        <v>1589</v>
      </c>
      <c r="G547" s="144" t="s">
        <v>228</v>
      </c>
      <c r="H547" s="145">
        <v>80.2</v>
      </c>
      <c r="I547" s="146"/>
      <c r="J547" s="147">
        <f>ROUND(I547*H547,2)</f>
        <v>0</v>
      </c>
      <c r="K547" s="143" t="s">
        <v>201</v>
      </c>
      <c r="L547" s="30"/>
      <c r="M547" s="148" t="s">
        <v>3</v>
      </c>
      <c r="N547" s="149" t="s">
        <v>42</v>
      </c>
      <c r="O547" s="49"/>
      <c r="P547" s="150">
        <f>O547*H547</f>
        <v>0</v>
      </c>
      <c r="Q547" s="150">
        <v>0.0003</v>
      </c>
      <c r="R547" s="150">
        <f>Q547*H547</f>
        <v>0.024059999999999998</v>
      </c>
      <c r="S547" s="150">
        <v>0</v>
      </c>
      <c r="T547" s="151">
        <f>S547*H547</f>
        <v>0</v>
      </c>
      <c r="AR547" s="16" t="s">
        <v>294</v>
      </c>
      <c r="AT547" s="16" t="s">
        <v>197</v>
      </c>
      <c r="AU547" s="16" t="s">
        <v>80</v>
      </c>
      <c r="AY547" s="16" t="s">
        <v>194</v>
      </c>
      <c r="BE547" s="152">
        <f>IF(N547="základní",J547,0)</f>
        <v>0</v>
      </c>
      <c r="BF547" s="152">
        <f>IF(N547="snížená",J547,0)</f>
        <v>0</v>
      </c>
      <c r="BG547" s="152">
        <f>IF(N547="zákl. přenesená",J547,0)</f>
        <v>0</v>
      </c>
      <c r="BH547" s="152">
        <f>IF(N547="sníž. přenesená",J547,0)</f>
        <v>0</v>
      </c>
      <c r="BI547" s="152">
        <f>IF(N547="nulová",J547,0)</f>
        <v>0</v>
      </c>
      <c r="BJ547" s="16" t="s">
        <v>78</v>
      </c>
      <c r="BK547" s="152">
        <f>ROUND(I547*H547,2)</f>
        <v>0</v>
      </c>
      <c r="BL547" s="16" t="s">
        <v>294</v>
      </c>
      <c r="BM547" s="16" t="s">
        <v>1590</v>
      </c>
    </row>
    <row r="548" spans="2:47" s="1" customFormat="1" ht="12">
      <c r="B548" s="30"/>
      <c r="D548" s="153" t="s">
        <v>204</v>
      </c>
      <c r="F548" s="154" t="s">
        <v>1591</v>
      </c>
      <c r="I548" s="85"/>
      <c r="L548" s="30"/>
      <c r="M548" s="155"/>
      <c r="N548" s="49"/>
      <c r="O548" s="49"/>
      <c r="P548" s="49"/>
      <c r="Q548" s="49"/>
      <c r="R548" s="49"/>
      <c r="S548" s="49"/>
      <c r="T548" s="50"/>
      <c r="AT548" s="16" t="s">
        <v>204</v>
      </c>
      <c r="AU548" s="16" t="s">
        <v>80</v>
      </c>
    </row>
    <row r="549" spans="2:51" s="11" customFormat="1" ht="12">
      <c r="B549" s="156"/>
      <c r="D549" s="153" t="s">
        <v>206</v>
      </c>
      <c r="E549" s="157" t="s">
        <v>3</v>
      </c>
      <c r="F549" s="158" t="s">
        <v>132</v>
      </c>
      <c r="H549" s="159">
        <v>80.2</v>
      </c>
      <c r="I549" s="160"/>
      <c r="L549" s="156"/>
      <c r="M549" s="161"/>
      <c r="N549" s="162"/>
      <c r="O549" s="162"/>
      <c r="P549" s="162"/>
      <c r="Q549" s="162"/>
      <c r="R549" s="162"/>
      <c r="S549" s="162"/>
      <c r="T549" s="163"/>
      <c r="AT549" s="157" t="s">
        <v>206</v>
      </c>
      <c r="AU549" s="157" t="s">
        <v>80</v>
      </c>
      <c r="AV549" s="11" t="s">
        <v>80</v>
      </c>
      <c r="AW549" s="11" t="s">
        <v>31</v>
      </c>
      <c r="AX549" s="11" t="s">
        <v>71</v>
      </c>
      <c r="AY549" s="157" t="s">
        <v>194</v>
      </c>
    </row>
    <row r="550" spans="2:51" s="14" customFormat="1" ht="12">
      <c r="B550" s="189"/>
      <c r="D550" s="153" t="s">
        <v>206</v>
      </c>
      <c r="E550" s="190" t="s">
        <v>130</v>
      </c>
      <c r="F550" s="191" t="s">
        <v>283</v>
      </c>
      <c r="H550" s="192">
        <v>80.2</v>
      </c>
      <c r="I550" s="193"/>
      <c r="L550" s="189"/>
      <c r="M550" s="194"/>
      <c r="N550" s="195"/>
      <c r="O550" s="195"/>
      <c r="P550" s="195"/>
      <c r="Q550" s="195"/>
      <c r="R550" s="195"/>
      <c r="S550" s="195"/>
      <c r="T550" s="196"/>
      <c r="AT550" s="190" t="s">
        <v>206</v>
      </c>
      <c r="AU550" s="190" t="s">
        <v>80</v>
      </c>
      <c r="AV550" s="14" t="s">
        <v>195</v>
      </c>
      <c r="AW550" s="14" t="s">
        <v>31</v>
      </c>
      <c r="AX550" s="14" t="s">
        <v>71</v>
      </c>
      <c r="AY550" s="190" t="s">
        <v>194</v>
      </c>
    </row>
    <row r="551" spans="2:51" s="13" customFormat="1" ht="12">
      <c r="B551" s="171"/>
      <c r="D551" s="153" t="s">
        <v>206</v>
      </c>
      <c r="E551" s="172" t="s">
        <v>3</v>
      </c>
      <c r="F551" s="173" t="s">
        <v>215</v>
      </c>
      <c r="H551" s="174">
        <v>80.2</v>
      </c>
      <c r="I551" s="175"/>
      <c r="L551" s="171"/>
      <c r="M551" s="176"/>
      <c r="N551" s="177"/>
      <c r="O551" s="177"/>
      <c r="P551" s="177"/>
      <c r="Q551" s="177"/>
      <c r="R551" s="177"/>
      <c r="S551" s="177"/>
      <c r="T551" s="178"/>
      <c r="AT551" s="172" t="s">
        <v>206</v>
      </c>
      <c r="AU551" s="172" t="s">
        <v>80</v>
      </c>
      <c r="AV551" s="13" t="s">
        <v>202</v>
      </c>
      <c r="AW551" s="13" t="s">
        <v>31</v>
      </c>
      <c r="AX551" s="13" t="s">
        <v>78</v>
      </c>
      <c r="AY551" s="172" t="s">
        <v>194</v>
      </c>
    </row>
    <row r="552" spans="2:65" s="1" customFormat="1" ht="21.75" customHeight="1">
      <c r="B552" s="140"/>
      <c r="C552" s="179" t="s">
        <v>1592</v>
      </c>
      <c r="D552" s="179" t="s">
        <v>220</v>
      </c>
      <c r="E552" s="180" t="s">
        <v>1593</v>
      </c>
      <c r="F552" s="181" t="s">
        <v>1594</v>
      </c>
      <c r="G552" s="182" t="s">
        <v>228</v>
      </c>
      <c r="H552" s="183">
        <v>84.21</v>
      </c>
      <c r="I552" s="184"/>
      <c r="J552" s="185">
        <f>ROUND(I552*H552,2)</f>
        <v>0</v>
      </c>
      <c r="K552" s="181" t="s">
        <v>201</v>
      </c>
      <c r="L552" s="186"/>
      <c r="M552" s="187" t="s">
        <v>3</v>
      </c>
      <c r="N552" s="188" t="s">
        <v>42</v>
      </c>
      <c r="O552" s="49"/>
      <c r="P552" s="150">
        <f>O552*H552</f>
        <v>0</v>
      </c>
      <c r="Q552" s="150">
        <v>0.00408</v>
      </c>
      <c r="R552" s="150">
        <f>Q552*H552</f>
        <v>0.3435768</v>
      </c>
      <c r="S552" s="150">
        <v>0</v>
      </c>
      <c r="T552" s="151">
        <f>S552*H552</f>
        <v>0</v>
      </c>
      <c r="AR552" s="16" t="s">
        <v>350</v>
      </c>
      <c r="AT552" s="16" t="s">
        <v>220</v>
      </c>
      <c r="AU552" s="16" t="s">
        <v>80</v>
      </c>
      <c r="AY552" s="16" t="s">
        <v>194</v>
      </c>
      <c r="BE552" s="152">
        <f>IF(N552="základní",J552,0)</f>
        <v>0</v>
      </c>
      <c r="BF552" s="152">
        <f>IF(N552="snížená",J552,0)</f>
        <v>0</v>
      </c>
      <c r="BG552" s="152">
        <f>IF(N552="zákl. přenesená",J552,0)</f>
        <v>0</v>
      </c>
      <c r="BH552" s="152">
        <f>IF(N552="sníž. přenesená",J552,0)</f>
        <v>0</v>
      </c>
      <c r="BI552" s="152">
        <f>IF(N552="nulová",J552,0)</f>
        <v>0</v>
      </c>
      <c r="BJ552" s="16" t="s">
        <v>78</v>
      </c>
      <c r="BK552" s="152">
        <f>ROUND(I552*H552,2)</f>
        <v>0</v>
      </c>
      <c r="BL552" s="16" t="s">
        <v>294</v>
      </c>
      <c r="BM552" s="16" t="s">
        <v>1595</v>
      </c>
    </row>
    <row r="553" spans="2:47" s="1" customFormat="1" ht="19.2">
      <c r="B553" s="30"/>
      <c r="D553" s="153" t="s">
        <v>204</v>
      </c>
      <c r="F553" s="154" t="s">
        <v>1594</v>
      </c>
      <c r="I553" s="85"/>
      <c r="L553" s="30"/>
      <c r="M553" s="155"/>
      <c r="N553" s="49"/>
      <c r="O553" s="49"/>
      <c r="P553" s="49"/>
      <c r="Q553" s="49"/>
      <c r="R553" s="49"/>
      <c r="S553" s="49"/>
      <c r="T553" s="50"/>
      <c r="AT553" s="16" t="s">
        <v>204</v>
      </c>
      <c r="AU553" s="16" t="s">
        <v>80</v>
      </c>
    </row>
    <row r="554" spans="2:51" s="11" customFormat="1" ht="12">
      <c r="B554" s="156"/>
      <c r="D554" s="153" t="s">
        <v>206</v>
      </c>
      <c r="E554" s="157" t="s">
        <v>3</v>
      </c>
      <c r="F554" s="158" t="s">
        <v>132</v>
      </c>
      <c r="H554" s="159">
        <v>80.2</v>
      </c>
      <c r="I554" s="160"/>
      <c r="L554" s="156"/>
      <c r="M554" s="161"/>
      <c r="N554" s="162"/>
      <c r="O554" s="162"/>
      <c r="P554" s="162"/>
      <c r="Q554" s="162"/>
      <c r="R554" s="162"/>
      <c r="S554" s="162"/>
      <c r="T554" s="163"/>
      <c r="AT554" s="157" t="s">
        <v>206</v>
      </c>
      <c r="AU554" s="157" t="s">
        <v>80</v>
      </c>
      <c r="AV554" s="11" t="s">
        <v>80</v>
      </c>
      <c r="AW554" s="11" t="s">
        <v>31</v>
      </c>
      <c r="AX554" s="11" t="s">
        <v>71</v>
      </c>
      <c r="AY554" s="157" t="s">
        <v>194</v>
      </c>
    </row>
    <row r="555" spans="2:51" s="14" customFormat="1" ht="12">
      <c r="B555" s="189"/>
      <c r="D555" s="153" t="s">
        <v>206</v>
      </c>
      <c r="E555" s="190" t="s">
        <v>3</v>
      </c>
      <c r="F555" s="191" t="s">
        <v>283</v>
      </c>
      <c r="H555" s="192">
        <v>80.2</v>
      </c>
      <c r="I555" s="193"/>
      <c r="L555" s="189"/>
      <c r="M555" s="194"/>
      <c r="N555" s="195"/>
      <c r="O555" s="195"/>
      <c r="P555" s="195"/>
      <c r="Q555" s="195"/>
      <c r="R555" s="195"/>
      <c r="S555" s="195"/>
      <c r="T555" s="196"/>
      <c r="AT555" s="190" t="s">
        <v>206</v>
      </c>
      <c r="AU555" s="190" t="s">
        <v>80</v>
      </c>
      <c r="AV555" s="14" t="s">
        <v>195</v>
      </c>
      <c r="AW555" s="14" t="s">
        <v>31</v>
      </c>
      <c r="AX555" s="14" t="s">
        <v>71</v>
      </c>
      <c r="AY555" s="190" t="s">
        <v>194</v>
      </c>
    </row>
    <row r="556" spans="2:51" s="13" customFormat="1" ht="12">
      <c r="B556" s="171"/>
      <c r="D556" s="153" t="s">
        <v>206</v>
      </c>
      <c r="E556" s="172" t="s">
        <v>3</v>
      </c>
      <c r="F556" s="173" t="s">
        <v>215</v>
      </c>
      <c r="H556" s="174">
        <v>80.2</v>
      </c>
      <c r="I556" s="175"/>
      <c r="L556" s="171"/>
      <c r="M556" s="176"/>
      <c r="N556" s="177"/>
      <c r="O556" s="177"/>
      <c r="P556" s="177"/>
      <c r="Q556" s="177"/>
      <c r="R556" s="177"/>
      <c r="S556" s="177"/>
      <c r="T556" s="178"/>
      <c r="AT556" s="172" t="s">
        <v>206</v>
      </c>
      <c r="AU556" s="172" t="s">
        <v>80</v>
      </c>
      <c r="AV556" s="13" t="s">
        <v>202</v>
      </c>
      <c r="AW556" s="13" t="s">
        <v>31</v>
      </c>
      <c r="AX556" s="13" t="s">
        <v>78</v>
      </c>
      <c r="AY556" s="172" t="s">
        <v>194</v>
      </c>
    </row>
    <row r="557" spans="2:51" s="11" customFormat="1" ht="12">
      <c r="B557" s="156"/>
      <c r="D557" s="153" t="s">
        <v>206</v>
      </c>
      <c r="F557" s="158" t="s">
        <v>1596</v>
      </c>
      <c r="H557" s="159">
        <v>84.21</v>
      </c>
      <c r="I557" s="160"/>
      <c r="L557" s="156"/>
      <c r="M557" s="161"/>
      <c r="N557" s="162"/>
      <c r="O557" s="162"/>
      <c r="P557" s="162"/>
      <c r="Q557" s="162"/>
      <c r="R557" s="162"/>
      <c r="S557" s="162"/>
      <c r="T557" s="163"/>
      <c r="AT557" s="157" t="s">
        <v>206</v>
      </c>
      <c r="AU557" s="157" t="s">
        <v>80</v>
      </c>
      <c r="AV557" s="11" t="s">
        <v>80</v>
      </c>
      <c r="AW557" s="11" t="s">
        <v>4</v>
      </c>
      <c r="AX557" s="11" t="s">
        <v>78</v>
      </c>
      <c r="AY557" s="157" t="s">
        <v>194</v>
      </c>
    </row>
    <row r="558" spans="2:65" s="1" customFormat="1" ht="16.35" customHeight="1">
      <c r="B558" s="140"/>
      <c r="C558" s="141" t="s">
        <v>1597</v>
      </c>
      <c r="D558" s="141" t="s">
        <v>197</v>
      </c>
      <c r="E558" s="142" t="s">
        <v>1598</v>
      </c>
      <c r="F558" s="143" t="s">
        <v>1599</v>
      </c>
      <c r="G558" s="144" t="s">
        <v>228</v>
      </c>
      <c r="H558" s="145">
        <v>50.306</v>
      </c>
      <c r="I558" s="146"/>
      <c r="J558" s="147">
        <f>ROUND(I558*H558,2)</f>
        <v>0</v>
      </c>
      <c r="K558" s="143" t="s">
        <v>201</v>
      </c>
      <c r="L558" s="30"/>
      <c r="M558" s="148" t="s">
        <v>3</v>
      </c>
      <c r="N558" s="149" t="s">
        <v>42</v>
      </c>
      <c r="O558" s="49"/>
      <c r="P558" s="150">
        <f>O558*H558</f>
        <v>0</v>
      </c>
      <c r="Q558" s="150">
        <v>0.0005</v>
      </c>
      <c r="R558" s="150">
        <f>Q558*H558</f>
        <v>0.025153</v>
      </c>
      <c r="S558" s="150">
        <v>0</v>
      </c>
      <c r="T558" s="151">
        <f>S558*H558</f>
        <v>0</v>
      </c>
      <c r="AR558" s="16" t="s">
        <v>294</v>
      </c>
      <c r="AT558" s="16" t="s">
        <v>197</v>
      </c>
      <c r="AU558" s="16" t="s">
        <v>80</v>
      </c>
      <c r="AY558" s="16" t="s">
        <v>194</v>
      </c>
      <c r="BE558" s="152">
        <f>IF(N558="základní",J558,0)</f>
        <v>0</v>
      </c>
      <c r="BF558" s="152">
        <f>IF(N558="snížená",J558,0)</f>
        <v>0</v>
      </c>
      <c r="BG558" s="152">
        <f>IF(N558="zákl. přenesená",J558,0)</f>
        <v>0</v>
      </c>
      <c r="BH558" s="152">
        <f>IF(N558="sníž. přenesená",J558,0)</f>
        <v>0</v>
      </c>
      <c r="BI558" s="152">
        <f>IF(N558="nulová",J558,0)</f>
        <v>0</v>
      </c>
      <c r="BJ558" s="16" t="s">
        <v>78</v>
      </c>
      <c r="BK558" s="152">
        <f>ROUND(I558*H558,2)</f>
        <v>0</v>
      </c>
      <c r="BL558" s="16" t="s">
        <v>294</v>
      </c>
      <c r="BM558" s="16" t="s">
        <v>1600</v>
      </c>
    </row>
    <row r="559" spans="2:47" s="1" customFormat="1" ht="12">
      <c r="B559" s="30"/>
      <c r="D559" s="153" t="s">
        <v>204</v>
      </c>
      <c r="F559" s="154" t="s">
        <v>1601</v>
      </c>
      <c r="I559" s="85"/>
      <c r="L559" s="30"/>
      <c r="M559" s="155"/>
      <c r="N559" s="49"/>
      <c r="O559" s="49"/>
      <c r="P559" s="49"/>
      <c r="Q559" s="49"/>
      <c r="R559" s="49"/>
      <c r="S559" s="49"/>
      <c r="T559" s="50"/>
      <c r="AT559" s="16" t="s">
        <v>204</v>
      </c>
      <c r="AU559" s="16" t="s">
        <v>80</v>
      </c>
    </row>
    <row r="560" spans="2:51" s="12" customFormat="1" ht="12">
      <c r="B560" s="164"/>
      <c r="D560" s="153" t="s">
        <v>206</v>
      </c>
      <c r="E560" s="165" t="s">
        <v>3</v>
      </c>
      <c r="F560" s="166" t="s">
        <v>870</v>
      </c>
      <c r="H560" s="165" t="s">
        <v>3</v>
      </c>
      <c r="I560" s="167"/>
      <c r="L560" s="164"/>
      <c r="M560" s="168"/>
      <c r="N560" s="169"/>
      <c r="O560" s="169"/>
      <c r="P560" s="169"/>
      <c r="Q560" s="169"/>
      <c r="R560" s="169"/>
      <c r="S560" s="169"/>
      <c r="T560" s="170"/>
      <c r="AT560" s="165" t="s">
        <v>206</v>
      </c>
      <c r="AU560" s="165" t="s">
        <v>80</v>
      </c>
      <c r="AV560" s="12" t="s">
        <v>78</v>
      </c>
      <c r="AW560" s="12" t="s">
        <v>31</v>
      </c>
      <c r="AX560" s="12" t="s">
        <v>71</v>
      </c>
      <c r="AY560" s="165" t="s">
        <v>194</v>
      </c>
    </row>
    <row r="561" spans="2:51" s="11" customFormat="1" ht="12">
      <c r="B561" s="156"/>
      <c r="D561" s="153" t="s">
        <v>206</v>
      </c>
      <c r="E561" s="157" t="s">
        <v>3</v>
      </c>
      <c r="F561" s="158" t="s">
        <v>1602</v>
      </c>
      <c r="H561" s="159">
        <v>51.906</v>
      </c>
      <c r="I561" s="160"/>
      <c r="L561" s="156"/>
      <c r="M561" s="161"/>
      <c r="N561" s="162"/>
      <c r="O561" s="162"/>
      <c r="P561" s="162"/>
      <c r="Q561" s="162"/>
      <c r="R561" s="162"/>
      <c r="S561" s="162"/>
      <c r="T561" s="163"/>
      <c r="AT561" s="157" t="s">
        <v>206</v>
      </c>
      <c r="AU561" s="157" t="s">
        <v>80</v>
      </c>
      <c r="AV561" s="11" t="s">
        <v>80</v>
      </c>
      <c r="AW561" s="11" t="s">
        <v>31</v>
      </c>
      <c r="AX561" s="11" t="s">
        <v>71</v>
      </c>
      <c r="AY561" s="157" t="s">
        <v>194</v>
      </c>
    </row>
    <row r="562" spans="2:51" s="11" customFormat="1" ht="12">
      <c r="B562" s="156"/>
      <c r="D562" s="153" t="s">
        <v>206</v>
      </c>
      <c r="E562" s="157" t="s">
        <v>3</v>
      </c>
      <c r="F562" s="158" t="s">
        <v>880</v>
      </c>
      <c r="H562" s="159">
        <v>-1.6</v>
      </c>
      <c r="I562" s="160"/>
      <c r="L562" s="156"/>
      <c r="M562" s="161"/>
      <c r="N562" s="162"/>
      <c r="O562" s="162"/>
      <c r="P562" s="162"/>
      <c r="Q562" s="162"/>
      <c r="R562" s="162"/>
      <c r="S562" s="162"/>
      <c r="T562" s="163"/>
      <c r="AT562" s="157" t="s">
        <v>206</v>
      </c>
      <c r="AU562" s="157" t="s">
        <v>80</v>
      </c>
      <c r="AV562" s="11" t="s">
        <v>80</v>
      </c>
      <c r="AW562" s="11" t="s">
        <v>31</v>
      </c>
      <c r="AX562" s="11" t="s">
        <v>71</v>
      </c>
      <c r="AY562" s="157" t="s">
        <v>194</v>
      </c>
    </row>
    <row r="563" spans="2:51" s="13" customFormat="1" ht="12">
      <c r="B563" s="171"/>
      <c r="D563" s="153" t="s">
        <v>206</v>
      </c>
      <c r="E563" s="172" t="s">
        <v>3</v>
      </c>
      <c r="F563" s="173" t="s">
        <v>215</v>
      </c>
      <c r="H563" s="174">
        <v>50.306</v>
      </c>
      <c r="I563" s="175"/>
      <c r="L563" s="171"/>
      <c r="M563" s="176"/>
      <c r="N563" s="177"/>
      <c r="O563" s="177"/>
      <c r="P563" s="177"/>
      <c r="Q563" s="177"/>
      <c r="R563" s="177"/>
      <c r="S563" s="177"/>
      <c r="T563" s="178"/>
      <c r="AT563" s="172" t="s">
        <v>206</v>
      </c>
      <c r="AU563" s="172" t="s">
        <v>80</v>
      </c>
      <c r="AV563" s="13" t="s">
        <v>202</v>
      </c>
      <c r="AW563" s="13" t="s">
        <v>31</v>
      </c>
      <c r="AX563" s="13" t="s">
        <v>78</v>
      </c>
      <c r="AY563" s="172" t="s">
        <v>194</v>
      </c>
    </row>
    <row r="564" spans="2:65" s="1" customFormat="1" ht="21.75" customHeight="1">
      <c r="B564" s="140"/>
      <c r="C564" s="179" t="s">
        <v>1603</v>
      </c>
      <c r="D564" s="179" t="s">
        <v>220</v>
      </c>
      <c r="E564" s="180" t="s">
        <v>1604</v>
      </c>
      <c r="F564" s="181" t="s">
        <v>1605</v>
      </c>
      <c r="G564" s="182" t="s">
        <v>228</v>
      </c>
      <c r="H564" s="183">
        <v>55.337</v>
      </c>
      <c r="I564" s="184"/>
      <c r="J564" s="185">
        <f>ROUND(I564*H564,2)</f>
        <v>0</v>
      </c>
      <c r="K564" s="181" t="s">
        <v>201</v>
      </c>
      <c r="L564" s="186"/>
      <c r="M564" s="187" t="s">
        <v>3</v>
      </c>
      <c r="N564" s="188" t="s">
        <v>42</v>
      </c>
      <c r="O564" s="49"/>
      <c r="P564" s="150">
        <f>O564*H564</f>
        <v>0</v>
      </c>
      <c r="Q564" s="150">
        <v>0.00132</v>
      </c>
      <c r="R564" s="150">
        <f>Q564*H564</f>
        <v>0.07304484</v>
      </c>
      <c r="S564" s="150">
        <v>0</v>
      </c>
      <c r="T564" s="151">
        <f>S564*H564</f>
        <v>0</v>
      </c>
      <c r="AR564" s="16" t="s">
        <v>350</v>
      </c>
      <c r="AT564" s="16" t="s">
        <v>220</v>
      </c>
      <c r="AU564" s="16" t="s">
        <v>80</v>
      </c>
      <c r="AY564" s="16" t="s">
        <v>194</v>
      </c>
      <c r="BE564" s="152">
        <f>IF(N564="základní",J564,0)</f>
        <v>0</v>
      </c>
      <c r="BF564" s="152">
        <f>IF(N564="snížená",J564,0)</f>
        <v>0</v>
      </c>
      <c r="BG564" s="152">
        <f>IF(N564="zákl. přenesená",J564,0)</f>
        <v>0</v>
      </c>
      <c r="BH564" s="152">
        <f>IF(N564="sníž. přenesená",J564,0)</f>
        <v>0</v>
      </c>
      <c r="BI564" s="152">
        <f>IF(N564="nulová",J564,0)</f>
        <v>0</v>
      </c>
      <c r="BJ564" s="16" t="s">
        <v>78</v>
      </c>
      <c r="BK564" s="152">
        <f>ROUND(I564*H564,2)</f>
        <v>0</v>
      </c>
      <c r="BL564" s="16" t="s">
        <v>294</v>
      </c>
      <c r="BM564" s="16" t="s">
        <v>1606</v>
      </c>
    </row>
    <row r="565" spans="2:47" s="1" customFormat="1" ht="19.2">
      <c r="B565" s="30"/>
      <c r="D565" s="153" t="s">
        <v>204</v>
      </c>
      <c r="F565" s="154" t="s">
        <v>1605</v>
      </c>
      <c r="I565" s="85"/>
      <c r="L565" s="30"/>
      <c r="M565" s="155"/>
      <c r="N565" s="49"/>
      <c r="O565" s="49"/>
      <c r="P565" s="49"/>
      <c r="Q565" s="49"/>
      <c r="R565" s="49"/>
      <c r="S565" s="49"/>
      <c r="T565" s="50"/>
      <c r="AT565" s="16" t="s">
        <v>204</v>
      </c>
      <c r="AU565" s="16" t="s">
        <v>80</v>
      </c>
    </row>
    <row r="566" spans="2:51" s="11" customFormat="1" ht="12">
      <c r="B566" s="156"/>
      <c r="D566" s="153" t="s">
        <v>206</v>
      </c>
      <c r="F566" s="158" t="s">
        <v>1607</v>
      </c>
      <c r="H566" s="159">
        <v>55.337</v>
      </c>
      <c r="I566" s="160"/>
      <c r="L566" s="156"/>
      <c r="M566" s="161"/>
      <c r="N566" s="162"/>
      <c r="O566" s="162"/>
      <c r="P566" s="162"/>
      <c r="Q566" s="162"/>
      <c r="R566" s="162"/>
      <c r="S566" s="162"/>
      <c r="T566" s="163"/>
      <c r="AT566" s="157" t="s">
        <v>206</v>
      </c>
      <c r="AU566" s="157" t="s">
        <v>80</v>
      </c>
      <c r="AV566" s="11" t="s">
        <v>80</v>
      </c>
      <c r="AW566" s="11" t="s">
        <v>4</v>
      </c>
      <c r="AX566" s="11" t="s">
        <v>78</v>
      </c>
      <c r="AY566" s="157" t="s">
        <v>194</v>
      </c>
    </row>
    <row r="567" spans="2:65" s="1" customFormat="1" ht="16.35" customHeight="1">
      <c r="B567" s="140"/>
      <c r="C567" s="141" t="s">
        <v>1608</v>
      </c>
      <c r="D567" s="141" t="s">
        <v>197</v>
      </c>
      <c r="E567" s="142" t="s">
        <v>1609</v>
      </c>
      <c r="F567" s="143" t="s">
        <v>1610</v>
      </c>
      <c r="G567" s="144" t="s">
        <v>304</v>
      </c>
      <c r="H567" s="145">
        <v>1.101</v>
      </c>
      <c r="I567" s="146"/>
      <c r="J567" s="147">
        <f>ROUND(I567*H567,2)</f>
        <v>0</v>
      </c>
      <c r="K567" s="143" t="s">
        <v>201</v>
      </c>
      <c r="L567" s="30"/>
      <c r="M567" s="148" t="s">
        <v>3</v>
      </c>
      <c r="N567" s="149" t="s">
        <v>42</v>
      </c>
      <c r="O567" s="49"/>
      <c r="P567" s="150">
        <f>O567*H567</f>
        <v>0</v>
      </c>
      <c r="Q567" s="150">
        <v>0</v>
      </c>
      <c r="R567" s="150">
        <f>Q567*H567</f>
        <v>0</v>
      </c>
      <c r="S567" s="150">
        <v>0</v>
      </c>
      <c r="T567" s="151">
        <f>S567*H567</f>
        <v>0</v>
      </c>
      <c r="AR567" s="16" t="s">
        <v>294</v>
      </c>
      <c r="AT567" s="16" t="s">
        <v>197</v>
      </c>
      <c r="AU567" s="16" t="s">
        <v>80</v>
      </c>
      <c r="AY567" s="16" t="s">
        <v>194</v>
      </c>
      <c r="BE567" s="152">
        <f>IF(N567="základní",J567,0)</f>
        <v>0</v>
      </c>
      <c r="BF567" s="152">
        <f>IF(N567="snížená",J567,0)</f>
        <v>0</v>
      </c>
      <c r="BG567" s="152">
        <f>IF(N567="zákl. přenesená",J567,0)</f>
        <v>0</v>
      </c>
      <c r="BH567" s="152">
        <f>IF(N567="sníž. přenesená",J567,0)</f>
        <v>0</v>
      </c>
      <c r="BI567" s="152">
        <f>IF(N567="nulová",J567,0)</f>
        <v>0</v>
      </c>
      <c r="BJ567" s="16" t="s">
        <v>78</v>
      </c>
      <c r="BK567" s="152">
        <f>ROUND(I567*H567,2)</f>
        <v>0</v>
      </c>
      <c r="BL567" s="16" t="s">
        <v>294</v>
      </c>
      <c r="BM567" s="16" t="s">
        <v>1611</v>
      </c>
    </row>
    <row r="568" spans="2:47" s="1" customFormat="1" ht="19.2">
      <c r="B568" s="30"/>
      <c r="D568" s="153" t="s">
        <v>204</v>
      </c>
      <c r="F568" s="154" t="s">
        <v>1612</v>
      </c>
      <c r="I568" s="85"/>
      <c r="L568" s="30"/>
      <c r="M568" s="155"/>
      <c r="N568" s="49"/>
      <c r="O568" s="49"/>
      <c r="P568" s="49"/>
      <c r="Q568" s="49"/>
      <c r="R568" s="49"/>
      <c r="S568" s="49"/>
      <c r="T568" s="50"/>
      <c r="AT568" s="16" t="s">
        <v>204</v>
      </c>
      <c r="AU568" s="16" t="s">
        <v>80</v>
      </c>
    </row>
    <row r="569" spans="2:65" s="1" customFormat="1" ht="16.35" customHeight="1">
      <c r="B569" s="140"/>
      <c r="C569" s="141" t="s">
        <v>1613</v>
      </c>
      <c r="D569" s="141" t="s">
        <v>197</v>
      </c>
      <c r="E569" s="142" t="s">
        <v>1614</v>
      </c>
      <c r="F569" s="143" t="s">
        <v>1615</v>
      </c>
      <c r="G569" s="144" t="s">
        <v>515</v>
      </c>
      <c r="H569" s="198"/>
      <c r="I569" s="146"/>
      <c r="J569" s="147">
        <f>ROUND(I569*H569,2)</f>
        <v>0</v>
      </c>
      <c r="K569" s="143" t="s">
        <v>201</v>
      </c>
      <c r="L569" s="30"/>
      <c r="M569" s="148" t="s">
        <v>3</v>
      </c>
      <c r="N569" s="149" t="s">
        <v>42</v>
      </c>
      <c r="O569" s="49"/>
      <c r="P569" s="150">
        <f>O569*H569</f>
        <v>0</v>
      </c>
      <c r="Q569" s="150">
        <v>0</v>
      </c>
      <c r="R569" s="150">
        <f>Q569*H569</f>
        <v>0</v>
      </c>
      <c r="S569" s="150">
        <v>0</v>
      </c>
      <c r="T569" s="151">
        <f>S569*H569</f>
        <v>0</v>
      </c>
      <c r="AR569" s="16" t="s">
        <v>294</v>
      </c>
      <c r="AT569" s="16" t="s">
        <v>197</v>
      </c>
      <c r="AU569" s="16" t="s">
        <v>80</v>
      </c>
      <c r="AY569" s="16" t="s">
        <v>194</v>
      </c>
      <c r="BE569" s="152">
        <f>IF(N569="základní",J569,0)</f>
        <v>0</v>
      </c>
      <c r="BF569" s="152">
        <f>IF(N569="snížená",J569,0)</f>
        <v>0</v>
      </c>
      <c r="BG569" s="152">
        <f>IF(N569="zákl. přenesená",J569,0)</f>
        <v>0</v>
      </c>
      <c r="BH569" s="152">
        <f>IF(N569="sníž. přenesená",J569,0)</f>
        <v>0</v>
      </c>
      <c r="BI569" s="152">
        <f>IF(N569="nulová",J569,0)</f>
        <v>0</v>
      </c>
      <c r="BJ569" s="16" t="s">
        <v>78</v>
      </c>
      <c r="BK569" s="152">
        <f>ROUND(I569*H569,2)</f>
        <v>0</v>
      </c>
      <c r="BL569" s="16" t="s">
        <v>294</v>
      </c>
      <c r="BM569" s="16" t="s">
        <v>1616</v>
      </c>
    </row>
    <row r="570" spans="2:47" s="1" customFormat="1" ht="19.2">
      <c r="B570" s="30"/>
      <c r="D570" s="153" t="s">
        <v>204</v>
      </c>
      <c r="F570" s="154" t="s">
        <v>1617</v>
      </c>
      <c r="I570" s="85"/>
      <c r="L570" s="30"/>
      <c r="M570" s="155"/>
      <c r="N570" s="49"/>
      <c r="O570" s="49"/>
      <c r="P570" s="49"/>
      <c r="Q570" s="49"/>
      <c r="R570" s="49"/>
      <c r="S570" s="49"/>
      <c r="T570" s="50"/>
      <c r="AT570" s="16" t="s">
        <v>204</v>
      </c>
      <c r="AU570" s="16" t="s">
        <v>80</v>
      </c>
    </row>
    <row r="571" spans="2:63" s="10" customFormat="1" ht="22.8" customHeight="1">
      <c r="B571" s="127"/>
      <c r="D571" s="128" t="s">
        <v>70</v>
      </c>
      <c r="E571" s="138" t="s">
        <v>858</v>
      </c>
      <c r="F571" s="138" t="s">
        <v>859</v>
      </c>
      <c r="I571" s="130"/>
      <c r="J571" s="139">
        <f>BK571</f>
        <v>0</v>
      </c>
      <c r="L571" s="127"/>
      <c r="M571" s="132"/>
      <c r="N571" s="133"/>
      <c r="O571" s="133"/>
      <c r="P571" s="134">
        <f>SUM(P572:P582)</f>
        <v>0</v>
      </c>
      <c r="Q571" s="133"/>
      <c r="R571" s="134">
        <f>SUM(R572:R582)</f>
        <v>0.10976000000000001</v>
      </c>
      <c r="S571" s="133"/>
      <c r="T571" s="135">
        <f>SUM(T572:T582)</f>
        <v>0</v>
      </c>
      <c r="AR571" s="128" t="s">
        <v>80</v>
      </c>
      <c r="AT571" s="136" t="s">
        <v>70</v>
      </c>
      <c r="AU571" s="136" t="s">
        <v>78</v>
      </c>
      <c r="AY571" s="128" t="s">
        <v>194</v>
      </c>
      <c r="BK571" s="137">
        <f>SUM(BK572:BK582)</f>
        <v>0</v>
      </c>
    </row>
    <row r="572" spans="2:65" s="1" customFormat="1" ht="16.35" customHeight="1">
      <c r="B572" s="140"/>
      <c r="C572" s="141" t="s">
        <v>1618</v>
      </c>
      <c r="D572" s="141" t="s">
        <v>197</v>
      </c>
      <c r="E572" s="142" t="s">
        <v>1619</v>
      </c>
      <c r="F572" s="143" t="s">
        <v>1620</v>
      </c>
      <c r="G572" s="144" t="s">
        <v>228</v>
      </c>
      <c r="H572" s="145">
        <v>8</v>
      </c>
      <c r="I572" s="146"/>
      <c r="J572" s="147">
        <f>ROUND(I572*H572,2)</f>
        <v>0</v>
      </c>
      <c r="K572" s="143" t="s">
        <v>201</v>
      </c>
      <c r="L572" s="30"/>
      <c r="M572" s="148" t="s">
        <v>3</v>
      </c>
      <c r="N572" s="149" t="s">
        <v>42</v>
      </c>
      <c r="O572" s="49"/>
      <c r="P572" s="150">
        <f>O572*H572</f>
        <v>0</v>
      </c>
      <c r="Q572" s="150">
        <v>0.00052</v>
      </c>
      <c r="R572" s="150">
        <f>Q572*H572</f>
        <v>0.00416</v>
      </c>
      <c r="S572" s="150">
        <v>0</v>
      </c>
      <c r="T572" s="151">
        <f>S572*H572</f>
        <v>0</v>
      </c>
      <c r="AR572" s="16" t="s">
        <v>294</v>
      </c>
      <c r="AT572" s="16" t="s">
        <v>197</v>
      </c>
      <c r="AU572" s="16" t="s">
        <v>80</v>
      </c>
      <c r="AY572" s="16" t="s">
        <v>194</v>
      </c>
      <c r="BE572" s="152">
        <f>IF(N572="základní",J572,0)</f>
        <v>0</v>
      </c>
      <c r="BF572" s="152">
        <f>IF(N572="snížená",J572,0)</f>
        <v>0</v>
      </c>
      <c r="BG572" s="152">
        <f>IF(N572="zákl. přenesená",J572,0)</f>
        <v>0</v>
      </c>
      <c r="BH572" s="152">
        <f>IF(N572="sníž. přenesená",J572,0)</f>
        <v>0</v>
      </c>
      <c r="BI572" s="152">
        <f>IF(N572="nulová",J572,0)</f>
        <v>0</v>
      </c>
      <c r="BJ572" s="16" t="s">
        <v>78</v>
      </c>
      <c r="BK572" s="152">
        <f>ROUND(I572*H572,2)</f>
        <v>0</v>
      </c>
      <c r="BL572" s="16" t="s">
        <v>294</v>
      </c>
      <c r="BM572" s="16" t="s">
        <v>1621</v>
      </c>
    </row>
    <row r="573" spans="2:47" s="1" customFormat="1" ht="12">
      <c r="B573" s="30"/>
      <c r="D573" s="153" t="s">
        <v>204</v>
      </c>
      <c r="F573" s="154" t="s">
        <v>1622</v>
      </c>
      <c r="I573" s="85"/>
      <c r="L573" s="30"/>
      <c r="M573" s="155"/>
      <c r="N573" s="49"/>
      <c r="O573" s="49"/>
      <c r="P573" s="49"/>
      <c r="Q573" s="49"/>
      <c r="R573" s="49"/>
      <c r="S573" s="49"/>
      <c r="T573" s="50"/>
      <c r="AT573" s="16" t="s">
        <v>204</v>
      </c>
      <c r="AU573" s="16" t="s">
        <v>80</v>
      </c>
    </row>
    <row r="574" spans="2:51" s="12" customFormat="1" ht="12">
      <c r="B574" s="164"/>
      <c r="D574" s="153" t="s">
        <v>206</v>
      </c>
      <c r="E574" s="165" t="s">
        <v>3</v>
      </c>
      <c r="F574" s="166" t="s">
        <v>870</v>
      </c>
      <c r="H574" s="165" t="s">
        <v>3</v>
      </c>
      <c r="I574" s="167"/>
      <c r="L574" s="164"/>
      <c r="M574" s="168"/>
      <c r="N574" s="169"/>
      <c r="O574" s="169"/>
      <c r="P574" s="169"/>
      <c r="Q574" s="169"/>
      <c r="R574" s="169"/>
      <c r="S574" s="169"/>
      <c r="T574" s="170"/>
      <c r="AT574" s="165" t="s">
        <v>206</v>
      </c>
      <c r="AU574" s="165" t="s">
        <v>80</v>
      </c>
      <c r="AV574" s="12" t="s">
        <v>78</v>
      </c>
      <c r="AW574" s="12" t="s">
        <v>31</v>
      </c>
      <c r="AX574" s="12" t="s">
        <v>71</v>
      </c>
      <c r="AY574" s="165" t="s">
        <v>194</v>
      </c>
    </row>
    <row r="575" spans="2:51" s="11" customFormat="1" ht="12">
      <c r="B575" s="156"/>
      <c r="D575" s="153" t="s">
        <v>206</v>
      </c>
      <c r="E575" s="157" t="s">
        <v>3</v>
      </c>
      <c r="F575" s="158" t="s">
        <v>1623</v>
      </c>
      <c r="H575" s="159">
        <v>8</v>
      </c>
      <c r="I575" s="160"/>
      <c r="L575" s="156"/>
      <c r="M575" s="161"/>
      <c r="N575" s="162"/>
      <c r="O575" s="162"/>
      <c r="P575" s="162"/>
      <c r="Q575" s="162"/>
      <c r="R575" s="162"/>
      <c r="S575" s="162"/>
      <c r="T575" s="163"/>
      <c r="AT575" s="157" t="s">
        <v>206</v>
      </c>
      <c r="AU575" s="157" t="s">
        <v>80</v>
      </c>
      <c r="AV575" s="11" t="s">
        <v>80</v>
      </c>
      <c r="AW575" s="11" t="s">
        <v>31</v>
      </c>
      <c r="AX575" s="11" t="s">
        <v>78</v>
      </c>
      <c r="AY575" s="157" t="s">
        <v>194</v>
      </c>
    </row>
    <row r="576" spans="2:65" s="1" customFormat="1" ht="16.35" customHeight="1">
      <c r="B576" s="140"/>
      <c r="C576" s="179" t="s">
        <v>1624</v>
      </c>
      <c r="D576" s="179" t="s">
        <v>220</v>
      </c>
      <c r="E576" s="180" t="s">
        <v>1625</v>
      </c>
      <c r="F576" s="181" t="s">
        <v>1626</v>
      </c>
      <c r="G576" s="182" t="s">
        <v>228</v>
      </c>
      <c r="H576" s="183">
        <v>8.8</v>
      </c>
      <c r="I576" s="184"/>
      <c r="J576" s="185">
        <f>ROUND(I576*H576,2)</f>
        <v>0</v>
      </c>
      <c r="K576" s="181" t="s">
        <v>3</v>
      </c>
      <c r="L576" s="186"/>
      <c r="M576" s="187" t="s">
        <v>3</v>
      </c>
      <c r="N576" s="188" t="s">
        <v>42</v>
      </c>
      <c r="O576" s="49"/>
      <c r="P576" s="150">
        <f>O576*H576</f>
        <v>0</v>
      </c>
      <c r="Q576" s="150">
        <v>0.012</v>
      </c>
      <c r="R576" s="150">
        <f>Q576*H576</f>
        <v>0.10560000000000001</v>
      </c>
      <c r="S576" s="150">
        <v>0</v>
      </c>
      <c r="T576" s="151">
        <f>S576*H576</f>
        <v>0</v>
      </c>
      <c r="AR576" s="16" t="s">
        <v>350</v>
      </c>
      <c r="AT576" s="16" t="s">
        <v>220</v>
      </c>
      <c r="AU576" s="16" t="s">
        <v>80</v>
      </c>
      <c r="AY576" s="16" t="s">
        <v>194</v>
      </c>
      <c r="BE576" s="152">
        <f>IF(N576="základní",J576,0)</f>
        <v>0</v>
      </c>
      <c r="BF576" s="152">
        <f>IF(N576="snížená",J576,0)</f>
        <v>0</v>
      </c>
      <c r="BG576" s="152">
        <f>IF(N576="zákl. přenesená",J576,0)</f>
        <v>0</v>
      </c>
      <c r="BH576" s="152">
        <f>IF(N576="sníž. přenesená",J576,0)</f>
        <v>0</v>
      </c>
      <c r="BI576" s="152">
        <f>IF(N576="nulová",J576,0)</f>
        <v>0</v>
      </c>
      <c r="BJ576" s="16" t="s">
        <v>78</v>
      </c>
      <c r="BK576" s="152">
        <f>ROUND(I576*H576,2)</f>
        <v>0</v>
      </c>
      <c r="BL576" s="16" t="s">
        <v>294</v>
      </c>
      <c r="BM576" s="16" t="s">
        <v>1627</v>
      </c>
    </row>
    <row r="577" spans="2:47" s="1" customFormat="1" ht="12">
      <c r="B577" s="30"/>
      <c r="D577" s="153" t="s">
        <v>204</v>
      </c>
      <c r="F577" s="154" t="s">
        <v>1628</v>
      </c>
      <c r="I577" s="85"/>
      <c r="L577" s="30"/>
      <c r="M577" s="155"/>
      <c r="N577" s="49"/>
      <c r="O577" s="49"/>
      <c r="P577" s="49"/>
      <c r="Q577" s="49"/>
      <c r="R577" s="49"/>
      <c r="S577" s="49"/>
      <c r="T577" s="50"/>
      <c r="AT577" s="16" t="s">
        <v>204</v>
      </c>
      <c r="AU577" s="16" t="s">
        <v>80</v>
      </c>
    </row>
    <row r="578" spans="2:51" s="11" customFormat="1" ht="12">
      <c r="B578" s="156"/>
      <c r="D578" s="153" t="s">
        <v>206</v>
      </c>
      <c r="F578" s="158" t="s">
        <v>1629</v>
      </c>
      <c r="H578" s="159">
        <v>8.8</v>
      </c>
      <c r="I578" s="160"/>
      <c r="L578" s="156"/>
      <c r="M578" s="161"/>
      <c r="N578" s="162"/>
      <c r="O578" s="162"/>
      <c r="P578" s="162"/>
      <c r="Q578" s="162"/>
      <c r="R578" s="162"/>
      <c r="S578" s="162"/>
      <c r="T578" s="163"/>
      <c r="AT578" s="157" t="s">
        <v>206</v>
      </c>
      <c r="AU578" s="157" t="s">
        <v>80</v>
      </c>
      <c r="AV578" s="11" t="s">
        <v>80</v>
      </c>
      <c r="AW578" s="11" t="s">
        <v>4</v>
      </c>
      <c r="AX578" s="11" t="s">
        <v>78</v>
      </c>
      <c r="AY578" s="157" t="s">
        <v>194</v>
      </c>
    </row>
    <row r="579" spans="2:65" s="1" customFormat="1" ht="16.35" customHeight="1">
      <c r="B579" s="140"/>
      <c r="C579" s="141" t="s">
        <v>907</v>
      </c>
      <c r="D579" s="141" t="s">
        <v>197</v>
      </c>
      <c r="E579" s="142" t="s">
        <v>908</v>
      </c>
      <c r="F579" s="143" t="s">
        <v>909</v>
      </c>
      <c r="G579" s="144" t="s">
        <v>304</v>
      </c>
      <c r="H579" s="145">
        <v>0.11</v>
      </c>
      <c r="I579" s="146"/>
      <c r="J579" s="147">
        <f>ROUND(I579*H579,2)</f>
        <v>0</v>
      </c>
      <c r="K579" s="143" t="s">
        <v>201</v>
      </c>
      <c r="L579" s="30"/>
      <c r="M579" s="148" t="s">
        <v>3</v>
      </c>
      <c r="N579" s="149" t="s">
        <v>42</v>
      </c>
      <c r="O579" s="49"/>
      <c r="P579" s="150">
        <f>O579*H579</f>
        <v>0</v>
      </c>
      <c r="Q579" s="150">
        <v>0</v>
      </c>
      <c r="R579" s="150">
        <f>Q579*H579</f>
        <v>0</v>
      </c>
      <c r="S579" s="150">
        <v>0</v>
      </c>
      <c r="T579" s="151">
        <f>S579*H579</f>
        <v>0</v>
      </c>
      <c r="AR579" s="16" t="s">
        <v>294</v>
      </c>
      <c r="AT579" s="16" t="s">
        <v>197</v>
      </c>
      <c r="AU579" s="16" t="s">
        <v>80</v>
      </c>
      <c r="AY579" s="16" t="s">
        <v>194</v>
      </c>
      <c r="BE579" s="152">
        <f>IF(N579="základní",J579,0)</f>
        <v>0</v>
      </c>
      <c r="BF579" s="152">
        <f>IF(N579="snížená",J579,0)</f>
        <v>0</v>
      </c>
      <c r="BG579" s="152">
        <f>IF(N579="zákl. přenesená",J579,0)</f>
        <v>0</v>
      </c>
      <c r="BH579" s="152">
        <f>IF(N579="sníž. přenesená",J579,0)</f>
        <v>0</v>
      </c>
      <c r="BI579" s="152">
        <f>IF(N579="nulová",J579,0)</f>
        <v>0</v>
      </c>
      <c r="BJ579" s="16" t="s">
        <v>78</v>
      </c>
      <c r="BK579" s="152">
        <f>ROUND(I579*H579,2)</f>
        <v>0</v>
      </c>
      <c r="BL579" s="16" t="s">
        <v>294</v>
      </c>
      <c r="BM579" s="16" t="s">
        <v>1630</v>
      </c>
    </row>
    <row r="580" spans="2:47" s="1" customFormat="1" ht="19.2">
      <c r="B580" s="30"/>
      <c r="D580" s="153" t="s">
        <v>204</v>
      </c>
      <c r="F580" s="154" t="s">
        <v>911</v>
      </c>
      <c r="I580" s="85"/>
      <c r="L580" s="30"/>
      <c r="M580" s="155"/>
      <c r="N580" s="49"/>
      <c r="O580" s="49"/>
      <c r="P580" s="49"/>
      <c r="Q580" s="49"/>
      <c r="R580" s="49"/>
      <c r="S580" s="49"/>
      <c r="T580" s="50"/>
      <c r="AT580" s="16" t="s">
        <v>204</v>
      </c>
      <c r="AU580" s="16" t="s">
        <v>80</v>
      </c>
    </row>
    <row r="581" spans="2:65" s="1" customFormat="1" ht="16.35" customHeight="1">
      <c r="B581" s="140"/>
      <c r="C581" s="141" t="s">
        <v>912</v>
      </c>
      <c r="D581" s="141" t="s">
        <v>197</v>
      </c>
      <c r="E581" s="142" t="s">
        <v>913</v>
      </c>
      <c r="F581" s="143" t="s">
        <v>914</v>
      </c>
      <c r="G581" s="144" t="s">
        <v>304</v>
      </c>
      <c r="H581" s="145">
        <v>0.11</v>
      </c>
      <c r="I581" s="146"/>
      <c r="J581" s="147">
        <f>ROUND(I581*H581,2)</f>
        <v>0</v>
      </c>
      <c r="K581" s="143" t="s">
        <v>201</v>
      </c>
      <c r="L581" s="30"/>
      <c r="M581" s="148" t="s">
        <v>3</v>
      </c>
      <c r="N581" s="149" t="s">
        <v>42</v>
      </c>
      <c r="O581" s="49"/>
      <c r="P581" s="150">
        <f>O581*H581</f>
        <v>0</v>
      </c>
      <c r="Q581" s="150">
        <v>0</v>
      </c>
      <c r="R581" s="150">
        <f>Q581*H581</f>
        <v>0</v>
      </c>
      <c r="S581" s="150">
        <v>0</v>
      </c>
      <c r="T581" s="151">
        <f>S581*H581</f>
        <v>0</v>
      </c>
      <c r="AR581" s="16" t="s">
        <v>294</v>
      </c>
      <c r="AT581" s="16" t="s">
        <v>197</v>
      </c>
      <c r="AU581" s="16" t="s">
        <v>80</v>
      </c>
      <c r="AY581" s="16" t="s">
        <v>194</v>
      </c>
      <c r="BE581" s="152">
        <f>IF(N581="základní",J581,0)</f>
        <v>0</v>
      </c>
      <c r="BF581" s="152">
        <f>IF(N581="snížená",J581,0)</f>
        <v>0</v>
      </c>
      <c r="BG581" s="152">
        <f>IF(N581="zákl. přenesená",J581,0)</f>
        <v>0</v>
      </c>
      <c r="BH581" s="152">
        <f>IF(N581="sníž. přenesená",J581,0)</f>
        <v>0</v>
      </c>
      <c r="BI581" s="152">
        <f>IF(N581="nulová",J581,0)</f>
        <v>0</v>
      </c>
      <c r="BJ581" s="16" t="s">
        <v>78</v>
      </c>
      <c r="BK581" s="152">
        <f>ROUND(I581*H581,2)</f>
        <v>0</v>
      </c>
      <c r="BL581" s="16" t="s">
        <v>294</v>
      </c>
      <c r="BM581" s="16" t="s">
        <v>1631</v>
      </c>
    </row>
    <row r="582" spans="2:47" s="1" customFormat="1" ht="19.2">
      <c r="B582" s="30"/>
      <c r="D582" s="153" t="s">
        <v>204</v>
      </c>
      <c r="F582" s="154" t="s">
        <v>916</v>
      </c>
      <c r="I582" s="85"/>
      <c r="L582" s="30"/>
      <c r="M582" s="155"/>
      <c r="N582" s="49"/>
      <c r="O582" s="49"/>
      <c r="P582" s="49"/>
      <c r="Q582" s="49"/>
      <c r="R582" s="49"/>
      <c r="S582" s="49"/>
      <c r="T582" s="50"/>
      <c r="AT582" s="16" t="s">
        <v>204</v>
      </c>
      <c r="AU582" s="16" t="s">
        <v>80</v>
      </c>
    </row>
    <row r="583" spans="2:63" s="10" customFormat="1" ht="22.8" customHeight="1">
      <c r="B583" s="127"/>
      <c r="D583" s="128" t="s">
        <v>70</v>
      </c>
      <c r="E583" s="138" t="s">
        <v>917</v>
      </c>
      <c r="F583" s="138" t="s">
        <v>918</v>
      </c>
      <c r="I583" s="130"/>
      <c r="J583" s="139">
        <f>BK583</f>
        <v>0</v>
      </c>
      <c r="L583" s="127"/>
      <c r="M583" s="132"/>
      <c r="N583" s="133"/>
      <c r="O583" s="133"/>
      <c r="P583" s="134">
        <f>SUM(P584:P694)</f>
        <v>0</v>
      </c>
      <c r="Q583" s="133"/>
      <c r="R583" s="134">
        <f>SUM(R584:R694)</f>
        <v>0.17453251</v>
      </c>
      <c r="S583" s="133"/>
      <c r="T583" s="135">
        <f>SUM(T584:T694)</f>
        <v>0</v>
      </c>
      <c r="AR583" s="128" t="s">
        <v>80</v>
      </c>
      <c r="AT583" s="136" t="s">
        <v>70</v>
      </c>
      <c r="AU583" s="136" t="s">
        <v>78</v>
      </c>
      <c r="AY583" s="128" t="s">
        <v>194</v>
      </c>
      <c r="BK583" s="137">
        <f>SUM(BK584:BK694)</f>
        <v>0</v>
      </c>
    </row>
    <row r="584" spans="2:65" s="1" customFormat="1" ht="16.35" customHeight="1">
      <c r="B584" s="140"/>
      <c r="C584" s="141" t="s">
        <v>919</v>
      </c>
      <c r="D584" s="141" t="s">
        <v>197</v>
      </c>
      <c r="E584" s="142" t="s">
        <v>920</v>
      </c>
      <c r="F584" s="143" t="s">
        <v>921</v>
      </c>
      <c r="G584" s="144" t="s">
        <v>228</v>
      </c>
      <c r="H584" s="145">
        <v>31.6</v>
      </c>
      <c r="I584" s="146"/>
      <c r="J584" s="147">
        <f>ROUND(I584*H584,2)</f>
        <v>0</v>
      </c>
      <c r="K584" s="143" t="s">
        <v>201</v>
      </c>
      <c r="L584" s="30"/>
      <c r="M584" s="148" t="s">
        <v>3</v>
      </c>
      <c r="N584" s="149" t="s">
        <v>42</v>
      </c>
      <c r="O584" s="49"/>
      <c r="P584" s="150">
        <f>O584*H584</f>
        <v>0</v>
      </c>
      <c r="Q584" s="150">
        <v>0</v>
      </c>
      <c r="R584" s="150">
        <f>Q584*H584</f>
        <v>0</v>
      </c>
      <c r="S584" s="150">
        <v>0</v>
      </c>
      <c r="T584" s="151">
        <f>S584*H584</f>
        <v>0</v>
      </c>
      <c r="AR584" s="16" t="s">
        <v>294</v>
      </c>
      <c r="AT584" s="16" t="s">
        <v>197</v>
      </c>
      <c r="AU584" s="16" t="s">
        <v>80</v>
      </c>
      <c r="AY584" s="16" t="s">
        <v>194</v>
      </c>
      <c r="BE584" s="152">
        <f>IF(N584="základní",J584,0)</f>
        <v>0</v>
      </c>
      <c r="BF584" s="152">
        <f>IF(N584="snížená",J584,0)</f>
        <v>0</v>
      </c>
      <c r="BG584" s="152">
        <f>IF(N584="zákl. přenesená",J584,0)</f>
        <v>0</v>
      </c>
      <c r="BH584" s="152">
        <f>IF(N584="sníž. přenesená",J584,0)</f>
        <v>0</v>
      </c>
      <c r="BI584" s="152">
        <f>IF(N584="nulová",J584,0)</f>
        <v>0</v>
      </c>
      <c r="BJ584" s="16" t="s">
        <v>78</v>
      </c>
      <c r="BK584" s="152">
        <f>ROUND(I584*H584,2)</f>
        <v>0</v>
      </c>
      <c r="BL584" s="16" t="s">
        <v>294</v>
      </c>
      <c r="BM584" s="16" t="s">
        <v>1632</v>
      </c>
    </row>
    <row r="585" spans="2:47" s="1" customFormat="1" ht="19.2">
      <c r="B585" s="30"/>
      <c r="D585" s="153" t="s">
        <v>204</v>
      </c>
      <c r="F585" s="154" t="s">
        <v>923</v>
      </c>
      <c r="I585" s="85"/>
      <c r="L585" s="30"/>
      <c r="M585" s="155"/>
      <c r="N585" s="49"/>
      <c r="O585" s="49"/>
      <c r="P585" s="49"/>
      <c r="Q585" s="49"/>
      <c r="R585" s="49"/>
      <c r="S585" s="49"/>
      <c r="T585" s="50"/>
      <c r="AT585" s="16" t="s">
        <v>204</v>
      </c>
      <c r="AU585" s="16" t="s">
        <v>80</v>
      </c>
    </row>
    <row r="586" spans="2:51" s="12" customFormat="1" ht="12">
      <c r="B586" s="164"/>
      <c r="D586" s="153" t="s">
        <v>206</v>
      </c>
      <c r="E586" s="165" t="s">
        <v>3</v>
      </c>
      <c r="F586" s="166" t="s">
        <v>924</v>
      </c>
      <c r="H586" s="165" t="s">
        <v>3</v>
      </c>
      <c r="I586" s="167"/>
      <c r="L586" s="164"/>
      <c r="M586" s="168"/>
      <c r="N586" s="169"/>
      <c r="O586" s="169"/>
      <c r="P586" s="169"/>
      <c r="Q586" s="169"/>
      <c r="R586" s="169"/>
      <c r="S586" s="169"/>
      <c r="T586" s="170"/>
      <c r="AT586" s="165" t="s">
        <v>206</v>
      </c>
      <c r="AU586" s="165" t="s">
        <v>80</v>
      </c>
      <c r="AV586" s="12" t="s">
        <v>78</v>
      </c>
      <c r="AW586" s="12" t="s">
        <v>31</v>
      </c>
      <c r="AX586" s="12" t="s">
        <v>71</v>
      </c>
      <c r="AY586" s="165" t="s">
        <v>194</v>
      </c>
    </row>
    <row r="587" spans="2:51" s="11" customFormat="1" ht="12">
      <c r="B587" s="156"/>
      <c r="D587" s="153" t="s">
        <v>206</v>
      </c>
      <c r="E587" s="157" t="s">
        <v>3</v>
      </c>
      <c r="F587" s="158" t="s">
        <v>1633</v>
      </c>
      <c r="H587" s="159">
        <v>30.4</v>
      </c>
      <c r="I587" s="160"/>
      <c r="L587" s="156"/>
      <c r="M587" s="161"/>
      <c r="N587" s="162"/>
      <c r="O587" s="162"/>
      <c r="P587" s="162"/>
      <c r="Q587" s="162"/>
      <c r="R587" s="162"/>
      <c r="S587" s="162"/>
      <c r="T587" s="163"/>
      <c r="AT587" s="157" t="s">
        <v>206</v>
      </c>
      <c r="AU587" s="157" t="s">
        <v>80</v>
      </c>
      <c r="AV587" s="11" t="s">
        <v>80</v>
      </c>
      <c r="AW587" s="11" t="s">
        <v>31</v>
      </c>
      <c r="AX587" s="11" t="s">
        <v>71</v>
      </c>
      <c r="AY587" s="157" t="s">
        <v>194</v>
      </c>
    </row>
    <row r="588" spans="2:51" s="11" customFormat="1" ht="12">
      <c r="B588" s="156"/>
      <c r="D588" s="153" t="s">
        <v>206</v>
      </c>
      <c r="E588" s="157" t="s">
        <v>3</v>
      </c>
      <c r="F588" s="158" t="s">
        <v>1634</v>
      </c>
      <c r="H588" s="159">
        <v>1.2</v>
      </c>
      <c r="I588" s="160"/>
      <c r="L588" s="156"/>
      <c r="M588" s="161"/>
      <c r="N588" s="162"/>
      <c r="O588" s="162"/>
      <c r="P588" s="162"/>
      <c r="Q588" s="162"/>
      <c r="R588" s="162"/>
      <c r="S588" s="162"/>
      <c r="T588" s="163"/>
      <c r="AT588" s="157" t="s">
        <v>206</v>
      </c>
      <c r="AU588" s="157" t="s">
        <v>80</v>
      </c>
      <c r="AV588" s="11" t="s">
        <v>80</v>
      </c>
      <c r="AW588" s="11" t="s">
        <v>31</v>
      </c>
      <c r="AX588" s="11" t="s">
        <v>71</v>
      </c>
      <c r="AY588" s="157" t="s">
        <v>194</v>
      </c>
    </row>
    <row r="589" spans="2:51" s="13" customFormat="1" ht="12">
      <c r="B589" s="171"/>
      <c r="D589" s="153" t="s">
        <v>206</v>
      </c>
      <c r="E589" s="172" t="s">
        <v>3</v>
      </c>
      <c r="F589" s="173" t="s">
        <v>215</v>
      </c>
      <c r="H589" s="174">
        <v>31.6</v>
      </c>
      <c r="I589" s="175"/>
      <c r="L589" s="171"/>
      <c r="M589" s="176"/>
      <c r="N589" s="177"/>
      <c r="O589" s="177"/>
      <c r="P589" s="177"/>
      <c r="Q589" s="177"/>
      <c r="R589" s="177"/>
      <c r="S589" s="177"/>
      <c r="T589" s="178"/>
      <c r="AT589" s="172" t="s">
        <v>206</v>
      </c>
      <c r="AU589" s="172" t="s">
        <v>80</v>
      </c>
      <c r="AV589" s="13" t="s">
        <v>202</v>
      </c>
      <c r="AW589" s="13" t="s">
        <v>31</v>
      </c>
      <c r="AX589" s="13" t="s">
        <v>78</v>
      </c>
      <c r="AY589" s="172" t="s">
        <v>194</v>
      </c>
    </row>
    <row r="590" spans="2:65" s="1" customFormat="1" ht="16.35" customHeight="1">
      <c r="B590" s="140"/>
      <c r="C590" s="141" t="s">
        <v>926</v>
      </c>
      <c r="D590" s="141" t="s">
        <v>197</v>
      </c>
      <c r="E590" s="142" t="s">
        <v>927</v>
      </c>
      <c r="F590" s="143" t="s">
        <v>928</v>
      </c>
      <c r="G590" s="144" t="s">
        <v>228</v>
      </c>
      <c r="H590" s="145">
        <v>155.1</v>
      </c>
      <c r="I590" s="146"/>
      <c r="J590" s="147">
        <f>ROUND(I590*H590,2)</f>
        <v>0</v>
      </c>
      <c r="K590" s="143" t="s">
        <v>201</v>
      </c>
      <c r="L590" s="30"/>
      <c r="M590" s="148" t="s">
        <v>3</v>
      </c>
      <c r="N590" s="149" t="s">
        <v>42</v>
      </c>
      <c r="O590" s="49"/>
      <c r="P590" s="150">
        <f>O590*H590</f>
        <v>0</v>
      </c>
      <c r="Q590" s="150">
        <v>2E-05</v>
      </c>
      <c r="R590" s="150">
        <f>Q590*H590</f>
        <v>0.003102</v>
      </c>
      <c r="S590" s="150">
        <v>0</v>
      </c>
      <c r="T590" s="151">
        <f>S590*H590</f>
        <v>0</v>
      </c>
      <c r="AR590" s="16" t="s">
        <v>294</v>
      </c>
      <c r="AT590" s="16" t="s">
        <v>197</v>
      </c>
      <c r="AU590" s="16" t="s">
        <v>80</v>
      </c>
      <c r="AY590" s="16" t="s">
        <v>194</v>
      </c>
      <c r="BE590" s="152">
        <f>IF(N590="základní",J590,0)</f>
        <v>0</v>
      </c>
      <c r="BF590" s="152">
        <f>IF(N590="snížená",J590,0)</f>
        <v>0</v>
      </c>
      <c r="BG590" s="152">
        <f>IF(N590="zákl. přenesená",J590,0)</f>
        <v>0</v>
      </c>
      <c r="BH590" s="152">
        <f>IF(N590="sníž. přenesená",J590,0)</f>
        <v>0</v>
      </c>
      <c r="BI590" s="152">
        <f>IF(N590="nulová",J590,0)</f>
        <v>0</v>
      </c>
      <c r="BJ590" s="16" t="s">
        <v>78</v>
      </c>
      <c r="BK590" s="152">
        <f>ROUND(I590*H590,2)</f>
        <v>0</v>
      </c>
      <c r="BL590" s="16" t="s">
        <v>294</v>
      </c>
      <c r="BM590" s="16" t="s">
        <v>1635</v>
      </c>
    </row>
    <row r="591" spans="2:47" s="1" customFormat="1" ht="19.2">
      <c r="B591" s="30"/>
      <c r="D591" s="153" t="s">
        <v>204</v>
      </c>
      <c r="F591" s="154" t="s">
        <v>930</v>
      </c>
      <c r="I591" s="85"/>
      <c r="L591" s="30"/>
      <c r="M591" s="155"/>
      <c r="N591" s="49"/>
      <c r="O591" s="49"/>
      <c r="P591" s="49"/>
      <c r="Q591" s="49"/>
      <c r="R591" s="49"/>
      <c r="S591" s="49"/>
      <c r="T591" s="50"/>
      <c r="AT591" s="16" t="s">
        <v>204</v>
      </c>
      <c r="AU591" s="16" t="s">
        <v>80</v>
      </c>
    </row>
    <row r="592" spans="2:51" s="11" customFormat="1" ht="12">
      <c r="B592" s="156"/>
      <c r="D592" s="153" t="s">
        <v>206</v>
      </c>
      <c r="E592" s="157" t="s">
        <v>3</v>
      </c>
      <c r="F592" s="158" t="s">
        <v>133</v>
      </c>
      <c r="H592" s="159">
        <v>155.1</v>
      </c>
      <c r="I592" s="160"/>
      <c r="L592" s="156"/>
      <c r="M592" s="161"/>
      <c r="N592" s="162"/>
      <c r="O592" s="162"/>
      <c r="P592" s="162"/>
      <c r="Q592" s="162"/>
      <c r="R592" s="162"/>
      <c r="S592" s="162"/>
      <c r="T592" s="163"/>
      <c r="AT592" s="157" t="s">
        <v>206</v>
      </c>
      <c r="AU592" s="157" t="s">
        <v>80</v>
      </c>
      <c r="AV592" s="11" t="s">
        <v>80</v>
      </c>
      <c r="AW592" s="11" t="s">
        <v>31</v>
      </c>
      <c r="AX592" s="11" t="s">
        <v>78</v>
      </c>
      <c r="AY592" s="157" t="s">
        <v>194</v>
      </c>
    </row>
    <row r="593" spans="2:65" s="1" customFormat="1" ht="16.35" customHeight="1">
      <c r="B593" s="140"/>
      <c r="C593" s="141" t="s">
        <v>931</v>
      </c>
      <c r="D593" s="141" t="s">
        <v>197</v>
      </c>
      <c r="E593" s="142" t="s">
        <v>932</v>
      </c>
      <c r="F593" s="143" t="s">
        <v>933</v>
      </c>
      <c r="G593" s="144" t="s">
        <v>228</v>
      </c>
      <c r="H593" s="145">
        <v>155.1</v>
      </c>
      <c r="I593" s="146"/>
      <c r="J593" s="147">
        <f>ROUND(I593*H593,2)</f>
        <v>0</v>
      </c>
      <c r="K593" s="143" t="s">
        <v>201</v>
      </c>
      <c r="L593" s="30"/>
      <c r="M593" s="148" t="s">
        <v>3</v>
      </c>
      <c r="N593" s="149" t="s">
        <v>42</v>
      </c>
      <c r="O593" s="49"/>
      <c r="P593" s="150">
        <f>O593*H593</f>
        <v>0</v>
      </c>
      <c r="Q593" s="150">
        <v>0</v>
      </c>
      <c r="R593" s="150">
        <f>Q593*H593</f>
        <v>0</v>
      </c>
      <c r="S593" s="150">
        <v>0</v>
      </c>
      <c r="T593" s="151">
        <f>S593*H593</f>
        <v>0</v>
      </c>
      <c r="AR593" s="16" t="s">
        <v>294</v>
      </c>
      <c r="AT593" s="16" t="s">
        <v>197</v>
      </c>
      <c r="AU593" s="16" t="s">
        <v>80</v>
      </c>
      <c r="AY593" s="16" t="s">
        <v>194</v>
      </c>
      <c r="BE593" s="152">
        <f>IF(N593="základní",J593,0)</f>
        <v>0</v>
      </c>
      <c r="BF593" s="152">
        <f>IF(N593="snížená",J593,0)</f>
        <v>0</v>
      </c>
      <c r="BG593" s="152">
        <f>IF(N593="zákl. přenesená",J593,0)</f>
        <v>0</v>
      </c>
      <c r="BH593" s="152">
        <f>IF(N593="sníž. přenesená",J593,0)</f>
        <v>0</v>
      </c>
      <c r="BI593" s="152">
        <f>IF(N593="nulová",J593,0)</f>
        <v>0</v>
      </c>
      <c r="BJ593" s="16" t="s">
        <v>78</v>
      </c>
      <c r="BK593" s="152">
        <f>ROUND(I593*H593,2)</f>
        <v>0</v>
      </c>
      <c r="BL593" s="16" t="s">
        <v>294</v>
      </c>
      <c r="BM593" s="16" t="s">
        <v>1636</v>
      </c>
    </row>
    <row r="594" spans="2:47" s="1" customFormat="1" ht="12">
      <c r="B594" s="30"/>
      <c r="D594" s="153" t="s">
        <v>204</v>
      </c>
      <c r="F594" s="154" t="s">
        <v>935</v>
      </c>
      <c r="I594" s="85"/>
      <c r="L594" s="30"/>
      <c r="M594" s="155"/>
      <c r="N594" s="49"/>
      <c r="O594" s="49"/>
      <c r="P594" s="49"/>
      <c r="Q594" s="49"/>
      <c r="R594" s="49"/>
      <c r="S594" s="49"/>
      <c r="T594" s="50"/>
      <c r="AT594" s="16" t="s">
        <v>204</v>
      </c>
      <c r="AU594" s="16" t="s">
        <v>80</v>
      </c>
    </row>
    <row r="595" spans="2:51" s="11" customFormat="1" ht="12">
      <c r="B595" s="156"/>
      <c r="D595" s="153" t="s">
        <v>206</v>
      </c>
      <c r="E595" s="157" t="s">
        <v>3</v>
      </c>
      <c r="F595" s="158" t="s">
        <v>133</v>
      </c>
      <c r="H595" s="159">
        <v>155.1</v>
      </c>
      <c r="I595" s="160"/>
      <c r="L595" s="156"/>
      <c r="M595" s="161"/>
      <c r="N595" s="162"/>
      <c r="O595" s="162"/>
      <c r="P595" s="162"/>
      <c r="Q595" s="162"/>
      <c r="R595" s="162"/>
      <c r="S595" s="162"/>
      <c r="T595" s="163"/>
      <c r="AT595" s="157" t="s">
        <v>206</v>
      </c>
      <c r="AU595" s="157" t="s">
        <v>80</v>
      </c>
      <c r="AV595" s="11" t="s">
        <v>80</v>
      </c>
      <c r="AW595" s="11" t="s">
        <v>31</v>
      </c>
      <c r="AX595" s="11" t="s">
        <v>78</v>
      </c>
      <c r="AY595" s="157" t="s">
        <v>194</v>
      </c>
    </row>
    <row r="596" spans="2:65" s="1" customFormat="1" ht="16.35" customHeight="1">
      <c r="B596" s="140"/>
      <c r="C596" s="141" t="s">
        <v>936</v>
      </c>
      <c r="D596" s="141" t="s">
        <v>197</v>
      </c>
      <c r="E596" s="142" t="s">
        <v>937</v>
      </c>
      <c r="F596" s="143" t="s">
        <v>938</v>
      </c>
      <c r="G596" s="144" t="s">
        <v>228</v>
      </c>
      <c r="H596" s="145">
        <v>155.1</v>
      </c>
      <c r="I596" s="146"/>
      <c r="J596" s="147">
        <f>ROUND(I596*H596,2)</f>
        <v>0</v>
      </c>
      <c r="K596" s="143" t="s">
        <v>201</v>
      </c>
      <c r="L596" s="30"/>
      <c r="M596" s="148" t="s">
        <v>3</v>
      </c>
      <c r="N596" s="149" t="s">
        <v>42</v>
      </c>
      <c r="O596" s="49"/>
      <c r="P596" s="150">
        <f>O596*H596</f>
        <v>0</v>
      </c>
      <c r="Q596" s="150">
        <v>0.00013</v>
      </c>
      <c r="R596" s="150">
        <f>Q596*H596</f>
        <v>0.020162999999999997</v>
      </c>
      <c r="S596" s="150">
        <v>0</v>
      </c>
      <c r="T596" s="151">
        <f>S596*H596</f>
        <v>0</v>
      </c>
      <c r="AR596" s="16" t="s">
        <v>294</v>
      </c>
      <c r="AT596" s="16" t="s">
        <v>197</v>
      </c>
      <c r="AU596" s="16" t="s">
        <v>80</v>
      </c>
      <c r="AY596" s="16" t="s">
        <v>194</v>
      </c>
      <c r="BE596" s="152">
        <f>IF(N596="základní",J596,0)</f>
        <v>0</v>
      </c>
      <c r="BF596" s="152">
        <f>IF(N596="snížená",J596,0)</f>
        <v>0</v>
      </c>
      <c r="BG596" s="152">
        <f>IF(N596="zákl. přenesená",J596,0)</f>
        <v>0</v>
      </c>
      <c r="BH596" s="152">
        <f>IF(N596="sníž. přenesená",J596,0)</f>
        <v>0</v>
      </c>
      <c r="BI596" s="152">
        <f>IF(N596="nulová",J596,0)</f>
        <v>0</v>
      </c>
      <c r="BJ596" s="16" t="s">
        <v>78</v>
      </c>
      <c r="BK596" s="152">
        <f>ROUND(I596*H596,2)</f>
        <v>0</v>
      </c>
      <c r="BL596" s="16" t="s">
        <v>294</v>
      </c>
      <c r="BM596" s="16" t="s">
        <v>1637</v>
      </c>
    </row>
    <row r="597" spans="2:47" s="1" customFormat="1" ht="12">
      <c r="B597" s="30"/>
      <c r="D597" s="153" t="s">
        <v>204</v>
      </c>
      <c r="F597" s="154" t="s">
        <v>940</v>
      </c>
      <c r="I597" s="85"/>
      <c r="L597" s="30"/>
      <c r="M597" s="155"/>
      <c r="N597" s="49"/>
      <c r="O597" s="49"/>
      <c r="P597" s="49"/>
      <c r="Q597" s="49"/>
      <c r="R597" s="49"/>
      <c r="S597" s="49"/>
      <c r="T597" s="50"/>
      <c r="AT597" s="16" t="s">
        <v>204</v>
      </c>
      <c r="AU597" s="16" t="s">
        <v>80</v>
      </c>
    </row>
    <row r="598" spans="2:51" s="11" customFormat="1" ht="12">
      <c r="B598" s="156"/>
      <c r="D598" s="153" t="s">
        <v>206</v>
      </c>
      <c r="E598" s="157" t="s">
        <v>3</v>
      </c>
      <c r="F598" s="158" t="s">
        <v>949</v>
      </c>
      <c r="H598" s="159">
        <v>91.9</v>
      </c>
      <c r="I598" s="160"/>
      <c r="L598" s="156"/>
      <c r="M598" s="161"/>
      <c r="N598" s="162"/>
      <c r="O598" s="162"/>
      <c r="P598" s="162"/>
      <c r="Q598" s="162"/>
      <c r="R598" s="162"/>
      <c r="S598" s="162"/>
      <c r="T598" s="163"/>
      <c r="AT598" s="157" t="s">
        <v>206</v>
      </c>
      <c r="AU598" s="157" t="s">
        <v>80</v>
      </c>
      <c r="AV598" s="11" t="s">
        <v>80</v>
      </c>
      <c r="AW598" s="11" t="s">
        <v>31</v>
      </c>
      <c r="AX598" s="11" t="s">
        <v>71</v>
      </c>
      <c r="AY598" s="157" t="s">
        <v>194</v>
      </c>
    </row>
    <row r="599" spans="2:51" s="12" customFormat="1" ht="12">
      <c r="B599" s="164"/>
      <c r="D599" s="153" t="s">
        <v>206</v>
      </c>
      <c r="E599" s="165" t="s">
        <v>3</v>
      </c>
      <c r="F599" s="166" t="s">
        <v>924</v>
      </c>
      <c r="H599" s="165" t="s">
        <v>3</v>
      </c>
      <c r="I599" s="167"/>
      <c r="L599" s="164"/>
      <c r="M599" s="168"/>
      <c r="N599" s="169"/>
      <c r="O599" s="169"/>
      <c r="P599" s="169"/>
      <c r="Q599" s="169"/>
      <c r="R599" s="169"/>
      <c r="S599" s="169"/>
      <c r="T599" s="170"/>
      <c r="AT599" s="165" t="s">
        <v>206</v>
      </c>
      <c r="AU599" s="165" t="s">
        <v>80</v>
      </c>
      <c r="AV599" s="12" t="s">
        <v>78</v>
      </c>
      <c r="AW599" s="12" t="s">
        <v>31</v>
      </c>
      <c r="AX599" s="12" t="s">
        <v>71</v>
      </c>
      <c r="AY599" s="165" t="s">
        <v>194</v>
      </c>
    </row>
    <row r="600" spans="2:51" s="11" customFormat="1" ht="12">
      <c r="B600" s="156"/>
      <c r="D600" s="153" t="s">
        <v>206</v>
      </c>
      <c r="E600" s="157" t="s">
        <v>3</v>
      </c>
      <c r="F600" s="158" t="s">
        <v>1638</v>
      </c>
      <c r="H600" s="159">
        <v>60.8</v>
      </c>
      <c r="I600" s="160"/>
      <c r="L600" s="156"/>
      <c r="M600" s="161"/>
      <c r="N600" s="162"/>
      <c r="O600" s="162"/>
      <c r="P600" s="162"/>
      <c r="Q600" s="162"/>
      <c r="R600" s="162"/>
      <c r="S600" s="162"/>
      <c r="T600" s="163"/>
      <c r="AT600" s="157" t="s">
        <v>206</v>
      </c>
      <c r="AU600" s="157" t="s">
        <v>80</v>
      </c>
      <c r="AV600" s="11" t="s">
        <v>80</v>
      </c>
      <c r="AW600" s="11" t="s">
        <v>31</v>
      </c>
      <c r="AX600" s="11" t="s">
        <v>71</v>
      </c>
      <c r="AY600" s="157" t="s">
        <v>194</v>
      </c>
    </row>
    <row r="601" spans="2:51" s="11" customFormat="1" ht="12">
      <c r="B601" s="156"/>
      <c r="D601" s="153" t="s">
        <v>206</v>
      </c>
      <c r="E601" s="157" t="s">
        <v>3</v>
      </c>
      <c r="F601" s="158" t="s">
        <v>1639</v>
      </c>
      <c r="H601" s="159">
        <v>2.4</v>
      </c>
      <c r="I601" s="160"/>
      <c r="L601" s="156"/>
      <c r="M601" s="161"/>
      <c r="N601" s="162"/>
      <c r="O601" s="162"/>
      <c r="P601" s="162"/>
      <c r="Q601" s="162"/>
      <c r="R601" s="162"/>
      <c r="S601" s="162"/>
      <c r="T601" s="163"/>
      <c r="AT601" s="157" t="s">
        <v>206</v>
      </c>
      <c r="AU601" s="157" t="s">
        <v>80</v>
      </c>
      <c r="AV601" s="11" t="s">
        <v>80</v>
      </c>
      <c r="AW601" s="11" t="s">
        <v>31</v>
      </c>
      <c r="AX601" s="11" t="s">
        <v>71</v>
      </c>
      <c r="AY601" s="157" t="s">
        <v>194</v>
      </c>
    </row>
    <row r="602" spans="2:51" s="13" customFormat="1" ht="12">
      <c r="B602" s="171"/>
      <c r="D602" s="153" t="s">
        <v>206</v>
      </c>
      <c r="E602" s="172" t="s">
        <v>133</v>
      </c>
      <c r="F602" s="173" t="s">
        <v>215</v>
      </c>
      <c r="H602" s="174">
        <v>155.1</v>
      </c>
      <c r="I602" s="175"/>
      <c r="L602" s="171"/>
      <c r="M602" s="176"/>
      <c r="N602" s="177"/>
      <c r="O602" s="177"/>
      <c r="P602" s="177"/>
      <c r="Q602" s="177"/>
      <c r="R602" s="177"/>
      <c r="S602" s="177"/>
      <c r="T602" s="178"/>
      <c r="AT602" s="172" t="s">
        <v>206</v>
      </c>
      <c r="AU602" s="172" t="s">
        <v>80</v>
      </c>
      <c r="AV602" s="13" t="s">
        <v>202</v>
      </c>
      <c r="AW602" s="13" t="s">
        <v>31</v>
      </c>
      <c r="AX602" s="13" t="s">
        <v>78</v>
      </c>
      <c r="AY602" s="172" t="s">
        <v>194</v>
      </c>
    </row>
    <row r="603" spans="2:65" s="1" customFormat="1" ht="16.35" customHeight="1">
      <c r="B603" s="140"/>
      <c r="C603" s="141" t="s">
        <v>942</v>
      </c>
      <c r="D603" s="141" t="s">
        <v>197</v>
      </c>
      <c r="E603" s="142" t="s">
        <v>943</v>
      </c>
      <c r="F603" s="143" t="s">
        <v>944</v>
      </c>
      <c r="G603" s="144" t="s">
        <v>228</v>
      </c>
      <c r="H603" s="145">
        <v>91.9</v>
      </c>
      <c r="I603" s="146"/>
      <c r="J603" s="147">
        <f>ROUND(I603*H603,2)</f>
        <v>0</v>
      </c>
      <c r="K603" s="143" t="s">
        <v>201</v>
      </c>
      <c r="L603" s="30"/>
      <c r="M603" s="148" t="s">
        <v>3</v>
      </c>
      <c r="N603" s="149" t="s">
        <v>42</v>
      </c>
      <c r="O603" s="49"/>
      <c r="P603" s="150">
        <f>O603*H603</f>
        <v>0</v>
      </c>
      <c r="Q603" s="150">
        <v>0.00012</v>
      </c>
      <c r="R603" s="150">
        <f>Q603*H603</f>
        <v>0.011028000000000001</v>
      </c>
      <c r="S603" s="150">
        <v>0</v>
      </c>
      <c r="T603" s="151">
        <f>S603*H603</f>
        <v>0</v>
      </c>
      <c r="AR603" s="16" t="s">
        <v>294</v>
      </c>
      <c r="AT603" s="16" t="s">
        <v>197</v>
      </c>
      <c r="AU603" s="16" t="s">
        <v>80</v>
      </c>
      <c r="AY603" s="16" t="s">
        <v>194</v>
      </c>
      <c r="BE603" s="152">
        <f>IF(N603="základní",J603,0)</f>
        <v>0</v>
      </c>
      <c r="BF603" s="152">
        <f>IF(N603="snížená",J603,0)</f>
        <v>0</v>
      </c>
      <c r="BG603" s="152">
        <f>IF(N603="zákl. přenesená",J603,0)</f>
        <v>0</v>
      </c>
      <c r="BH603" s="152">
        <f>IF(N603="sníž. přenesená",J603,0)</f>
        <v>0</v>
      </c>
      <c r="BI603" s="152">
        <f>IF(N603="nulová",J603,0)</f>
        <v>0</v>
      </c>
      <c r="BJ603" s="16" t="s">
        <v>78</v>
      </c>
      <c r="BK603" s="152">
        <f>ROUND(I603*H603,2)</f>
        <v>0</v>
      </c>
      <c r="BL603" s="16" t="s">
        <v>294</v>
      </c>
      <c r="BM603" s="16" t="s">
        <v>1640</v>
      </c>
    </row>
    <row r="604" spans="2:47" s="1" customFormat="1" ht="12">
      <c r="B604" s="30"/>
      <c r="D604" s="153" t="s">
        <v>204</v>
      </c>
      <c r="F604" s="154" t="s">
        <v>946</v>
      </c>
      <c r="I604" s="85"/>
      <c r="L604" s="30"/>
      <c r="M604" s="155"/>
      <c r="N604" s="49"/>
      <c r="O604" s="49"/>
      <c r="P604" s="49"/>
      <c r="Q604" s="49"/>
      <c r="R604" s="49"/>
      <c r="S604" s="49"/>
      <c r="T604" s="50"/>
      <c r="AT604" s="16" t="s">
        <v>204</v>
      </c>
      <c r="AU604" s="16" t="s">
        <v>80</v>
      </c>
    </row>
    <row r="605" spans="2:51" s="12" customFormat="1" ht="12">
      <c r="B605" s="164"/>
      <c r="D605" s="153" t="s">
        <v>206</v>
      </c>
      <c r="E605" s="165" t="s">
        <v>3</v>
      </c>
      <c r="F605" s="166" t="s">
        <v>947</v>
      </c>
      <c r="H605" s="165" t="s">
        <v>3</v>
      </c>
      <c r="I605" s="167"/>
      <c r="L605" s="164"/>
      <c r="M605" s="168"/>
      <c r="N605" s="169"/>
      <c r="O605" s="169"/>
      <c r="P605" s="169"/>
      <c r="Q605" s="169"/>
      <c r="R605" s="169"/>
      <c r="S605" s="169"/>
      <c r="T605" s="170"/>
      <c r="AT605" s="165" t="s">
        <v>206</v>
      </c>
      <c r="AU605" s="165" t="s">
        <v>80</v>
      </c>
      <c r="AV605" s="12" t="s">
        <v>78</v>
      </c>
      <c r="AW605" s="12" t="s">
        <v>31</v>
      </c>
      <c r="AX605" s="12" t="s">
        <v>71</v>
      </c>
      <c r="AY605" s="165" t="s">
        <v>194</v>
      </c>
    </row>
    <row r="606" spans="2:51" s="11" customFormat="1" ht="12">
      <c r="B606" s="156"/>
      <c r="D606" s="153" t="s">
        <v>206</v>
      </c>
      <c r="E606" s="157" t="s">
        <v>3</v>
      </c>
      <c r="F606" s="158" t="s">
        <v>948</v>
      </c>
      <c r="H606" s="159">
        <v>91.9</v>
      </c>
      <c r="I606" s="160"/>
      <c r="L606" s="156"/>
      <c r="M606" s="161"/>
      <c r="N606" s="162"/>
      <c r="O606" s="162"/>
      <c r="P606" s="162"/>
      <c r="Q606" s="162"/>
      <c r="R606" s="162"/>
      <c r="S606" s="162"/>
      <c r="T606" s="163"/>
      <c r="AT606" s="157" t="s">
        <v>206</v>
      </c>
      <c r="AU606" s="157" t="s">
        <v>80</v>
      </c>
      <c r="AV606" s="11" t="s">
        <v>80</v>
      </c>
      <c r="AW606" s="11" t="s">
        <v>31</v>
      </c>
      <c r="AX606" s="11" t="s">
        <v>71</v>
      </c>
      <c r="AY606" s="157" t="s">
        <v>194</v>
      </c>
    </row>
    <row r="607" spans="2:51" s="13" customFormat="1" ht="12">
      <c r="B607" s="171"/>
      <c r="D607" s="153" t="s">
        <v>206</v>
      </c>
      <c r="E607" s="172" t="s">
        <v>949</v>
      </c>
      <c r="F607" s="173" t="s">
        <v>215</v>
      </c>
      <c r="H607" s="174">
        <v>91.9</v>
      </c>
      <c r="I607" s="175"/>
      <c r="L607" s="171"/>
      <c r="M607" s="176"/>
      <c r="N607" s="177"/>
      <c r="O607" s="177"/>
      <c r="P607" s="177"/>
      <c r="Q607" s="177"/>
      <c r="R607" s="177"/>
      <c r="S607" s="177"/>
      <c r="T607" s="178"/>
      <c r="AT607" s="172" t="s">
        <v>206</v>
      </c>
      <c r="AU607" s="172" t="s">
        <v>80</v>
      </c>
      <c r="AV607" s="13" t="s">
        <v>202</v>
      </c>
      <c r="AW607" s="13" t="s">
        <v>31</v>
      </c>
      <c r="AX607" s="13" t="s">
        <v>78</v>
      </c>
      <c r="AY607" s="172" t="s">
        <v>194</v>
      </c>
    </row>
    <row r="608" spans="2:65" s="1" customFormat="1" ht="16.35" customHeight="1">
      <c r="B608" s="140"/>
      <c r="C608" s="141" t="s">
        <v>950</v>
      </c>
      <c r="D608" s="141" t="s">
        <v>197</v>
      </c>
      <c r="E608" s="142" t="s">
        <v>951</v>
      </c>
      <c r="F608" s="143" t="s">
        <v>952</v>
      </c>
      <c r="G608" s="144" t="s">
        <v>228</v>
      </c>
      <c r="H608" s="145">
        <v>155.1</v>
      </c>
      <c r="I608" s="146"/>
      <c r="J608" s="147">
        <f>ROUND(I608*H608,2)</f>
        <v>0</v>
      </c>
      <c r="K608" s="143" t="s">
        <v>201</v>
      </c>
      <c r="L608" s="30"/>
      <c r="M608" s="148" t="s">
        <v>3</v>
      </c>
      <c r="N608" s="149" t="s">
        <v>42</v>
      </c>
      <c r="O608" s="49"/>
      <c r="P608" s="150">
        <f>O608*H608</f>
        <v>0</v>
      </c>
      <c r="Q608" s="150">
        <v>0.00017</v>
      </c>
      <c r="R608" s="150">
        <f>Q608*H608</f>
        <v>0.026367</v>
      </c>
      <c r="S608" s="150">
        <v>0</v>
      </c>
      <c r="T608" s="151">
        <f>S608*H608</f>
        <v>0</v>
      </c>
      <c r="AR608" s="16" t="s">
        <v>294</v>
      </c>
      <c r="AT608" s="16" t="s">
        <v>197</v>
      </c>
      <c r="AU608" s="16" t="s">
        <v>80</v>
      </c>
      <c r="AY608" s="16" t="s">
        <v>194</v>
      </c>
      <c r="BE608" s="152">
        <f>IF(N608="základní",J608,0)</f>
        <v>0</v>
      </c>
      <c r="BF608" s="152">
        <f>IF(N608="snížená",J608,0)</f>
        <v>0</v>
      </c>
      <c r="BG608" s="152">
        <f>IF(N608="zákl. přenesená",J608,0)</f>
        <v>0</v>
      </c>
      <c r="BH608" s="152">
        <f>IF(N608="sníž. přenesená",J608,0)</f>
        <v>0</v>
      </c>
      <c r="BI608" s="152">
        <f>IF(N608="nulová",J608,0)</f>
        <v>0</v>
      </c>
      <c r="BJ608" s="16" t="s">
        <v>78</v>
      </c>
      <c r="BK608" s="152">
        <f>ROUND(I608*H608,2)</f>
        <v>0</v>
      </c>
      <c r="BL608" s="16" t="s">
        <v>294</v>
      </c>
      <c r="BM608" s="16" t="s">
        <v>1641</v>
      </c>
    </row>
    <row r="609" spans="2:47" s="1" customFormat="1" ht="12">
      <c r="B609" s="30"/>
      <c r="D609" s="153" t="s">
        <v>204</v>
      </c>
      <c r="F609" s="154" t="s">
        <v>954</v>
      </c>
      <c r="I609" s="85"/>
      <c r="L609" s="30"/>
      <c r="M609" s="155"/>
      <c r="N609" s="49"/>
      <c r="O609" s="49"/>
      <c r="P609" s="49"/>
      <c r="Q609" s="49"/>
      <c r="R609" s="49"/>
      <c r="S609" s="49"/>
      <c r="T609" s="50"/>
      <c r="AT609" s="16" t="s">
        <v>204</v>
      </c>
      <c r="AU609" s="16" t="s">
        <v>80</v>
      </c>
    </row>
    <row r="610" spans="2:51" s="11" customFormat="1" ht="12">
      <c r="B610" s="156"/>
      <c r="D610" s="153" t="s">
        <v>206</v>
      </c>
      <c r="E610" s="157" t="s">
        <v>3</v>
      </c>
      <c r="F610" s="158" t="s">
        <v>133</v>
      </c>
      <c r="H610" s="159">
        <v>155.1</v>
      </c>
      <c r="I610" s="160"/>
      <c r="L610" s="156"/>
      <c r="M610" s="161"/>
      <c r="N610" s="162"/>
      <c r="O610" s="162"/>
      <c r="P610" s="162"/>
      <c r="Q610" s="162"/>
      <c r="R610" s="162"/>
      <c r="S610" s="162"/>
      <c r="T610" s="163"/>
      <c r="AT610" s="157" t="s">
        <v>206</v>
      </c>
      <c r="AU610" s="157" t="s">
        <v>80</v>
      </c>
      <c r="AV610" s="11" t="s">
        <v>80</v>
      </c>
      <c r="AW610" s="11" t="s">
        <v>31</v>
      </c>
      <c r="AX610" s="11" t="s">
        <v>78</v>
      </c>
      <c r="AY610" s="157" t="s">
        <v>194</v>
      </c>
    </row>
    <row r="611" spans="2:65" s="1" customFormat="1" ht="16.35" customHeight="1">
      <c r="B611" s="140"/>
      <c r="C611" s="141" t="s">
        <v>955</v>
      </c>
      <c r="D611" s="141" t="s">
        <v>197</v>
      </c>
      <c r="E611" s="142" t="s">
        <v>956</v>
      </c>
      <c r="F611" s="143" t="s">
        <v>957</v>
      </c>
      <c r="G611" s="144" t="s">
        <v>228</v>
      </c>
      <c r="H611" s="145">
        <v>88.302</v>
      </c>
      <c r="I611" s="146"/>
      <c r="J611" s="147">
        <f>ROUND(I611*H611,2)</f>
        <v>0</v>
      </c>
      <c r="K611" s="143" t="s">
        <v>201</v>
      </c>
      <c r="L611" s="30"/>
      <c r="M611" s="148" t="s">
        <v>3</v>
      </c>
      <c r="N611" s="149" t="s">
        <v>42</v>
      </c>
      <c r="O611" s="49"/>
      <c r="P611" s="150">
        <f>O611*H611</f>
        <v>0</v>
      </c>
      <c r="Q611" s="150">
        <v>8E-05</v>
      </c>
      <c r="R611" s="150">
        <f>Q611*H611</f>
        <v>0.007064160000000001</v>
      </c>
      <c r="S611" s="150">
        <v>0</v>
      </c>
      <c r="T611" s="151">
        <f>S611*H611</f>
        <v>0</v>
      </c>
      <c r="AR611" s="16" t="s">
        <v>294</v>
      </c>
      <c r="AT611" s="16" t="s">
        <v>197</v>
      </c>
      <c r="AU611" s="16" t="s">
        <v>80</v>
      </c>
      <c r="AY611" s="16" t="s">
        <v>194</v>
      </c>
      <c r="BE611" s="152">
        <f>IF(N611="základní",J611,0)</f>
        <v>0</v>
      </c>
      <c r="BF611" s="152">
        <f>IF(N611="snížená",J611,0)</f>
        <v>0</v>
      </c>
      <c r="BG611" s="152">
        <f>IF(N611="zákl. přenesená",J611,0)</f>
        <v>0</v>
      </c>
      <c r="BH611" s="152">
        <f>IF(N611="sníž. přenesená",J611,0)</f>
        <v>0</v>
      </c>
      <c r="BI611" s="152">
        <f>IF(N611="nulová",J611,0)</f>
        <v>0</v>
      </c>
      <c r="BJ611" s="16" t="s">
        <v>78</v>
      </c>
      <c r="BK611" s="152">
        <f>ROUND(I611*H611,2)</f>
        <v>0</v>
      </c>
      <c r="BL611" s="16" t="s">
        <v>294</v>
      </c>
      <c r="BM611" s="16" t="s">
        <v>1642</v>
      </c>
    </row>
    <row r="612" spans="2:47" s="1" customFormat="1" ht="19.2">
      <c r="B612" s="30"/>
      <c r="D612" s="153" t="s">
        <v>204</v>
      </c>
      <c r="F612" s="154" t="s">
        <v>959</v>
      </c>
      <c r="I612" s="85"/>
      <c r="L612" s="30"/>
      <c r="M612" s="155"/>
      <c r="N612" s="49"/>
      <c r="O612" s="49"/>
      <c r="P612" s="49"/>
      <c r="Q612" s="49"/>
      <c r="R612" s="49"/>
      <c r="S612" s="49"/>
      <c r="T612" s="50"/>
      <c r="AT612" s="16" t="s">
        <v>204</v>
      </c>
      <c r="AU612" s="16" t="s">
        <v>80</v>
      </c>
    </row>
    <row r="613" spans="2:51" s="11" customFormat="1" ht="12">
      <c r="B613" s="156"/>
      <c r="D613" s="153" t="s">
        <v>206</v>
      </c>
      <c r="E613" s="157" t="s">
        <v>3</v>
      </c>
      <c r="F613" s="158" t="s">
        <v>136</v>
      </c>
      <c r="H613" s="159">
        <v>88.302</v>
      </c>
      <c r="I613" s="160"/>
      <c r="L613" s="156"/>
      <c r="M613" s="161"/>
      <c r="N613" s="162"/>
      <c r="O613" s="162"/>
      <c r="P613" s="162"/>
      <c r="Q613" s="162"/>
      <c r="R613" s="162"/>
      <c r="S613" s="162"/>
      <c r="T613" s="163"/>
      <c r="AT613" s="157" t="s">
        <v>206</v>
      </c>
      <c r="AU613" s="157" t="s">
        <v>80</v>
      </c>
      <c r="AV613" s="11" t="s">
        <v>80</v>
      </c>
      <c r="AW613" s="11" t="s">
        <v>31</v>
      </c>
      <c r="AX613" s="11" t="s">
        <v>78</v>
      </c>
      <c r="AY613" s="157" t="s">
        <v>194</v>
      </c>
    </row>
    <row r="614" spans="2:65" s="1" customFormat="1" ht="16.35" customHeight="1">
      <c r="B614" s="140"/>
      <c r="C614" s="141" t="s">
        <v>960</v>
      </c>
      <c r="D614" s="141" t="s">
        <v>197</v>
      </c>
      <c r="E614" s="142" t="s">
        <v>961</v>
      </c>
      <c r="F614" s="143" t="s">
        <v>962</v>
      </c>
      <c r="G614" s="144" t="s">
        <v>228</v>
      </c>
      <c r="H614" s="145">
        <v>88.302</v>
      </c>
      <c r="I614" s="146"/>
      <c r="J614" s="147">
        <f>ROUND(I614*H614,2)</f>
        <v>0</v>
      </c>
      <c r="K614" s="143" t="s">
        <v>201</v>
      </c>
      <c r="L614" s="30"/>
      <c r="M614" s="148" t="s">
        <v>3</v>
      </c>
      <c r="N614" s="149" t="s">
        <v>42</v>
      </c>
      <c r="O614" s="49"/>
      <c r="P614" s="150">
        <f>O614*H614</f>
        <v>0</v>
      </c>
      <c r="Q614" s="150">
        <v>0</v>
      </c>
      <c r="R614" s="150">
        <f>Q614*H614</f>
        <v>0</v>
      </c>
      <c r="S614" s="150">
        <v>0</v>
      </c>
      <c r="T614" s="151">
        <f>S614*H614</f>
        <v>0</v>
      </c>
      <c r="AR614" s="16" t="s">
        <v>294</v>
      </c>
      <c r="AT614" s="16" t="s">
        <v>197</v>
      </c>
      <c r="AU614" s="16" t="s">
        <v>80</v>
      </c>
      <c r="AY614" s="16" t="s">
        <v>194</v>
      </c>
      <c r="BE614" s="152">
        <f>IF(N614="základní",J614,0)</f>
        <v>0</v>
      </c>
      <c r="BF614" s="152">
        <f>IF(N614="snížená",J614,0)</f>
        <v>0</v>
      </c>
      <c r="BG614" s="152">
        <f>IF(N614="zákl. přenesená",J614,0)</f>
        <v>0</v>
      </c>
      <c r="BH614" s="152">
        <f>IF(N614="sníž. přenesená",J614,0)</f>
        <v>0</v>
      </c>
      <c r="BI614" s="152">
        <f>IF(N614="nulová",J614,0)</f>
        <v>0</v>
      </c>
      <c r="BJ614" s="16" t="s">
        <v>78</v>
      </c>
      <c r="BK614" s="152">
        <f>ROUND(I614*H614,2)</f>
        <v>0</v>
      </c>
      <c r="BL614" s="16" t="s">
        <v>294</v>
      </c>
      <c r="BM614" s="16" t="s">
        <v>1643</v>
      </c>
    </row>
    <row r="615" spans="2:47" s="1" customFormat="1" ht="12">
      <c r="B615" s="30"/>
      <c r="D615" s="153" t="s">
        <v>204</v>
      </c>
      <c r="F615" s="154" t="s">
        <v>964</v>
      </c>
      <c r="I615" s="85"/>
      <c r="L615" s="30"/>
      <c r="M615" s="155"/>
      <c r="N615" s="49"/>
      <c r="O615" s="49"/>
      <c r="P615" s="49"/>
      <c r="Q615" s="49"/>
      <c r="R615" s="49"/>
      <c r="S615" s="49"/>
      <c r="T615" s="50"/>
      <c r="AT615" s="16" t="s">
        <v>204</v>
      </c>
      <c r="AU615" s="16" t="s">
        <v>80</v>
      </c>
    </row>
    <row r="616" spans="2:51" s="11" customFormat="1" ht="12">
      <c r="B616" s="156"/>
      <c r="D616" s="153" t="s">
        <v>206</v>
      </c>
      <c r="E616" s="157" t="s">
        <v>3</v>
      </c>
      <c r="F616" s="158" t="s">
        <v>136</v>
      </c>
      <c r="H616" s="159">
        <v>88.302</v>
      </c>
      <c r="I616" s="160"/>
      <c r="L616" s="156"/>
      <c r="M616" s="161"/>
      <c r="N616" s="162"/>
      <c r="O616" s="162"/>
      <c r="P616" s="162"/>
      <c r="Q616" s="162"/>
      <c r="R616" s="162"/>
      <c r="S616" s="162"/>
      <c r="T616" s="163"/>
      <c r="AT616" s="157" t="s">
        <v>206</v>
      </c>
      <c r="AU616" s="157" t="s">
        <v>80</v>
      </c>
      <c r="AV616" s="11" t="s">
        <v>80</v>
      </c>
      <c r="AW616" s="11" t="s">
        <v>31</v>
      </c>
      <c r="AX616" s="11" t="s">
        <v>78</v>
      </c>
      <c r="AY616" s="157" t="s">
        <v>194</v>
      </c>
    </row>
    <row r="617" spans="2:65" s="1" customFormat="1" ht="16.35" customHeight="1">
      <c r="B617" s="140"/>
      <c r="C617" s="141" t="s">
        <v>965</v>
      </c>
      <c r="D617" s="141" t="s">
        <v>197</v>
      </c>
      <c r="E617" s="142" t="s">
        <v>966</v>
      </c>
      <c r="F617" s="143" t="s">
        <v>967</v>
      </c>
      <c r="G617" s="144" t="s">
        <v>228</v>
      </c>
      <c r="H617" s="145">
        <v>88.302</v>
      </c>
      <c r="I617" s="146"/>
      <c r="J617" s="147">
        <f>ROUND(I617*H617,2)</f>
        <v>0</v>
      </c>
      <c r="K617" s="143" t="s">
        <v>201</v>
      </c>
      <c r="L617" s="30"/>
      <c r="M617" s="148" t="s">
        <v>3</v>
      </c>
      <c r="N617" s="149" t="s">
        <v>42</v>
      </c>
      <c r="O617" s="49"/>
      <c r="P617" s="150">
        <f>O617*H617</f>
        <v>0</v>
      </c>
      <c r="Q617" s="150">
        <v>0.00014</v>
      </c>
      <c r="R617" s="150">
        <f>Q617*H617</f>
        <v>0.01236228</v>
      </c>
      <c r="S617" s="150">
        <v>0</v>
      </c>
      <c r="T617" s="151">
        <f>S617*H617</f>
        <v>0</v>
      </c>
      <c r="AR617" s="16" t="s">
        <v>294</v>
      </c>
      <c r="AT617" s="16" t="s">
        <v>197</v>
      </c>
      <c r="AU617" s="16" t="s">
        <v>80</v>
      </c>
      <c r="AY617" s="16" t="s">
        <v>194</v>
      </c>
      <c r="BE617" s="152">
        <f>IF(N617="základní",J617,0)</f>
        <v>0</v>
      </c>
      <c r="BF617" s="152">
        <f>IF(N617="snížená",J617,0)</f>
        <v>0</v>
      </c>
      <c r="BG617" s="152">
        <f>IF(N617="zákl. přenesená",J617,0)</f>
        <v>0</v>
      </c>
      <c r="BH617" s="152">
        <f>IF(N617="sníž. přenesená",J617,0)</f>
        <v>0</v>
      </c>
      <c r="BI617" s="152">
        <f>IF(N617="nulová",J617,0)</f>
        <v>0</v>
      </c>
      <c r="BJ617" s="16" t="s">
        <v>78</v>
      </c>
      <c r="BK617" s="152">
        <f>ROUND(I617*H617,2)</f>
        <v>0</v>
      </c>
      <c r="BL617" s="16" t="s">
        <v>294</v>
      </c>
      <c r="BM617" s="16" t="s">
        <v>1644</v>
      </c>
    </row>
    <row r="618" spans="2:47" s="1" customFormat="1" ht="12">
      <c r="B618" s="30"/>
      <c r="D618" s="153" t="s">
        <v>204</v>
      </c>
      <c r="F618" s="154" t="s">
        <v>969</v>
      </c>
      <c r="I618" s="85"/>
      <c r="L618" s="30"/>
      <c r="M618" s="155"/>
      <c r="N618" s="49"/>
      <c r="O618" s="49"/>
      <c r="P618" s="49"/>
      <c r="Q618" s="49"/>
      <c r="R618" s="49"/>
      <c r="S618" s="49"/>
      <c r="T618" s="50"/>
      <c r="AT618" s="16" t="s">
        <v>204</v>
      </c>
      <c r="AU618" s="16" t="s">
        <v>80</v>
      </c>
    </row>
    <row r="619" spans="2:51" s="11" customFormat="1" ht="12">
      <c r="B619" s="156"/>
      <c r="D619" s="153" t="s">
        <v>206</v>
      </c>
      <c r="E619" s="157" t="s">
        <v>3</v>
      </c>
      <c r="F619" s="158" t="s">
        <v>136</v>
      </c>
      <c r="H619" s="159">
        <v>88.302</v>
      </c>
      <c r="I619" s="160"/>
      <c r="L619" s="156"/>
      <c r="M619" s="161"/>
      <c r="N619" s="162"/>
      <c r="O619" s="162"/>
      <c r="P619" s="162"/>
      <c r="Q619" s="162"/>
      <c r="R619" s="162"/>
      <c r="S619" s="162"/>
      <c r="T619" s="163"/>
      <c r="AT619" s="157" t="s">
        <v>206</v>
      </c>
      <c r="AU619" s="157" t="s">
        <v>80</v>
      </c>
      <c r="AV619" s="11" t="s">
        <v>80</v>
      </c>
      <c r="AW619" s="11" t="s">
        <v>31</v>
      </c>
      <c r="AX619" s="11" t="s">
        <v>78</v>
      </c>
      <c r="AY619" s="157" t="s">
        <v>194</v>
      </c>
    </row>
    <row r="620" spans="2:65" s="1" customFormat="1" ht="16.35" customHeight="1">
      <c r="B620" s="140"/>
      <c r="C620" s="141" t="s">
        <v>970</v>
      </c>
      <c r="D620" s="141" t="s">
        <v>197</v>
      </c>
      <c r="E620" s="142" t="s">
        <v>971</v>
      </c>
      <c r="F620" s="143" t="s">
        <v>972</v>
      </c>
      <c r="G620" s="144" t="s">
        <v>228</v>
      </c>
      <c r="H620" s="145">
        <v>88.302</v>
      </c>
      <c r="I620" s="146"/>
      <c r="J620" s="147">
        <f>ROUND(I620*H620,2)</f>
        <v>0</v>
      </c>
      <c r="K620" s="143" t="s">
        <v>201</v>
      </c>
      <c r="L620" s="30"/>
      <c r="M620" s="148" t="s">
        <v>3</v>
      </c>
      <c r="N620" s="149" t="s">
        <v>42</v>
      </c>
      <c r="O620" s="49"/>
      <c r="P620" s="150">
        <f>O620*H620</f>
        <v>0</v>
      </c>
      <c r="Q620" s="150">
        <v>0.00012</v>
      </c>
      <c r="R620" s="150">
        <f>Q620*H620</f>
        <v>0.010596240000000002</v>
      </c>
      <c r="S620" s="150">
        <v>0</v>
      </c>
      <c r="T620" s="151">
        <f>S620*H620</f>
        <v>0</v>
      </c>
      <c r="AR620" s="16" t="s">
        <v>294</v>
      </c>
      <c r="AT620" s="16" t="s">
        <v>197</v>
      </c>
      <c r="AU620" s="16" t="s">
        <v>80</v>
      </c>
      <c r="AY620" s="16" t="s">
        <v>194</v>
      </c>
      <c r="BE620" s="152">
        <f>IF(N620="základní",J620,0)</f>
        <v>0</v>
      </c>
      <c r="BF620" s="152">
        <f>IF(N620="snížená",J620,0)</f>
        <v>0</v>
      </c>
      <c r="BG620" s="152">
        <f>IF(N620="zákl. přenesená",J620,0)</f>
        <v>0</v>
      </c>
      <c r="BH620" s="152">
        <f>IF(N620="sníž. přenesená",J620,0)</f>
        <v>0</v>
      </c>
      <c r="BI620" s="152">
        <f>IF(N620="nulová",J620,0)</f>
        <v>0</v>
      </c>
      <c r="BJ620" s="16" t="s">
        <v>78</v>
      </c>
      <c r="BK620" s="152">
        <f>ROUND(I620*H620,2)</f>
        <v>0</v>
      </c>
      <c r="BL620" s="16" t="s">
        <v>294</v>
      </c>
      <c r="BM620" s="16" t="s">
        <v>1645</v>
      </c>
    </row>
    <row r="621" spans="2:47" s="1" customFormat="1" ht="12">
      <c r="B621" s="30"/>
      <c r="D621" s="153" t="s">
        <v>204</v>
      </c>
      <c r="F621" s="154" t="s">
        <v>974</v>
      </c>
      <c r="I621" s="85"/>
      <c r="L621" s="30"/>
      <c r="M621" s="155"/>
      <c r="N621" s="49"/>
      <c r="O621" s="49"/>
      <c r="P621" s="49"/>
      <c r="Q621" s="49"/>
      <c r="R621" s="49"/>
      <c r="S621" s="49"/>
      <c r="T621" s="50"/>
      <c r="AT621" s="16" t="s">
        <v>204</v>
      </c>
      <c r="AU621" s="16" t="s">
        <v>80</v>
      </c>
    </row>
    <row r="622" spans="2:51" s="11" customFormat="1" ht="12">
      <c r="B622" s="156"/>
      <c r="D622" s="153" t="s">
        <v>206</v>
      </c>
      <c r="E622" s="157" t="s">
        <v>3</v>
      </c>
      <c r="F622" s="158" t="s">
        <v>136</v>
      </c>
      <c r="H622" s="159">
        <v>88.302</v>
      </c>
      <c r="I622" s="160"/>
      <c r="L622" s="156"/>
      <c r="M622" s="161"/>
      <c r="N622" s="162"/>
      <c r="O622" s="162"/>
      <c r="P622" s="162"/>
      <c r="Q622" s="162"/>
      <c r="R622" s="162"/>
      <c r="S622" s="162"/>
      <c r="T622" s="163"/>
      <c r="AT622" s="157" t="s">
        <v>206</v>
      </c>
      <c r="AU622" s="157" t="s">
        <v>80</v>
      </c>
      <c r="AV622" s="11" t="s">
        <v>80</v>
      </c>
      <c r="AW622" s="11" t="s">
        <v>31</v>
      </c>
      <c r="AX622" s="11" t="s">
        <v>78</v>
      </c>
      <c r="AY622" s="157" t="s">
        <v>194</v>
      </c>
    </row>
    <row r="623" spans="2:65" s="1" customFormat="1" ht="16.35" customHeight="1">
      <c r="B623" s="140"/>
      <c r="C623" s="141" t="s">
        <v>975</v>
      </c>
      <c r="D623" s="141" t="s">
        <v>197</v>
      </c>
      <c r="E623" s="142" t="s">
        <v>976</v>
      </c>
      <c r="F623" s="143" t="s">
        <v>977</v>
      </c>
      <c r="G623" s="144" t="s">
        <v>228</v>
      </c>
      <c r="H623" s="145">
        <v>88.302</v>
      </c>
      <c r="I623" s="146"/>
      <c r="J623" s="147">
        <f>ROUND(I623*H623,2)</f>
        <v>0</v>
      </c>
      <c r="K623" s="143" t="s">
        <v>201</v>
      </c>
      <c r="L623" s="30"/>
      <c r="M623" s="148" t="s">
        <v>3</v>
      </c>
      <c r="N623" s="149" t="s">
        <v>42</v>
      </c>
      <c r="O623" s="49"/>
      <c r="P623" s="150">
        <f>O623*H623</f>
        <v>0</v>
      </c>
      <c r="Q623" s="150">
        <v>0.00012</v>
      </c>
      <c r="R623" s="150">
        <f>Q623*H623</f>
        <v>0.010596240000000002</v>
      </c>
      <c r="S623" s="150">
        <v>0</v>
      </c>
      <c r="T623" s="151">
        <f>S623*H623</f>
        <v>0</v>
      </c>
      <c r="AR623" s="16" t="s">
        <v>294</v>
      </c>
      <c r="AT623" s="16" t="s">
        <v>197</v>
      </c>
      <c r="AU623" s="16" t="s">
        <v>80</v>
      </c>
      <c r="AY623" s="16" t="s">
        <v>194</v>
      </c>
      <c r="BE623" s="152">
        <f>IF(N623="základní",J623,0)</f>
        <v>0</v>
      </c>
      <c r="BF623" s="152">
        <f>IF(N623="snížená",J623,0)</f>
        <v>0</v>
      </c>
      <c r="BG623" s="152">
        <f>IF(N623="zákl. přenesená",J623,0)</f>
        <v>0</v>
      </c>
      <c r="BH623" s="152">
        <f>IF(N623="sníž. přenesená",J623,0)</f>
        <v>0</v>
      </c>
      <c r="BI623" s="152">
        <f>IF(N623="nulová",J623,0)</f>
        <v>0</v>
      </c>
      <c r="BJ623" s="16" t="s">
        <v>78</v>
      </c>
      <c r="BK623" s="152">
        <f>ROUND(I623*H623,2)</f>
        <v>0</v>
      </c>
      <c r="BL623" s="16" t="s">
        <v>294</v>
      </c>
      <c r="BM623" s="16" t="s">
        <v>1646</v>
      </c>
    </row>
    <row r="624" spans="2:47" s="1" customFormat="1" ht="12">
      <c r="B624" s="30"/>
      <c r="D624" s="153" t="s">
        <v>204</v>
      </c>
      <c r="F624" s="154" t="s">
        <v>979</v>
      </c>
      <c r="I624" s="85"/>
      <c r="L624" s="30"/>
      <c r="M624" s="155"/>
      <c r="N624" s="49"/>
      <c r="O624" s="49"/>
      <c r="P624" s="49"/>
      <c r="Q624" s="49"/>
      <c r="R624" s="49"/>
      <c r="S624" s="49"/>
      <c r="T624" s="50"/>
      <c r="AT624" s="16" t="s">
        <v>204</v>
      </c>
      <c r="AU624" s="16" t="s">
        <v>80</v>
      </c>
    </row>
    <row r="625" spans="2:51" s="11" customFormat="1" ht="12">
      <c r="B625" s="156"/>
      <c r="D625" s="153" t="s">
        <v>206</v>
      </c>
      <c r="E625" s="157" t="s">
        <v>3</v>
      </c>
      <c r="F625" s="158" t="s">
        <v>980</v>
      </c>
      <c r="H625" s="159">
        <v>43.204</v>
      </c>
      <c r="I625" s="160"/>
      <c r="L625" s="156"/>
      <c r="M625" s="161"/>
      <c r="N625" s="162"/>
      <c r="O625" s="162"/>
      <c r="P625" s="162"/>
      <c r="Q625" s="162"/>
      <c r="R625" s="162"/>
      <c r="S625" s="162"/>
      <c r="T625" s="163"/>
      <c r="AT625" s="157" t="s">
        <v>206</v>
      </c>
      <c r="AU625" s="157" t="s">
        <v>80</v>
      </c>
      <c r="AV625" s="11" t="s">
        <v>80</v>
      </c>
      <c r="AW625" s="11" t="s">
        <v>31</v>
      </c>
      <c r="AX625" s="11" t="s">
        <v>71</v>
      </c>
      <c r="AY625" s="157" t="s">
        <v>194</v>
      </c>
    </row>
    <row r="626" spans="2:51" s="11" customFormat="1" ht="12">
      <c r="B626" s="156"/>
      <c r="D626" s="153" t="s">
        <v>206</v>
      </c>
      <c r="E626" s="157" t="s">
        <v>3</v>
      </c>
      <c r="F626" s="158" t="s">
        <v>1647</v>
      </c>
      <c r="H626" s="159">
        <v>15.2</v>
      </c>
      <c r="I626" s="160"/>
      <c r="L626" s="156"/>
      <c r="M626" s="161"/>
      <c r="N626" s="162"/>
      <c r="O626" s="162"/>
      <c r="P626" s="162"/>
      <c r="Q626" s="162"/>
      <c r="R626" s="162"/>
      <c r="S626" s="162"/>
      <c r="T626" s="163"/>
      <c r="AT626" s="157" t="s">
        <v>206</v>
      </c>
      <c r="AU626" s="157" t="s">
        <v>80</v>
      </c>
      <c r="AV626" s="11" t="s">
        <v>80</v>
      </c>
      <c r="AW626" s="11" t="s">
        <v>31</v>
      </c>
      <c r="AX626" s="11" t="s">
        <v>71</v>
      </c>
      <c r="AY626" s="157" t="s">
        <v>194</v>
      </c>
    </row>
    <row r="627" spans="2:51" s="12" customFormat="1" ht="12">
      <c r="B627" s="164"/>
      <c r="D627" s="153" t="s">
        <v>206</v>
      </c>
      <c r="E627" s="165" t="s">
        <v>3</v>
      </c>
      <c r="F627" s="166" t="s">
        <v>1648</v>
      </c>
      <c r="H627" s="165" t="s">
        <v>3</v>
      </c>
      <c r="I627" s="167"/>
      <c r="L627" s="164"/>
      <c r="M627" s="168"/>
      <c r="N627" s="169"/>
      <c r="O627" s="169"/>
      <c r="P627" s="169"/>
      <c r="Q627" s="169"/>
      <c r="R627" s="169"/>
      <c r="S627" s="169"/>
      <c r="T627" s="170"/>
      <c r="AT627" s="165" t="s">
        <v>206</v>
      </c>
      <c r="AU627" s="165" t="s">
        <v>80</v>
      </c>
      <c r="AV627" s="12" t="s">
        <v>78</v>
      </c>
      <c r="AW627" s="12" t="s">
        <v>31</v>
      </c>
      <c r="AX627" s="12" t="s">
        <v>71</v>
      </c>
      <c r="AY627" s="165" t="s">
        <v>194</v>
      </c>
    </row>
    <row r="628" spans="2:51" s="11" customFormat="1" ht="12">
      <c r="B628" s="156"/>
      <c r="D628" s="153" t="s">
        <v>206</v>
      </c>
      <c r="E628" s="157" t="s">
        <v>3</v>
      </c>
      <c r="F628" s="158" t="s">
        <v>1649</v>
      </c>
      <c r="H628" s="159">
        <v>6.402</v>
      </c>
      <c r="I628" s="160"/>
      <c r="L628" s="156"/>
      <c r="M628" s="161"/>
      <c r="N628" s="162"/>
      <c r="O628" s="162"/>
      <c r="P628" s="162"/>
      <c r="Q628" s="162"/>
      <c r="R628" s="162"/>
      <c r="S628" s="162"/>
      <c r="T628" s="163"/>
      <c r="AT628" s="157" t="s">
        <v>206</v>
      </c>
      <c r="AU628" s="157" t="s">
        <v>80</v>
      </c>
      <c r="AV628" s="11" t="s">
        <v>80</v>
      </c>
      <c r="AW628" s="11" t="s">
        <v>31</v>
      </c>
      <c r="AX628" s="11" t="s">
        <v>71</v>
      </c>
      <c r="AY628" s="157" t="s">
        <v>194</v>
      </c>
    </row>
    <row r="629" spans="2:51" s="12" customFormat="1" ht="12">
      <c r="B629" s="164"/>
      <c r="D629" s="153" t="s">
        <v>206</v>
      </c>
      <c r="E629" s="165" t="s">
        <v>3</v>
      </c>
      <c r="F629" s="166" t="s">
        <v>1650</v>
      </c>
      <c r="H629" s="165" t="s">
        <v>3</v>
      </c>
      <c r="I629" s="167"/>
      <c r="L629" s="164"/>
      <c r="M629" s="168"/>
      <c r="N629" s="169"/>
      <c r="O629" s="169"/>
      <c r="P629" s="169"/>
      <c r="Q629" s="169"/>
      <c r="R629" s="169"/>
      <c r="S629" s="169"/>
      <c r="T629" s="170"/>
      <c r="AT629" s="165" t="s">
        <v>206</v>
      </c>
      <c r="AU629" s="165" t="s">
        <v>80</v>
      </c>
      <c r="AV629" s="12" t="s">
        <v>78</v>
      </c>
      <c r="AW629" s="12" t="s">
        <v>31</v>
      </c>
      <c r="AX629" s="12" t="s">
        <v>71</v>
      </c>
      <c r="AY629" s="165" t="s">
        <v>194</v>
      </c>
    </row>
    <row r="630" spans="2:51" s="12" customFormat="1" ht="12">
      <c r="B630" s="164"/>
      <c r="D630" s="153" t="s">
        <v>206</v>
      </c>
      <c r="E630" s="165" t="s">
        <v>3</v>
      </c>
      <c r="F630" s="166" t="s">
        <v>1651</v>
      </c>
      <c r="H630" s="165" t="s">
        <v>3</v>
      </c>
      <c r="I630" s="167"/>
      <c r="L630" s="164"/>
      <c r="M630" s="168"/>
      <c r="N630" s="169"/>
      <c r="O630" s="169"/>
      <c r="P630" s="169"/>
      <c r="Q630" s="169"/>
      <c r="R630" s="169"/>
      <c r="S630" s="169"/>
      <c r="T630" s="170"/>
      <c r="AT630" s="165" t="s">
        <v>206</v>
      </c>
      <c r="AU630" s="165" t="s">
        <v>80</v>
      </c>
      <c r="AV630" s="12" t="s">
        <v>78</v>
      </c>
      <c r="AW630" s="12" t="s">
        <v>31</v>
      </c>
      <c r="AX630" s="12" t="s">
        <v>71</v>
      </c>
      <c r="AY630" s="165" t="s">
        <v>194</v>
      </c>
    </row>
    <row r="631" spans="2:51" s="11" customFormat="1" ht="12">
      <c r="B631" s="156"/>
      <c r="D631" s="153" t="s">
        <v>206</v>
      </c>
      <c r="E631" s="157" t="s">
        <v>3</v>
      </c>
      <c r="F631" s="158" t="s">
        <v>1652</v>
      </c>
      <c r="H631" s="159">
        <v>17.424</v>
      </c>
      <c r="I631" s="160"/>
      <c r="L631" s="156"/>
      <c r="M631" s="161"/>
      <c r="N631" s="162"/>
      <c r="O631" s="162"/>
      <c r="P631" s="162"/>
      <c r="Q631" s="162"/>
      <c r="R631" s="162"/>
      <c r="S631" s="162"/>
      <c r="T631" s="163"/>
      <c r="AT631" s="157" t="s">
        <v>206</v>
      </c>
      <c r="AU631" s="157" t="s">
        <v>80</v>
      </c>
      <c r="AV631" s="11" t="s">
        <v>80</v>
      </c>
      <c r="AW631" s="11" t="s">
        <v>31</v>
      </c>
      <c r="AX631" s="11" t="s">
        <v>71</v>
      </c>
      <c r="AY631" s="157" t="s">
        <v>194</v>
      </c>
    </row>
    <row r="632" spans="2:51" s="11" customFormat="1" ht="12">
      <c r="B632" s="156"/>
      <c r="D632" s="153" t="s">
        <v>206</v>
      </c>
      <c r="E632" s="157" t="s">
        <v>3</v>
      </c>
      <c r="F632" s="158" t="s">
        <v>1653</v>
      </c>
      <c r="H632" s="159">
        <v>6.072</v>
      </c>
      <c r="I632" s="160"/>
      <c r="L632" s="156"/>
      <c r="M632" s="161"/>
      <c r="N632" s="162"/>
      <c r="O632" s="162"/>
      <c r="P632" s="162"/>
      <c r="Q632" s="162"/>
      <c r="R632" s="162"/>
      <c r="S632" s="162"/>
      <c r="T632" s="163"/>
      <c r="AT632" s="157" t="s">
        <v>206</v>
      </c>
      <c r="AU632" s="157" t="s">
        <v>80</v>
      </c>
      <c r="AV632" s="11" t="s">
        <v>80</v>
      </c>
      <c r="AW632" s="11" t="s">
        <v>31</v>
      </c>
      <c r="AX632" s="11" t="s">
        <v>71</v>
      </c>
      <c r="AY632" s="157" t="s">
        <v>194</v>
      </c>
    </row>
    <row r="633" spans="2:51" s="12" customFormat="1" ht="12">
      <c r="B633" s="164"/>
      <c r="D633" s="153" t="s">
        <v>206</v>
      </c>
      <c r="E633" s="165" t="s">
        <v>3</v>
      </c>
      <c r="F633" s="166" t="s">
        <v>985</v>
      </c>
      <c r="H633" s="165" t="s">
        <v>3</v>
      </c>
      <c r="I633" s="167"/>
      <c r="L633" s="164"/>
      <c r="M633" s="168"/>
      <c r="N633" s="169"/>
      <c r="O633" s="169"/>
      <c r="P633" s="169"/>
      <c r="Q633" s="169"/>
      <c r="R633" s="169"/>
      <c r="S633" s="169"/>
      <c r="T633" s="170"/>
      <c r="AT633" s="165" t="s">
        <v>206</v>
      </c>
      <c r="AU633" s="165" t="s">
        <v>80</v>
      </c>
      <c r="AV633" s="12" t="s">
        <v>78</v>
      </c>
      <c r="AW633" s="12" t="s">
        <v>31</v>
      </c>
      <c r="AX633" s="12" t="s">
        <v>71</v>
      </c>
      <c r="AY633" s="165" t="s">
        <v>194</v>
      </c>
    </row>
    <row r="634" spans="2:51" s="13" customFormat="1" ht="12">
      <c r="B634" s="171"/>
      <c r="D634" s="153" t="s">
        <v>206</v>
      </c>
      <c r="E634" s="172" t="s">
        <v>136</v>
      </c>
      <c r="F634" s="173" t="s">
        <v>215</v>
      </c>
      <c r="H634" s="174">
        <v>88.302</v>
      </c>
      <c r="I634" s="175"/>
      <c r="L634" s="171"/>
      <c r="M634" s="176"/>
      <c r="N634" s="177"/>
      <c r="O634" s="177"/>
      <c r="P634" s="177"/>
      <c r="Q634" s="177"/>
      <c r="R634" s="177"/>
      <c r="S634" s="177"/>
      <c r="T634" s="178"/>
      <c r="AT634" s="172" t="s">
        <v>206</v>
      </c>
      <c r="AU634" s="172" t="s">
        <v>80</v>
      </c>
      <c r="AV634" s="13" t="s">
        <v>202</v>
      </c>
      <c r="AW634" s="13" t="s">
        <v>31</v>
      </c>
      <c r="AX634" s="13" t="s">
        <v>78</v>
      </c>
      <c r="AY634" s="172" t="s">
        <v>194</v>
      </c>
    </row>
    <row r="635" spans="2:65" s="1" customFormat="1" ht="16.35" customHeight="1">
      <c r="B635" s="140"/>
      <c r="C635" s="141" t="s">
        <v>992</v>
      </c>
      <c r="D635" s="141" t="s">
        <v>197</v>
      </c>
      <c r="E635" s="142" t="s">
        <v>993</v>
      </c>
      <c r="F635" s="143" t="s">
        <v>994</v>
      </c>
      <c r="G635" s="144" t="s">
        <v>228</v>
      </c>
      <c r="H635" s="145">
        <v>31.68</v>
      </c>
      <c r="I635" s="146"/>
      <c r="J635" s="147">
        <f>ROUND(I635*H635,2)</f>
        <v>0</v>
      </c>
      <c r="K635" s="143" t="s">
        <v>201</v>
      </c>
      <c r="L635" s="30"/>
      <c r="M635" s="148" t="s">
        <v>3</v>
      </c>
      <c r="N635" s="149" t="s">
        <v>42</v>
      </c>
      <c r="O635" s="49"/>
      <c r="P635" s="150">
        <f>O635*H635</f>
        <v>0</v>
      </c>
      <c r="Q635" s="150">
        <v>0.00011</v>
      </c>
      <c r="R635" s="150">
        <f>Q635*H635</f>
        <v>0.0034848</v>
      </c>
      <c r="S635" s="150">
        <v>0</v>
      </c>
      <c r="T635" s="151">
        <f>S635*H635</f>
        <v>0</v>
      </c>
      <c r="AR635" s="16" t="s">
        <v>294</v>
      </c>
      <c r="AT635" s="16" t="s">
        <v>197</v>
      </c>
      <c r="AU635" s="16" t="s">
        <v>80</v>
      </c>
      <c r="AY635" s="16" t="s">
        <v>194</v>
      </c>
      <c r="BE635" s="152">
        <f>IF(N635="základní",J635,0)</f>
        <v>0</v>
      </c>
      <c r="BF635" s="152">
        <f>IF(N635="snížená",J635,0)</f>
        <v>0</v>
      </c>
      <c r="BG635" s="152">
        <f>IF(N635="zákl. přenesená",J635,0)</f>
        <v>0</v>
      </c>
      <c r="BH635" s="152">
        <f>IF(N635="sníž. přenesená",J635,0)</f>
        <v>0</v>
      </c>
      <c r="BI635" s="152">
        <f>IF(N635="nulová",J635,0)</f>
        <v>0</v>
      </c>
      <c r="BJ635" s="16" t="s">
        <v>78</v>
      </c>
      <c r="BK635" s="152">
        <f>ROUND(I635*H635,2)</f>
        <v>0</v>
      </c>
      <c r="BL635" s="16" t="s">
        <v>294</v>
      </c>
      <c r="BM635" s="16" t="s">
        <v>1654</v>
      </c>
    </row>
    <row r="636" spans="2:47" s="1" customFormat="1" ht="12">
      <c r="B636" s="30"/>
      <c r="D636" s="153" t="s">
        <v>204</v>
      </c>
      <c r="F636" s="154" t="s">
        <v>996</v>
      </c>
      <c r="I636" s="85"/>
      <c r="L636" s="30"/>
      <c r="M636" s="155"/>
      <c r="N636" s="49"/>
      <c r="O636" s="49"/>
      <c r="P636" s="49"/>
      <c r="Q636" s="49"/>
      <c r="R636" s="49"/>
      <c r="S636" s="49"/>
      <c r="T636" s="50"/>
      <c r="AT636" s="16" t="s">
        <v>204</v>
      </c>
      <c r="AU636" s="16" t="s">
        <v>80</v>
      </c>
    </row>
    <row r="637" spans="2:51" s="12" customFormat="1" ht="12">
      <c r="B637" s="164"/>
      <c r="D637" s="153" t="s">
        <v>206</v>
      </c>
      <c r="E637" s="165" t="s">
        <v>3</v>
      </c>
      <c r="F637" s="166" t="s">
        <v>997</v>
      </c>
      <c r="H637" s="165" t="s">
        <v>3</v>
      </c>
      <c r="I637" s="167"/>
      <c r="L637" s="164"/>
      <c r="M637" s="168"/>
      <c r="N637" s="169"/>
      <c r="O637" s="169"/>
      <c r="P637" s="169"/>
      <c r="Q637" s="169"/>
      <c r="R637" s="169"/>
      <c r="S637" s="169"/>
      <c r="T637" s="170"/>
      <c r="AT637" s="165" t="s">
        <v>206</v>
      </c>
      <c r="AU637" s="165" t="s">
        <v>80</v>
      </c>
      <c r="AV637" s="12" t="s">
        <v>78</v>
      </c>
      <c r="AW637" s="12" t="s">
        <v>31</v>
      </c>
      <c r="AX637" s="12" t="s">
        <v>71</v>
      </c>
      <c r="AY637" s="165" t="s">
        <v>194</v>
      </c>
    </row>
    <row r="638" spans="2:51" s="11" customFormat="1" ht="12">
      <c r="B638" s="156"/>
      <c r="D638" s="153" t="s">
        <v>206</v>
      </c>
      <c r="E638" s="157" t="s">
        <v>3</v>
      </c>
      <c r="F638" s="158" t="s">
        <v>1655</v>
      </c>
      <c r="H638" s="159">
        <v>31.68</v>
      </c>
      <c r="I638" s="160"/>
      <c r="L638" s="156"/>
      <c r="M638" s="161"/>
      <c r="N638" s="162"/>
      <c r="O638" s="162"/>
      <c r="P638" s="162"/>
      <c r="Q638" s="162"/>
      <c r="R638" s="162"/>
      <c r="S638" s="162"/>
      <c r="T638" s="163"/>
      <c r="AT638" s="157" t="s">
        <v>206</v>
      </c>
      <c r="AU638" s="157" t="s">
        <v>80</v>
      </c>
      <c r="AV638" s="11" t="s">
        <v>80</v>
      </c>
      <c r="AW638" s="11" t="s">
        <v>31</v>
      </c>
      <c r="AX638" s="11" t="s">
        <v>71</v>
      </c>
      <c r="AY638" s="157" t="s">
        <v>194</v>
      </c>
    </row>
    <row r="639" spans="2:51" s="13" customFormat="1" ht="12">
      <c r="B639" s="171"/>
      <c r="D639" s="153" t="s">
        <v>206</v>
      </c>
      <c r="E639" s="172" t="s">
        <v>3</v>
      </c>
      <c r="F639" s="173" t="s">
        <v>215</v>
      </c>
      <c r="H639" s="174">
        <v>31.68</v>
      </c>
      <c r="I639" s="175"/>
      <c r="L639" s="171"/>
      <c r="M639" s="176"/>
      <c r="N639" s="177"/>
      <c r="O639" s="177"/>
      <c r="P639" s="177"/>
      <c r="Q639" s="177"/>
      <c r="R639" s="177"/>
      <c r="S639" s="177"/>
      <c r="T639" s="178"/>
      <c r="AT639" s="172" t="s">
        <v>206</v>
      </c>
      <c r="AU639" s="172" t="s">
        <v>80</v>
      </c>
      <c r="AV639" s="13" t="s">
        <v>202</v>
      </c>
      <c r="AW639" s="13" t="s">
        <v>31</v>
      </c>
      <c r="AX639" s="13" t="s">
        <v>78</v>
      </c>
      <c r="AY639" s="172" t="s">
        <v>194</v>
      </c>
    </row>
    <row r="640" spans="2:65" s="1" customFormat="1" ht="16.35" customHeight="1">
      <c r="B640" s="140"/>
      <c r="C640" s="141" t="s">
        <v>999</v>
      </c>
      <c r="D640" s="141" t="s">
        <v>197</v>
      </c>
      <c r="E640" s="142" t="s">
        <v>1000</v>
      </c>
      <c r="F640" s="143" t="s">
        <v>1001</v>
      </c>
      <c r="G640" s="144" t="s">
        <v>532</v>
      </c>
      <c r="H640" s="145">
        <v>160</v>
      </c>
      <c r="I640" s="146"/>
      <c r="J640" s="147">
        <f>ROUND(I640*H640,2)</f>
        <v>0</v>
      </c>
      <c r="K640" s="143" t="s">
        <v>201</v>
      </c>
      <c r="L640" s="30"/>
      <c r="M640" s="148" t="s">
        <v>3</v>
      </c>
      <c r="N640" s="149" t="s">
        <v>42</v>
      </c>
      <c r="O640" s="49"/>
      <c r="P640" s="150">
        <f>O640*H640</f>
        <v>0</v>
      </c>
      <c r="Q640" s="150">
        <v>6E-05</v>
      </c>
      <c r="R640" s="150">
        <f>Q640*H640</f>
        <v>0.009600000000000001</v>
      </c>
      <c r="S640" s="150">
        <v>0</v>
      </c>
      <c r="T640" s="151">
        <f>S640*H640</f>
        <v>0</v>
      </c>
      <c r="AR640" s="16" t="s">
        <v>294</v>
      </c>
      <c r="AT640" s="16" t="s">
        <v>197</v>
      </c>
      <c r="AU640" s="16" t="s">
        <v>80</v>
      </c>
      <c r="AY640" s="16" t="s">
        <v>194</v>
      </c>
      <c r="BE640" s="152">
        <f>IF(N640="základní",J640,0)</f>
        <v>0</v>
      </c>
      <c r="BF640" s="152">
        <f>IF(N640="snížená",J640,0)</f>
        <v>0</v>
      </c>
      <c r="BG640" s="152">
        <f>IF(N640="zákl. přenesená",J640,0)</f>
        <v>0</v>
      </c>
      <c r="BH640" s="152">
        <f>IF(N640="sníž. přenesená",J640,0)</f>
        <v>0</v>
      </c>
      <c r="BI640" s="152">
        <f>IF(N640="nulová",J640,0)</f>
        <v>0</v>
      </c>
      <c r="BJ640" s="16" t="s">
        <v>78</v>
      </c>
      <c r="BK640" s="152">
        <f>ROUND(I640*H640,2)</f>
        <v>0</v>
      </c>
      <c r="BL640" s="16" t="s">
        <v>294</v>
      </c>
      <c r="BM640" s="16" t="s">
        <v>1656</v>
      </c>
    </row>
    <row r="641" spans="2:47" s="1" customFormat="1" ht="12">
      <c r="B641" s="30"/>
      <c r="D641" s="153" t="s">
        <v>204</v>
      </c>
      <c r="F641" s="154" t="s">
        <v>1003</v>
      </c>
      <c r="I641" s="85"/>
      <c r="L641" s="30"/>
      <c r="M641" s="155"/>
      <c r="N641" s="49"/>
      <c r="O641" s="49"/>
      <c r="P641" s="49"/>
      <c r="Q641" s="49"/>
      <c r="R641" s="49"/>
      <c r="S641" s="49"/>
      <c r="T641" s="50"/>
      <c r="AT641" s="16" t="s">
        <v>204</v>
      </c>
      <c r="AU641" s="16" t="s">
        <v>80</v>
      </c>
    </row>
    <row r="642" spans="2:51" s="11" customFormat="1" ht="12">
      <c r="B642" s="156"/>
      <c r="D642" s="153" t="s">
        <v>206</v>
      </c>
      <c r="E642" s="157" t="s">
        <v>3</v>
      </c>
      <c r="F642" s="158" t="s">
        <v>1657</v>
      </c>
      <c r="H642" s="159">
        <v>160</v>
      </c>
      <c r="I642" s="160"/>
      <c r="L642" s="156"/>
      <c r="M642" s="161"/>
      <c r="N642" s="162"/>
      <c r="O642" s="162"/>
      <c r="P642" s="162"/>
      <c r="Q642" s="162"/>
      <c r="R642" s="162"/>
      <c r="S642" s="162"/>
      <c r="T642" s="163"/>
      <c r="AT642" s="157" t="s">
        <v>206</v>
      </c>
      <c r="AU642" s="157" t="s">
        <v>80</v>
      </c>
      <c r="AV642" s="11" t="s">
        <v>80</v>
      </c>
      <c r="AW642" s="11" t="s">
        <v>31</v>
      </c>
      <c r="AX642" s="11" t="s">
        <v>78</v>
      </c>
      <c r="AY642" s="157" t="s">
        <v>194</v>
      </c>
    </row>
    <row r="643" spans="2:65" s="1" customFormat="1" ht="16.35" customHeight="1">
      <c r="B643" s="140"/>
      <c r="C643" s="141" t="s">
        <v>1005</v>
      </c>
      <c r="D643" s="141" t="s">
        <v>197</v>
      </c>
      <c r="E643" s="142" t="s">
        <v>1006</v>
      </c>
      <c r="F643" s="143" t="s">
        <v>1007</v>
      </c>
      <c r="G643" s="144" t="s">
        <v>228</v>
      </c>
      <c r="H643" s="145">
        <v>31.68</v>
      </c>
      <c r="I643" s="146"/>
      <c r="J643" s="147">
        <f>ROUND(I643*H643,2)</f>
        <v>0</v>
      </c>
      <c r="K643" s="143" t="s">
        <v>201</v>
      </c>
      <c r="L643" s="30"/>
      <c r="M643" s="148" t="s">
        <v>3</v>
      </c>
      <c r="N643" s="149" t="s">
        <v>42</v>
      </c>
      <c r="O643" s="49"/>
      <c r="P643" s="150">
        <f>O643*H643</f>
        <v>0</v>
      </c>
      <c r="Q643" s="150">
        <v>0.00044</v>
      </c>
      <c r="R643" s="150">
        <f>Q643*H643</f>
        <v>0.0139392</v>
      </c>
      <c r="S643" s="150">
        <v>0</v>
      </c>
      <c r="T643" s="151">
        <f>S643*H643</f>
        <v>0</v>
      </c>
      <c r="AR643" s="16" t="s">
        <v>294</v>
      </c>
      <c r="AT643" s="16" t="s">
        <v>197</v>
      </c>
      <c r="AU643" s="16" t="s">
        <v>80</v>
      </c>
      <c r="AY643" s="16" t="s">
        <v>194</v>
      </c>
      <c r="BE643" s="152">
        <f>IF(N643="základní",J643,0)</f>
        <v>0</v>
      </c>
      <c r="BF643" s="152">
        <f>IF(N643="snížená",J643,0)</f>
        <v>0</v>
      </c>
      <c r="BG643" s="152">
        <f>IF(N643="zákl. přenesená",J643,0)</f>
        <v>0</v>
      </c>
      <c r="BH643" s="152">
        <f>IF(N643="sníž. přenesená",J643,0)</f>
        <v>0</v>
      </c>
      <c r="BI643" s="152">
        <f>IF(N643="nulová",J643,0)</f>
        <v>0</v>
      </c>
      <c r="BJ643" s="16" t="s">
        <v>78</v>
      </c>
      <c r="BK643" s="152">
        <f>ROUND(I643*H643,2)</f>
        <v>0</v>
      </c>
      <c r="BL643" s="16" t="s">
        <v>294</v>
      </c>
      <c r="BM643" s="16" t="s">
        <v>1658</v>
      </c>
    </row>
    <row r="644" spans="2:47" s="1" customFormat="1" ht="12">
      <c r="B644" s="30"/>
      <c r="D644" s="153" t="s">
        <v>204</v>
      </c>
      <c r="F644" s="154" t="s">
        <v>1009</v>
      </c>
      <c r="I644" s="85"/>
      <c r="L644" s="30"/>
      <c r="M644" s="155"/>
      <c r="N644" s="49"/>
      <c r="O644" s="49"/>
      <c r="P644" s="49"/>
      <c r="Q644" s="49"/>
      <c r="R644" s="49"/>
      <c r="S644" s="49"/>
      <c r="T644" s="50"/>
      <c r="AT644" s="16" t="s">
        <v>204</v>
      </c>
      <c r="AU644" s="16" t="s">
        <v>80</v>
      </c>
    </row>
    <row r="645" spans="2:51" s="12" customFormat="1" ht="12">
      <c r="B645" s="164"/>
      <c r="D645" s="153" t="s">
        <v>206</v>
      </c>
      <c r="E645" s="165" t="s">
        <v>3</v>
      </c>
      <c r="F645" s="166" t="s">
        <v>1659</v>
      </c>
      <c r="H645" s="165" t="s">
        <v>3</v>
      </c>
      <c r="I645" s="167"/>
      <c r="L645" s="164"/>
      <c r="M645" s="168"/>
      <c r="N645" s="169"/>
      <c r="O645" s="169"/>
      <c r="P645" s="169"/>
      <c r="Q645" s="169"/>
      <c r="R645" s="169"/>
      <c r="S645" s="169"/>
      <c r="T645" s="170"/>
      <c r="AT645" s="165" t="s">
        <v>206</v>
      </c>
      <c r="AU645" s="165" t="s">
        <v>80</v>
      </c>
      <c r="AV645" s="12" t="s">
        <v>78</v>
      </c>
      <c r="AW645" s="12" t="s">
        <v>31</v>
      </c>
      <c r="AX645" s="12" t="s">
        <v>71</v>
      </c>
      <c r="AY645" s="165" t="s">
        <v>194</v>
      </c>
    </row>
    <row r="646" spans="2:51" s="11" customFormat="1" ht="12">
      <c r="B646" s="156"/>
      <c r="D646" s="153" t="s">
        <v>206</v>
      </c>
      <c r="E646" s="157" t="s">
        <v>3</v>
      </c>
      <c r="F646" s="158" t="s">
        <v>1655</v>
      </c>
      <c r="H646" s="159">
        <v>31.68</v>
      </c>
      <c r="I646" s="160"/>
      <c r="L646" s="156"/>
      <c r="M646" s="161"/>
      <c r="N646" s="162"/>
      <c r="O646" s="162"/>
      <c r="P646" s="162"/>
      <c r="Q646" s="162"/>
      <c r="R646" s="162"/>
      <c r="S646" s="162"/>
      <c r="T646" s="163"/>
      <c r="AT646" s="157" t="s">
        <v>206</v>
      </c>
      <c r="AU646" s="157" t="s">
        <v>80</v>
      </c>
      <c r="AV646" s="11" t="s">
        <v>80</v>
      </c>
      <c r="AW646" s="11" t="s">
        <v>31</v>
      </c>
      <c r="AX646" s="11" t="s">
        <v>71</v>
      </c>
      <c r="AY646" s="157" t="s">
        <v>194</v>
      </c>
    </row>
    <row r="647" spans="2:51" s="13" customFormat="1" ht="12">
      <c r="B647" s="171"/>
      <c r="D647" s="153" t="s">
        <v>206</v>
      </c>
      <c r="E647" s="172" t="s">
        <v>3</v>
      </c>
      <c r="F647" s="173" t="s">
        <v>215</v>
      </c>
      <c r="H647" s="174">
        <v>31.68</v>
      </c>
      <c r="I647" s="175"/>
      <c r="L647" s="171"/>
      <c r="M647" s="176"/>
      <c r="N647" s="177"/>
      <c r="O647" s="177"/>
      <c r="P647" s="177"/>
      <c r="Q647" s="177"/>
      <c r="R647" s="177"/>
      <c r="S647" s="177"/>
      <c r="T647" s="178"/>
      <c r="AT647" s="172" t="s">
        <v>206</v>
      </c>
      <c r="AU647" s="172" t="s">
        <v>80</v>
      </c>
      <c r="AV647" s="13" t="s">
        <v>202</v>
      </c>
      <c r="AW647" s="13" t="s">
        <v>31</v>
      </c>
      <c r="AX647" s="13" t="s">
        <v>78</v>
      </c>
      <c r="AY647" s="172" t="s">
        <v>194</v>
      </c>
    </row>
    <row r="648" spans="2:65" s="1" customFormat="1" ht="16.35" customHeight="1">
      <c r="B648" s="140"/>
      <c r="C648" s="141" t="s">
        <v>1660</v>
      </c>
      <c r="D648" s="141" t="s">
        <v>197</v>
      </c>
      <c r="E648" s="142" t="s">
        <v>1661</v>
      </c>
      <c r="F648" s="143" t="s">
        <v>1662</v>
      </c>
      <c r="G648" s="144" t="s">
        <v>228</v>
      </c>
      <c r="H648" s="145">
        <v>16.873</v>
      </c>
      <c r="I648" s="146"/>
      <c r="J648" s="147">
        <f>ROUND(I648*H648,2)</f>
        <v>0</v>
      </c>
      <c r="K648" s="143" t="s">
        <v>201</v>
      </c>
      <c r="L648" s="30"/>
      <c r="M648" s="148" t="s">
        <v>3</v>
      </c>
      <c r="N648" s="149" t="s">
        <v>42</v>
      </c>
      <c r="O648" s="49"/>
      <c r="P648" s="150">
        <f>O648*H648</f>
        <v>0</v>
      </c>
      <c r="Q648" s="150">
        <v>0</v>
      </c>
      <c r="R648" s="150">
        <f>Q648*H648</f>
        <v>0</v>
      </c>
      <c r="S648" s="150">
        <v>0</v>
      </c>
      <c r="T648" s="151">
        <f>S648*H648</f>
        <v>0</v>
      </c>
      <c r="AR648" s="16" t="s">
        <v>294</v>
      </c>
      <c r="AT648" s="16" t="s">
        <v>197</v>
      </c>
      <c r="AU648" s="16" t="s">
        <v>80</v>
      </c>
      <c r="AY648" s="16" t="s">
        <v>194</v>
      </c>
      <c r="BE648" s="152">
        <f>IF(N648="základní",J648,0)</f>
        <v>0</v>
      </c>
      <c r="BF648" s="152">
        <f>IF(N648="snížená",J648,0)</f>
        <v>0</v>
      </c>
      <c r="BG648" s="152">
        <f>IF(N648="zákl. přenesená",J648,0)</f>
        <v>0</v>
      </c>
      <c r="BH648" s="152">
        <f>IF(N648="sníž. přenesená",J648,0)</f>
        <v>0</v>
      </c>
      <c r="BI648" s="152">
        <f>IF(N648="nulová",J648,0)</f>
        <v>0</v>
      </c>
      <c r="BJ648" s="16" t="s">
        <v>78</v>
      </c>
      <c r="BK648" s="152">
        <f>ROUND(I648*H648,2)</f>
        <v>0</v>
      </c>
      <c r="BL648" s="16" t="s">
        <v>294</v>
      </c>
      <c r="BM648" s="16" t="s">
        <v>1663</v>
      </c>
    </row>
    <row r="649" spans="2:47" s="1" customFormat="1" ht="12">
      <c r="B649" s="30"/>
      <c r="D649" s="153" t="s">
        <v>204</v>
      </c>
      <c r="F649" s="154" t="s">
        <v>1664</v>
      </c>
      <c r="I649" s="85"/>
      <c r="L649" s="30"/>
      <c r="M649" s="155"/>
      <c r="N649" s="49"/>
      <c r="O649" s="49"/>
      <c r="P649" s="49"/>
      <c r="Q649" s="49"/>
      <c r="R649" s="49"/>
      <c r="S649" s="49"/>
      <c r="T649" s="50"/>
      <c r="AT649" s="16" t="s">
        <v>204</v>
      </c>
      <c r="AU649" s="16" t="s">
        <v>80</v>
      </c>
    </row>
    <row r="650" spans="2:51" s="11" customFormat="1" ht="12">
      <c r="B650" s="156"/>
      <c r="D650" s="153" t="s">
        <v>206</v>
      </c>
      <c r="E650" s="157" t="s">
        <v>3</v>
      </c>
      <c r="F650" s="158" t="s">
        <v>1665</v>
      </c>
      <c r="H650" s="159">
        <v>11.825</v>
      </c>
      <c r="I650" s="160"/>
      <c r="L650" s="156"/>
      <c r="M650" s="161"/>
      <c r="N650" s="162"/>
      <c r="O650" s="162"/>
      <c r="P650" s="162"/>
      <c r="Q650" s="162"/>
      <c r="R650" s="162"/>
      <c r="S650" s="162"/>
      <c r="T650" s="163"/>
      <c r="AT650" s="157" t="s">
        <v>206</v>
      </c>
      <c r="AU650" s="157" t="s">
        <v>80</v>
      </c>
      <c r="AV650" s="11" t="s">
        <v>80</v>
      </c>
      <c r="AW650" s="11" t="s">
        <v>31</v>
      </c>
      <c r="AX650" s="11" t="s">
        <v>71</v>
      </c>
      <c r="AY650" s="157" t="s">
        <v>194</v>
      </c>
    </row>
    <row r="651" spans="2:51" s="11" customFormat="1" ht="12">
      <c r="B651" s="156"/>
      <c r="D651" s="153" t="s">
        <v>206</v>
      </c>
      <c r="E651" s="157" t="s">
        <v>3</v>
      </c>
      <c r="F651" s="158" t="s">
        <v>1666</v>
      </c>
      <c r="H651" s="159">
        <v>5.048</v>
      </c>
      <c r="I651" s="160"/>
      <c r="L651" s="156"/>
      <c r="M651" s="161"/>
      <c r="N651" s="162"/>
      <c r="O651" s="162"/>
      <c r="P651" s="162"/>
      <c r="Q651" s="162"/>
      <c r="R651" s="162"/>
      <c r="S651" s="162"/>
      <c r="T651" s="163"/>
      <c r="AT651" s="157" t="s">
        <v>206</v>
      </c>
      <c r="AU651" s="157" t="s">
        <v>80</v>
      </c>
      <c r="AV651" s="11" t="s">
        <v>80</v>
      </c>
      <c r="AW651" s="11" t="s">
        <v>31</v>
      </c>
      <c r="AX651" s="11" t="s">
        <v>71</v>
      </c>
      <c r="AY651" s="157" t="s">
        <v>194</v>
      </c>
    </row>
    <row r="652" spans="2:51" s="13" customFormat="1" ht="12">
      <c r="B652" s="171"/>
      <c r="D652" s="153" t="s">
        <v>206</v>
      </c>
      <c r="E652" s="172" t="s">
        <v>3</v>
      </c>
      <c r="F652" s="173" t="s">
        <v>215</v>
      </c>
      <c r="H652" s="174">
        <v>16.873</v>
      </c>
      <c r="I652" s="175"/>
      <c r="L652" s="171"/>
      <c r="M652" s="176"/>
      <c r="N652" s="177"/>
      <c r="O652" s="177"/>
      <c r="P652" s="177"/>
      <c r="Q652" s="177"/>
      <c r="R652" s="177"/>
      <c r="S652" s="177"/>
      <c r="T652" s="178"/>
      <c r="AT652" s="172" t="s">
        <v>206</v>
      </c>
      <c r="AU652" s="172" t="s">
        <v>80</v>
      </c>
      <c r="AV652" s="13" t="s">
        <v>202</v>
      </c>
      <c r="AW652" s="13" t="s">
        <v>31</v>
      </c>
      <c r="AX652" s="13" t="s">
        <v>78</v>
      </c>
      <c r="AY652" s="172" t="s">
        <v>194</v>
      </c>
    </row>
    <row r="653" spans="2:65" s="1" customFormat="1" ht="16.35" customHeight="1">
      <c r="B653" s="140"/>
      <c r="C653" s="141" t="s">
        <v>1667</v>
      </c>
      <c r="D653" s="141" t="s">
        <v>197</v>
      </c>
      <c r="E653" s="142" t="s">
        <v>1668</v>
      </c>
      <c r="F653" s="143" t="s">
        <v>1669</v>
      </c>
      <c r="G653" s="144" t="s">
        <v>228</v>
      </c>
      <c r="H653" s="145">
        <v>50.306</v>
      </c>
      <c r="I653" s="146"/>
      <c r="J653" s="147">
        <f>ROUND(I653*H653,2)</f>
        <v>0</v>
      </c>
      <c r="K653" s="143" t="s">
        <v>201</v>
      </c>
      <c r="L653" s="30"/>
      <c r="M653" s="148" t="s">
        <v>3</v>
      </c>
      <c r="N653" s="149" t="s">
        <v>42</v>
      </c>
      <c r="O653" s="49"/>
      <c r="P653" s="150">
        <f>O653*H653</f>
        <v>0</v>
      </c>
      <c r="Q653" s="150">
        <v>0.00021</v>
      </c>
      <c r="R653" s="150">
        <f>Q653*H653</f>
        <v>0.01056426</v>
      </c>
      <c r="S653" s="150">
        <v>0</v>
      </c>
      <c r="T653" s="151">
        <f>S653*H653</f>
        <v>0</v>
      </c>
      <c r="AR653" s="16" t="s">
        <v>294</v>
      </c>
      <c r="AT653" s="16" t="s">
        <v>197</v>
      </c>
      <c r="AU653" s="16" t="s">
        <v>80</v>
      </c>
      <c r="AY653" s="16" t="s">
        <v>194</v>
      </c>
      <c r="BE653" s="152">
        <f>IF(N653="základní",J653,0)</f>
        <v>0</v>
      </c>
      <c r="BF653" s="152">
        <f>IF(N653="snížená",J653,0)</f>
        <v>0</v>
      </c>
      <c r="BG653" s="152">
        <f>IF(N653="zákl. přenesená",J653,0)</f>
        <v>0</v>
      </c>
      <c r="BH653" s="152">
        <f>IF(N653="sníž. přenesená",J653,0)</f>
        <v>0</v>
      </c>
      <c r="BI653" s="152">
        <f>IF(N653="nulová",J653,0)</f>
        <v>0</v>
      </c>
      <c r="BJ653" s="16" t="s">
        <v>78</v>
      </c>
      <c r="BK653" s="152">
        <f>ROUND(I653*H653,2)</f>
        <v>0</v>
      </c>
      <c r="BL653" s="16" t="s">
        <v>294</v>
      </c>
      <c r="BM653" s="16" t="s">
        <v>1670</v>
      </c>
    </row>
    <row r="654" spans="2:47" s="1" customFormat="1" ht="12">
      <c r="B654" s="30"/>
      <c r="D654" s="153" t="s">
        <v>204</v>
      </c>
      <c r="F654" s="154" t="s">
        <v>1671</v>
      </c>
      <c r="I654" s="85"/>
      <c r="L654" s="30"/>
      <c r="M654" s="155"/>
      <c r="N654" s="49"/>
      <c r="O654" s="49"/>
      <c r="P654" s="49"/>
      <c r="Q654" s="49"/>
      <c r="R654" s="49"/>
      <c r="S654" s="49"/>
      <c r="T654" s="50"/>
      <c r="AT654" s="16" t="s">
        <v>204</v>
      </c>
      <c r="AU654" s="16" t="s">
        <v>80</v>
      </c>
    </row>
    <row r="655" spans="2:51" s="12" customFormat="1" ht="12">
      <c r="B655" s="164"/>
      <c r="D655" s="153" t="s">
        <v>206</v>
      </c>
      <c r="E655" s="165" t="s">
        <v>3</v>
      </c>
      <c r="F655" s="166" t="s">
        <v>870</v>
      </c>
      <c r="H655" s="165" t="s">
        <v>3</v>
      </c>
      <c r="I655" s="167"/>
      <c r="L655" s="164"/>
      <c r="M655" s="168"/>
      <c r="N655" s="169"/>
      <c r="O655" s="169"/>
      <c r="P655" s="169"/>
      <c r="Q655" s="169"/>
      <c r="R655" s="169"/>
      <c r="S655" s="169"/>
      <c r="T655" s="170"/>
      <c r="AT655" s="165" t="s">
        <v>206</v>
      </c>
      <c r="AU655" s="165" t="s">
        <v>80</v>
      </c>
      <c r="AV655" s="12" t="s">
        <v>78</v>
      </c>
      <c r="AW655" s="12" t="s">
        <v>31</v>
      </c>
      <c r="AX655" s="12" t="s">
        <v>71</v>
      </c>
      <c r="AY655" s="165" t="s">
        <v>194</v>
      </c>
    </row>
    <row r="656" spans="2:51" s="11" customFormat="1" ht="12">
      <c r="B656" s="156"/>
      <c r="D656" s="153" t="s">
        <v>206</v>
      </c>
      <c r="E656" s="157" t="s">
        <v>3</v>
      </c>
      <c r="F656" s="158" t="s">
        <v>1672</v>
      </c>
      <c r="H656" s="159">
        <v>50.306</v>
      </c>
      <c r="I656" s="160"/>
      <c r="L656" s="156"/>
      <c r="M656" s="161"/>
      <c r="N656" s="162"/>
      <c r="O656" s="162"/>
      <c r="P656" s="162"/>
      <c r="Q656" s="162"/>
      <c r="R656" s="162"/>
      <c r="S656" s="162"/>
      <c r="T656" s="163"/>
      <c r="AT656" s="157" t="s">
        <v>206</v>
      </c>
      <c r="AU656" s="157" t="s">
        <v>80</v>
      </c>
      <c r="AV656" s="11" t="s">
        <v>80</v>
      </c>
      <c r="AW656" s="11" t="s">
        <v>31</v>
      </c>
      <c r="AX656" s="11" t="s">
        <v>71</v>
      </c>
      <c r="AY656" s="157" t="s">
        <v>194</v>
      </c>
    </row>
    <row r="657" spans="2:51" s="13" customFormat="1" ht="12">
      <c r="B657" s="171"/>
      <c r="D657" s="153" t="s">
        <v>206</v>
      </c>
      <c r="E657" s="172" t="s">
        <v>3</v>
      </c>
      <c r="F657" s="173" t="s">
        <v>215</v>
      </c>
      <c r="H657" s="174">
        <v>50.306</v>
      </c>
      <c r="I657" s="175"/>
      <c r="L657" s="171"/>
      <c r="M657" s="176"/>
      <c r="N657" s="177"/>
      <c r="O657" s="177"/>
      <c r="P657" s="177"/>
      <c r="Q657" s="177"/>
      <c r="R657" s="177"/>
      <c r="S657" s="177"/>
      <c r="T657" s="178"/>
      <c r="AT657" s="172" t="s">
        <v>206</v>
      </c>
      <c r="AU657" s="172" t="s">
        <v>80</v>
      </c>
      <c r="AV657" s="13" t="s">
        <v>202</v>
      </c>
      <c r="AW657" s="13" t="s">
        <v>31</v>
      </c>
      <c r="AX657" s="13" t="s">
        <v>78</v>
      </c>
      <c r="AY657" s="172" t="s">
        <v>194</v>
      </c>
    </row>
    <row r="658" spans="2:65" s="1" customFormat="1" ht="16.35" customHeight="1">
      <c r="B658" s="140"/>
      <c r="C658" s="141" t="s">
        <v>1673</v>
      </c>
      <c r="D658" s="141" t="s">
        <v>197</v>
      </c>
      <c r="E658" s="142" t="s">
        <v>1674</v>
      </c>
      <c r="F658" s="143" t="s">
        <v>1675</v>
      </c>
      <c r="G658" s="144" t="s">
        <v>228</v>
      </c>
      <c r="H658" s="145">
        <v>166.773</v>
      </c>
      <c r="I658" s="146"/>
      <c r="J658" s="147">
        <f>ROUND(I658*H658,2)</f>
        <v>0</v>
      </c>
      <c r="K658" s="143" t="s">
        <v>201</v>
      </c>
      <c r="L658" s="30"/>
      <c r="M658" s="148" t="s">
        <v>3</v>
      </c>
      <c r="N658" s="149" t="s">
        <v>42</v>
      </c>
      <c r="O658" s="49"/>
      <c r="P658" s="150">
        <f>O658*H658</f>
        <v>0</v>
      </c>
      <c r="Q658" s="150">
        <v>0.00021</v>
      </c>
      <c r="R658" s="150">
        <f>Q658*H658</f>
        <v>0.03502233</v>
      </c>
      <c r="S658" s="150">
        <v>0</v>
      </c>
      <c r="T658" s="151">
        <f>S658*H658</f>
        <v>0</v>
      </c>
      <c r="AR658" s="16" t="s">
        <v>294</v>
      </c>
      <c r="AT658" s="16" t="s">
        <v>197</v>
      </c>
      <c r="AU658" s="16" t="s">
        <v>80</v>
      </c>
      <c r="AY658" s="16" t="s">
        <v>194</v>
      </c>
      <c r="BE658" s="152">
        <f>IF(N658="základní",J658,0)</f>
        <v>0</v>
      </c>
      <c r="BF658" s="152">
        <f>IF(N658="snížená",J658,0)</f>
        <v>0</v>
      </c>
      <c r="BG658" s="152">
        <f>IF(N658="zákl. přenesená",J658,0)</f>
        <v>0</v>
      </c>
      <c r="BH658" s="152">
        <f>IF(N658="sníž. přenesená",J658,0)</f>
        <v>0</v>
      </c>
      <c r="BI658" s="152">
        <f>IF(N658="nulová",J658,0)</f>
        <v>0</v>
      </c>
      <c r="BJ658" s="16" t="s">
        <v>78</v>
      </c>
      <c r="BK658" s="152">
        <f>ROUND(I658*H658,2)</f>
        <v>0</v>
      </c>
      <c r="BL658" s="16" t="s">
        <v>294</v>
      </c>
      <c r="BM658" s="16" t="s">
        <v>1676</v>
      </c>
    </row>
    <row r="659" spans="2:47" s="1" customFormat="1" ht="19.2">
      <c r="B659" s="30"/>
      <c r="D659" s="153" t="s">
        <v>204</v>
      </c>
      <c r="F659" s="154" t="s">
        <v>1677</v>
      </c>
      <c r="I659" s="85"/>
      <c r="L659" s="30"/>
      <c r="M659" s="155"/>
      <c r="N659" s="49"/>
      <c r="O659" s="49"/>
      <c r="P659" s="49"/>
      <c r="Q659" s="49"/>
      <c r="R659" s="49"/>
      <c r="S659" s="49"/>
      <c r="T659" s="50"/>
      <c r="AT659" s="16" t="s">
        <v>204</v>
      </c>
      <c r="AU659" s="16" t="s">
        <v>80</v>
      </c>
    </row>
    <row r="660" spans="2:51" s="12" customFormat="1" ht="12">
      <c r="B660" s="164"/>
      <c r="D660" s="153" t="s">
        <v>206</v>
      </c>
      <c r="E660" s="165" t="s">
        <v>3</v>
      </c>
      <c r="F660" s="166" t="s">
        <v>1142</v>
      </c>
      <c r="H660" s="165" t="s">
        <v>3</v>
      </c>
      <c r="I660" s="167"/>
      <c r="L660" s="164"/>
      <c r="M660" s="168"/>
      <c r="N660" s="169"/>
      <c r="O660" s="169"/>
      <c r="P660" s="169"/>
      <c r="Q660" s="169"/>
      <c r="R660" s="169"/>
      <c r="S660" s="169"/>
      <c r="T660" s="170"/>
      <c r="AT660" s="165" t="s">
        <v>206</v>
      </c>
      <c r="AU660" s="165" t="s">
        <v>80</v>
      </c>
      <c r="AV660" s="12" t="s">
        <v>78</v>
      </c>
      <c r="AW660" s="12" t="s">
        <v>31</v>
      </c>
      <c r="AX660" s="12" t="s">
        <v>71</v>
      </c>
      <c r="AY660" s="165" t="s">
        <v>194</v>
      </c>
    </row>
    <row r="661" spans="2:51" s="11" customFormat="1" ht="12">
      <c r="B661" s="156"/>
      <c r="D661" s="153" t="s">
        <v>206</v>
      </c>
      <c r="E661" s="157" t="s">
        <v>3</v>
      </c>
      <c r="F661" s="158" t="s">
        <v>1143</v>
      </c>
      <c r="H661" s="159">
        <v>13.59</v>
      </c>
      <c r="I661" s="160"/>
      <c r="L661" s="156"/>
      <c r="M661" s="161"/>
      <c r="N661" s="162"/>
      <c r="O661" s="162"/>
      <c r="P661" s="162"/>
      <c r="Q661" s="162"/>
      <c r="R661" s="162"/>
      <c r="S661" s="162"/>
      <c r="T661" s="163"/>
      <c r="AT661" s="157" t="s">
        <v>206</v>
      </c>
      <c r="AU661" s="157" t="s">
        <v>80</v>
      </c>
      <c r="AV661" s="11" t="s">
        <v>80</v>
      </c>
      <c r="AW661" s="11" t="s">
        <v>31</v>
      </c>
      <c r="AX661" s="11" t="s">
        <v>71</v>
      </c>
      <c r="AY661" s="157" t="s">
        <v>194</v>
      </c>
    </row>
    <row r="662" spans="2:51" s="11" customFormat="1" ht="12">
      <c r="B662" s="156"/>
      <c r="D662" s="153" t="s">
        <v>206</v>
      </c>
      <c r="E662" s="157" t="s">
        <v>3</v>
      </c>
      <c r="F662" s="158" t="s">
        <v>1678</v>
      </c>
      <c r="H662" s="159">
        <v>-2.4</v>
      </c>
      <c r="I662" s="160"/>
      <c r="L662" s="156"/>
      <c r="M662" s="161"/>
      <c r="N662" s="162"/>
      <c r="O662" s="162"/>
      <c r="P662" s="162"/>
      <c r="Q662" s="162"/>
      <c r="R662" s="162"/>
      <c r="S662" s="162"/>
      <c r="T662" s="163"/>
      <c r="AT662" s="157" t="s">
        <v>206</v>
      </c>
      <c r="AU662" s="157" t="s">
        <v>80</v>
      </c>
      <c r="AV662" s="11" t="s">
        <v>80</v>
      </c>
      <c r="AW662" s="11" t="s">
        <v>31</v>
      </c>
      <c r="AX662" s="11" t="s">
        <v>71</v>
      </c>
      <c r="AY662" s="157" t="s">
        <v>194</v>
      </c>
    </row>
    <row r="663" spans="2:51" s="11" customFormat="1" ht="12">
      <c r="B663" s="156"/>
      <c r="D663" s="153" t="s">
        <v>206</v>
      </c>
      <c r="E663" s="157" t="s">
        <v>3</v>
      </c>
      <c r="F663" s="158" t="s">
        <v>1679</v>
      </c>
      <c r="H663" s="159">
        <v>-1.2</v>
      </c>
      <c r="I663" s="160"/>
      <c r="L663" s="156"/>
      <c r="M663" s="161"/>
      <c r="N663" s="162"/>
      <c r="O663" s="162"/>
      <c r="P663" s="162"/>
      <c r="Q663" s="162"/>
      <c r="R663" s="162"/>
      <c r="S663" s="162"/>
      <c r="T663" s="163"/>
      <c r="AT663" s="157" t="s">
        <v>206</v>
      </c>
      <c r="AU663" s="157" t="s">
        <v>80</v>
      </c>
      <c r="AV663" s="11" t="s">
        <v>80</v>
      </c>
      <c r="AW663" s="11" t="s">
        <v>31</v>
      </c>
      <c r="AX663" s="11" t="s">
        <v>71</v>
      </c>
      <c r="AY663" s="157" t="s">
        <v>194</v>
      </c>
    </row>
    <row r="664" spans="2:51" s="12" customFormat="1" ht="12">
      <c r="B664" s="164"/>
      <c r="D664" s="153" t="s">
        <v>206</v>
      </c>
      <c r="E664" s="165" t="s">
        <v>3</v>
      </c>
      <c r="F664" s="166" t="s">
        <v>1146</v>
      </c>
      <c r="H664" s="165" t="s">
        <v>3</v>
      </c>
      <c r="I664" s="167"/>
      <c r="L664" s="164"/>
      <c r="M664" s="168"/>
      <c r="N664" s="169"/>
      <c r="O664" s="169"/>
      <c r="P664" s="169"/>
      <c r="Q664" s="169"/>
      <c r="R664" s="169"/>
      <c r="S664" s="169"/>
      <c r="T664" s="170"/>
      <c r="AT664" s="165" t="s">
        <v>206</v>
      </c>
      <c r="AU664" s="165" t="s">
        <v>80</v>
      </c>
      <c r="AV664" s="12" t="s">
        <v>78</v>
      </c>
      <c r="AW664" s="12" t="s">
        <v>31</v>
      </c>
      <c r="AX664" s="12" t="s">
        <v>71</v>
      </c>
      <c r="AY664" s="165" t="s">
        <v>194</v>
      </c>
    </row>
    <row r="665" spans="2:51" s="11" customFormat="1" ht="12">
      <c r="B665" s="156"/>
      <c r="D665" s="153" t="s">
        <v>206</v>
      </c>
      <c r="E665" s="157" t="s">
        <v>3</v>
      </c>
      <c r="F665" s="158" t="s">
        <v>1147</v>
      </c>
      <c r="H665" s="159">
        <v>79.44</v>
      </c>
      <c r="I665" s="160"/>
      <c r="L665" s="156"/>
      <c r="M665" s="161"/>
      <c r="N665" s="162"/>
      <c r="O665" s="162"/>
      <c r="P665" s="162"/>
      <c r="Q665" s="162"/>
      <c r="R665" s="162"/>
      <c r="S665" s="162"/>
      <c r="T665" s="163"/>
      <c r="AT665" s="157" t="s">
        <v>206</v>
      </c>
      <c r="AU665" s="157" t="s">
        <v>80</v>
      </c>
      <c r="AV665" s="11" t="s">
        <v>80</v>
      </c>
      <c r="AW665" s="11" t="s">
        <v>31</v>
      </c>
      <c r="AX665" s="11" t="s">
        <v>71</v>
      </c>
      <c r="AY665" s="157" t="s">
        <v>194</v>
      </c>
    </row>
    <row r="666" spans="2:51" s="11" customFormat="1" ht="12">
      <c r="B666" s="156"/>
      <c r="D666" s="153" t="s">
        <v>206</v>
      </c>
      <c r="E666" s="157" t="s">
        <v>3</v>
      </c>
      <c r="F666" s="158" t="s">
        <v>1680</v>
      </c>
      <c r="H666" s="159">
        <v>-7.35</v>
      </c>
      <c r="I666" s="160"/>
      <c r="L666" s="156"/>
      <c r="M666" s="161"/>
      <c r="N666" s="162"/>
      <c r="O666" s="162"/>
      <c r="P666" s="162"/>
      <c r="Q666" s="162"/>
      <c r="R666" s="162"/>
      <c r="S666" s="162"/>
      <c r="T666" s="163"/>
      <c r="AT666" s="157" t="s">
        <v>206</v>
      </c>
      <c r="AU666" s="157" t="s">
        <v>80</v>
      </c>
      <c r="AV666" s="11" t="s">
        <v>80</v>
      </c>
      <c r="AW666" s="11" t="s">
        <v>31</v>
      </c>
      <c r="AX666" s="11" t="s">
        <v>71</v>
      </c>
      <c r="AY666" s="157" t="s">
        <v>194</v>
      </c>
    </row>
    <row r="667" spans="2:51" s="12" customFormat="1" ht="12">
      <c r="B667" s="164"/>
      <c r="D667" s="153" t="s">
        <v>206</v>
      </c>
      <c r="E667" s="165" t="s">
        <v>3</v>
      </c>
      <c r="F667" s="166" t="s">
        <v>1150</v>
      </c>
      <c r="H667" s="165" t="s">
        <v>3</v>
      </c>
      <c r="I667" s="167"/>
      <c r="L667" s="164"/>
      <c r="M667" s="168"/>
      <c r="N667" s="169"/>
      <c r="O667" s="169"/>
      <c r="P667" s="169"/>
      <c r="Q667" s="169"/>
      <c r="R667" s="169"/>
      <c r="S667" s="169"/>
      <c r="T667" s="170"/>
      <c r="AT667" s="165" t="s">
        <v>206</v>
      </c>
      <c r="AU667" s="165" t="s">
        <v>80</v>
      </c>
      <c r="AV667" s="12" t="s">
        <v>78</v>
      </c>
      <c r="AW667" s="12" t="s">
        <v>31</v>
      </c>
      <c r="AX667" s="12" t="s">
        <v>71</v>
      </c>
      <c r="AY667" s="165" t="s">
        <v>194</v>
      </c>
    </row>
    <row r="668" spans="2:51" s="11" customFormat="1" ht="12">
      <c r="B668" s="156"/>
      <c r="D668" s="153" t="s">
        <v>206</v>
      </c>
      <c r="E668" s="157" t="s">
        <v>3</v>
      </c>
      <c r="F668" s="158" t="s">
        <v>1151</v>
      </c>
      <c r="H668" s="159">
        <v>27.24</v>
      </c>
      <c r="I668" s="160"/>
      <c r="L668" s="156"/>
      <c r="M668" s="161"/>
      <c r="N668" s="162"/>
      <c r="O668" s="162"/>
      <c r="P668" s="162"/>
      <c r="Q668" s="162"/>
      <c r="R668" s="162"/>
      <c r="S668" s="162"/>
      <c r="T668" s="163"/>
      <c r="AT668" s="157" t="s">
        <v>206</v>
      </c>
      <c r="AU668" s="157" t="s">
        <v>80</v>
      </c>
      <c r="AV668" s="11" t="s">
        <v>80</v>
      </c>
      <c r="AW668" s="11" t="s">
        <v>31</v>
      </c>
      <c r="AX668" s="11" t="s">
        <v>71</v>
      </c>
      <c r="AY668" s="157" t="s">
        <v>194</v>
      </c>
    </row>
    <row r="669" spans="2:51" s="11" customFormat="1" ht="12">
      <c r="B669" s="156"/>
      <c r="D669" s="153" t="s">
        <v>206</v>
      </c>
      <c r="E669" s="157" t="s">
        <v>3</v>
      </c>
      <c r="F669" s="158" t="s">
        <v>1681</v>
      </c>
      <c r="H669" s="159">
        <v>-11.775</v>
      </c>
      <c r="I669" s="160"/>
      <c r="L669" s="156"/>
      <c r="M669" s="161"/>
      <c r="N669" s="162"/>
      <c r="O669" s="162"/>
      <c r="P669" s="162"/>
      <c r="Q669" s="162"/>
      <c r="R669" s="162"/>
      <c r="S669" s="162"/>
      <c r="T669" s="163"/>
      <c r="AT669" s="157" t="s">
        <v>206</v>
      </c>
      <c r="AU669" s="157" t="s">
        <v>80</v>
      </c>
      <c r="AV669" s="11" t="s">
        <v>80</v>
      </c>
      <c r="AW669" s="11" t="s">
        <v>31</v>
      </c>
      <c r="AX669" s="11" t="s">
        <v>71</v>
      </c>
      <c r="AY669" s="157" t="s">
        <v>194</v>
      </c>
    </row>
    <row r="670" spans="2:51" s="14" customFormat="1" ht="12">
      <c r="B670" s="189"/>
      <c r="D670" s="153" t="s">
        <v>206</v>
      </c>
      <c r="E670" s="190" t="s">
        <v>1116</v>
      </c>
      <c r="F670" s="191" t="s">
        <v>283</v>
      </c>
      <c r="H670" s="192">
        <v>97.545</v>
      </c>
      <c r="I670" s="193"/>
      <c r="L670" s="189"/>
      <c r="M670" s="194"/>
      <c r="N670" s="195"/>
      <c r="O670" s="195"/>
      <c r="P670" s="195"/>
      <c r="Q670" s="195"/>
      <c r="R670" s="195"/>
      <c r="S670" s="195"/>
      <c r="T670" s="196"/>
      <c r="AT670" s="190" t="s">
        <v>206</v>
      </c>
      <c r="AU670" s="190" t="s">
        <v>80</v>
      </c>
      <c r="AV670" s="14" t="s">
        <v>195</v>
      </c>
      <c r="AW670" s="14" t="s">
        <v>31</v>
      </c>
      <c r="AX670" s="14" t="s">
        <v>71</v>
      </c>
      <c r="AY670" s="190" t="s">
        <v>194</v>
      </c>
    </row>
    <row r="671" spans="2:51" s="12" customFormat="1" ht="12">
      <c r="B671" s="164"/>
      <c r="D671" s="153" t="s">
        <v>206</v>
      </c>
      <c r="E671" s="165" t="s">
        <v>3</v>
      </c>
      <c r="F671" s="166" t="s">
        <v>1154</v>
      </c>
      <c r="H671" s="165" t="s">
        <v>3</v>
      </c>
      <c r="I671" s="167"/>
      <c r="L671" s="164"/>
      <c r="M671" s="168"/>
      <c r="N671" s="169"/>
      <c r="O671" s="169"/>
      <c r="P671" s="169"/>
      <c r="Q671" s="169"/>
      <c r="R671" s="169"/>
      <c r="S671" s="169"/>
      <c r="T671" s="170"/>
      <c r="AT671" s="165" t="s">
        <v>206</v>
      </c>
      <c r="AU671" s="165" t="s">
        <v>80</v>
      </c>
      <c r="AV671" s="12" t="s">
        <v>78</v>
      </c>
      <c r="AW671" s="12" t="s">
        <v>31</v>
      </c>
      <c r="AX671" s="12" t="s">
        <v>71</v>
      </c>
      <c r="AY671" s="165" t="s">
        <v>194</v>
      </c>
    </row>
    <row r="672" spans="2:51" s="11" customFormat="1" ht="12">
      <c r="B672" s="156"/>
      <c r="D672" s="153" t="s">
        <v>206</v>
      </c>
      <c r="E672" s="157" t="s">
        <v>3</v>
      </c>
      <c r="F672" s="158" t="s">
        <v>1682</v>
      </c>
      <c r="H672" s="159">
        <v>27.18</v>
      </c>
      <c r="I672" s="160"/>
      <c r="L672" s="156"/>
      <c r="M672" s="161"/>
      <c r="N672" s="162"/>
      <c r="O672" s="162"/>
      <c r="P672" s="162"/>
      <c r="Q672" s="162"/>
      <c r="R672" s="162"/>
      <c r="S672" s="162"/>
      <c r="T672" s="163"/>
      <c r="AT672" s="157" t="s">
        <v>206</v>
      </c>
      <c r="AU672" s="157" t="s">
        <v>80</v>
      </c>
      <c r="AV672" s="11" t="s">
        <v>80</v>
      </c>
      <c r="AW672" s="11" t="s">
        <v>31</v>
      </c>
      <c r="AX672" s="11" t="s">
        <v>71</v>
      </c>
      <c r="AY672" s="157" t="s">
        <v>194</v>
      </c>
    </row>
    <row r="673" spans="2:51" s="11" customFormat="1" ht="12">
      <c r="B673" s="156"/>
      <c r="D673" s="153" t="s">
        <v>206</v>
      </c>
      <c r="E673" s="157" t="s">
        <v>3</v>
      </c>
      <c r="F673" s="158" t="s">
        <v>1683</v>
      </c>
      <c r="H673" s="159">
        <v>-4.32</v>
      </c>
      <c r="I673" s="160"/>
      <c r="L673" s="156"/>
      <c r="M673" s="161"/>
      <c r="N673" s="162"/>
      <c r="O673" s="162"/>
      <c r="P673" s="162"/>
      <c r="Q673" s="162"/>
      <c r="R673" s="162"/>
      <c r="S673" s="162"/>
      <c r="T673" s="163"/>
      <c r="AT673" s="157" t="s">
        <v>206</v>
      </c>
      <c r="AU673" s="157" t="s">
        <v>80</v>
      </c>
      <c r="AV673" s="11" t="s">
        <v>80</v>
      </c>
      <c r="AW673" s="11" t="s">
        <v>31</v>
      </c>
      <c r="AX673" s="11" t="s">
        <v>71</v>
      </c>
      <c r="AY673" s="157" t="s">
        <v>194</v>
      </c>
    </row>
    <row r="674" spans="2:51" s="12" customFormat="1" ht="12">
      <c r="B674" s="164"/>
      <c r="D674" s="153" t="s">
        <v>206</v>
      </c>
      <c r="E674" s="165" t="s">
        <v>3</v>
      </c>
      <c r="F674" s="166" t="s">
        <v>1156</v>
      </c>
      <c r="H674" s="165" t="s">
        <v>3</v>
      </c>
      <c r="I674" s="167"/>
      <c r="L674" s="164"/>
      <c r="M674" s="168"/>
      <c r="N674" s="169"/>
      <c r="O674" s="169"/>
      <c r="P674" s="169"/>
      <c r="Q674" s="169"/>
      <c r="R674" s="169"/>
      <c r="S674" s="169"/>
      <c r="T674" s="170"/>
      <c r="AT674" s="165" t="s">
        <v>206</v>
      </c>
      <c r="AU674" s="165" t="s">
        <v>80</v>
      </c>
      <c r="AV674" s="12" t="s">
        <v>78</v>
      </c>
      <c r="AW674" s="12" t="s">
        <v>31</v>
      </c>
      <c r="AX674" s="12" t="s">
        <v>71</v>
      </c>
      <c r="AY674" s="165" t="s">
        <v>194</v>
      </c>
    </row>
    <row r="675" spans="2:51" s="11" customFormat="1" ht="12">
      <c r="B675" s="156"/>
      <c r="D675" s="153" t="s">
        <v>206</v>
      </c>
      <c r="E675" s="157" t="s">
        <v>3</v>
      </c>
      <c r="F675" s="158" t="s">
        <v>1682</v>
      </c>
      <c r="H675" s="159">
        <v>27.18</v>
      </c>
      <c r="I675" s="160"/>
      <c r="L675" s="156"/>
      <c r="M675" s="161"/>
      <c r="N675" s="162"/>
      <c r="O675" s="162"/>
      <c r="P675" s="162"/>
      <c r="Q675" s="162"/>
      <c r="R675" s="162"/>
      <c r="S675" s="162"/>
      <c r="T675" s="163"/>
      <c r="AT675" s="157" t="s">
        <v>206</v>
      </c>
      <c r="AU675" s="157" t="s">
        <v>80</v>
      </c>
      <c r="AV675" s="11" t="s">
        <v>80</v>
      </c>
      <c r="AW675" s="11" t="s">
        <v>31</v>
      </c>
      <c r="AX675" s="11" t="s">
        <v>71</v>
      </c>
      <c r="AY675" s="157" t="s">
        <v>194</v>
      </c>
    </row>
    <row r="676" spans="2:51" s="11" customFormat="1" ht="12">
      <c r="B676" s="156"/>
      <c r="D676" s="153" t="s">
        <v>206</v>
      </c>
      <c r="E676" s="157" t="s">
        <v>3</v>
      </c>
      <c r="F676" s="158" t="s">
        <v>1684</v>
      </c>
      <c r="H676" s="159">
        <v>-5.76</v>
      </c>
      <c r="I676" s="160"/>
      <c r="L676" s="156"/>
      <c r="M676" s="161"/>
      <c r="N676" s="162"/>
      <c r="O676" s="162"/>
      <c r="P676" s="162"/>
      <c r="Q676" s="162"/>
      <c r="R676" s="162"/>
      <c r="S676" s="162"/>
      <c r="T676" s="163"/>
      <c r="AT676" s="157" t="s">
        <v>206</v>
      </c>
      <c r="AU676" s="157" t="s">
        <v>80</v>
      </c>
      <c r="AV676" s="11" t="s">
        <v>80</v>
      </c>
      <c r="AW676" s="11" t="s">
        <v>31</v>
      </c>
      <c r="AX676" s="11" t="s">
        <v>71</v>
      </c>
      <c r="AY676" s="157" t="s">
        <v>194</v>
      </c>
    </row>
    <row r="677" spans="2:51" s="14" customFormat="1" ht="12">
      <c r="B677" s="189"/>
      <c r="D677" s="153" t="s">
        <v>206</v>
      </c>
      <c r="E677" s="190" t="s">
        <v>1121</v>
      </c>
      <c r="F677" s="191" t="s">
        <v>283</v>
      </c>
      <c r="H677" s="192">
        <v>44.28</v>
      </c>
      <c r="I677" s="193"/>
      <c r="L677" s="189"/>
      <c r="M677" s="194"/>
      <c r="N677" s="195"/>
      <c r="O677" s="195"/>
      <c r="P677" s="195"/>
      <c r="Q677" s="195"/>
      <c r="R677" s="195"/>
      <c r="S677" s="195"/>
      <c r="T677" s="196"/>
      <c r="AT677" s="190" t="s">
        <v>206</v>
      </c>
      <c r="AU677" s="190" t="s">
        <v>80</v>
      </c>
      <c r="AV677" s="14" t="s">
        <v>195</v>
      </c>
      <c r="AW677" s="14" t="s">
        <v>31</v>
      </c>
      <c r="AX677" s="14" t="s">
        <v>71</v>
      </c>
      <c r="AY677" s="190" t="s">
        <v>194</v>
      </c>
    </row>
    <row r="678" spans="2:51" s="12" customFormat="1" ht="12">
      <c r="B678" s="164"/>
      <c r="D678" s="153" t="s">
        <v>206</v>
      </c>
      <c r="E678" s="165" t="s">
        <v>3</v>
      </c>
      <c r="F678" s="166" t="s">
        <v>1161</v>
      </c>
      <c r="H678" s="165" t="s">
        <v>3</v>
      </c>
      <c r="I678" s="167"/>
      <c r="L678" s="164"/>
      <c r="M678" s="168"/>
      <c r="N678" s="169"/>
      <c r="O678" s="169"/>
      <c r="P678" s="169"/>
      <c r="Q678" s="169"/>
      <c r="R678" s="169"/>
      <c r="S678" s="169"/>
      <c r="T678" s="170"/>
      <c r="AT678" s="165" t="s">
        <v>206</v>
      </c>
      <c r="AU678" s="165" t="s">
        <v>80</v>
      </c>
      <c r="AV678" s="12" t="s">
        <v>78</v>
      </c>
      <c r="AW678" s="12" t="s">
        <v>31</v>
      </c>
      <c r="AX678" s="12" t="s">
        <v>71</v>
      </c>
      <c r="AY678" s="165" t="s">
        <v>194</v>
      </c>
    </row>
    <row r="679" spans="2:51" s="11" customFormat="1" ht="12">
      <c r="B679" s="156"/>
      <c r="D679" s="153" t="s">
        <v>206</v>
      </c>
      <c r="E679" s="157" t="s">
        <v>3</v>
      </c>
      <c r="F679" s="158" t="s">
        <v>1685</v>
      </c>
      <c r="H679" s="159">
        <v>26.388</v>
      </c>
      <c r="I679" s="160"/>
      <c r="L679" s="156"/>
      <c r="M679" s="161"/>
      <c r="N679" s="162"/>
      <c r="O679" s="162"/>
      <c r="P679" s="162"/>
      <c r="Q679" s="162"/>
      <c r="R679" s="162"/>
      <c r="S679" s="162"/>
      <c r="T679" s="163"/>
      <c r="AT679" s="157" t="s">
        <v>206</v>
      </c>
      <c r="AU679" s="157" t="s">
        <v>80</v>
      </c>
      <c r="AV679" s="11" t="s">
        <v>80</v>
      </c>
      <c r="AW679" s="11" t="s">
        <v>31</v>
      </c>
      <c r="AX679" s="11" t="s">
        <v>71</v>
      </c>
      <c r="AY679" s="157" t="s">
        <v>194</v>
      </c>
    </row>
    <row r="680" spans="2:51" s="11" customFormat="1" ht="12">
      <c r="B680" s="156"/>
      <c r="D680" s="153" t="s">
        <v>206</v>
      </c>
      <c r="E680" s="157" t="s">
        <v>3</v>
      </c>
      <c r="F680" s="158" t="s">
        <v>1686</v>
      </c>
      <c r="H680" s="159">
        <v>-1.44</v>
      </c>
      <c r="I680" s="160"/>
      <c r="L680" s="156"/>
      <c r="M680" s="161"/>
      <c r="N680" s="162"/>
      <c r="O680" s="162"/>
      <c r="P680" s="162"/>
      <c r="Q680" s="162"/>
      <c r="R680" s="162"/>
      <c r="S680" s="162"/>
      <c r="T680" s="163"/>
      <c r="AT680" s="157" t="s">
        <v>206</v>
      </c>
      <c r="AU680" s="157" t="s">
        <v>80</v>
      </c>
      <c r="AV680" s="11" t="s">
        <v>80</v>
      </c>
      <c r="AW680" s="11" t="s">
        <v>31</v>
      </c>
      <c r="AX680" s="11" t="s">
        <v>71</v>
      </c>
      <c r="AY680" s="157" t="s">
        <v>194</v>
      </c>
    </row>
    <row r="681" spans="2:51" s="14" customFormat="1" ht="12">
      <c r="B681" s="189"/>
      <c r="D681" s="153" t="s">
        <v>206</v>
      </c>
      <c r="E681" s="190" t="s">
        <v>1119</v>
      </c>
      <c r="F681" s="191" t="s">
        <v>283</v>
      </c>
      <c r="H681" s="192">
        <v>24.948</v>
      </c>
      <c r="I681" s="193"/>
      <c r="L681" s="189"/>
      <c r="M681" s="194"/>
      <c r="N681" s="195"/>
      <c r="O681" s="195"/>
      <c r="P681" s="195"/>
      <c r="Q681" s="195"/>
      <c r="R681" s="195"/>
      <c r="S681" s="195"/>
      <c r="T681" s="196"/>
      <c r="AT681" s="190" t="s">
        <v>206</v>
      </c>
      <c r="AU681" s="190" t="s">
        <v>80</v>
      </c>
      <c r="AV681" s="14" t="s">
        <v>195</v>
      </c>
      <c r="AW681" s="14" t="s">
        <v>31</v>
      </c>
      <c r="AX681" s="14" t="s">
        <v>71</v>
      </c>
      <c r="AY681" s="190" t="s">
        <v>194</v>
      </c>
    </row>
    <row r="682" spans="2:51" s="13" customFormat="1" ht="12">
      <c r="B682" s="171"/>
      <c r="D682" s="153" t="s">
        <v>206</v>
      </c>
      <c r="E682" s="172" t="s">
        <v>3</v>
      </c>
      <c r="F682" s="173" t="s">
        <v>215</v>
      </c>
      <c r="H682" s="174">
        <v>166.773</v>
      </c>
      <c r="I682" s="175"/>
      <c r="L682" s="171"/>
      <c r="M682" s="176"/>
      <c r="N682" s="177"/>
      <c r="O682" s="177"/>
      <c r="P682" s="177"/>
      <c r="Q682" s="177"/>
      <c r="R682" s="177"/>
      <c r="S682" s="177"/>
      <c r="T682" s="178"/>
      <c r="AT682" s="172" t="s">
        <v>206</v>
      </c>
      <c r="AU682" s="172" t="s">
        <v>80</v>
      </c>
      <c r="AV682" s="13" t="s">
        <v>202</v>
      </c>
      <c r="AW682" s="13" t="s">
        <v>31</v>
      </c>
      <c r="AX682" s="13" t="s">
        <v>78</v>
      </c>
      <c r="AY682" s="172" t="s">
        <v>194</v>
      </c>
    </row>
    <row r="683" spans="2:65" s="1" customFormat="1" ht="16.35" customHeight="1">
      <c r="B683" s="140"/>
      <c r="C683" s="141" t="s">
        <v>1687</v>
      </c>
      <c r="D683" s="141" t="s">
        <v>197</v>
      </c>
      <c r="E683" s="142" t="s">
        <v>1688</v>
      </c>
      <c r="F683" s="143" t="s">
        <v>1689</v>
      </c>
      <c r="G683" s="144" t="s">
        <v>532</v>
      </c>
      <c r="H683" s="145">
        <v>33.746</v>
      </c>
      <c r="I683" s="146"/>
      <c r="J683" s="147">
        <f>ROUND(I683*H683,2)</f>
        <v>0</v>
      </c>
      <c r="K683" s="143" t="s">
        <v>201</v>
      </c>
      <c r="L683" s="30"/>
      <c r="M683" s="148" t="s">
        <v>3</v>
      </c>
      <c r="N683" s="149" t="s">
        <v>42</v>
      </c>
      <c r="O683" s="49"/>
      <c r="P683" s="150">
        <f>O683*H683</f>
        <v>0</v>
      </c>
      <c r="Q683" s="150">
        <v>0</v>
      </c>
      <c r="R683" s="150">
        <f>Q683*H683</f>
        <v>0</v>
      </c>
      <c r="S683" s="150">
        <v>0</v>
      </c>
      <c r="T683" s="151">
        <f>S683*H683</f>
        <v>0</v>
      </c>
      <c r="AR683" s="16" t="s">
        <v>294</v>
      </c>
      <c r="AT683" s="16" t="s">
        <v>197</v>
      </c>
      <c r="AU683" s="16" t="s">
        <v>80</v>
      </c>
      <c r="AY683" s="16" t="s">
        <v>194</v>
      </c>
      <c r="BE683" s="152">
        <f>IF(N683="základní",J683,0)</f>
        <v>0</v>
      </c>
      <c r="BF683" s="152">
        <f>IF(N683="snížená",J683,0)</f>
        <v>0</v>
      </c>
      <c r="BG683" s="152">
        <f>IF(N683="zákl. přenesená",J683,0)</f>
        <v>0</v>
      </c>
      <c r="BH683" s="152">
        <f>IF(N683="sníž. přenesená",J683,0)</f>
        <v>0</v>
      </c>
      <c r="BI683" s="152">
        <f>IF(N683="nulová",J683,0)</f>
        <v>0</v>
      </c>
      <c r="BJ683" s="16" t="s">
        <v>78</v>
      </c>
      <c r="BK683" s="152">
        <f>ROUND(I683*H683,2)</f>
        <v>0</v>
      </c>
      <c r="BL683" s="16" t="s">
        <v>294</v>
      </c>
      <c r="BM683" s="16" t="s">
        <v>1690</v>
      </c>
    </row>
    <row r="684" spans="2:47" s="1" customFormat="1" ht="19.2">
      <c r="B684" s="30"/>
      <c r="D684" s="153" t="s">
        <v>204</v>
      </c>
      <c r="F684" s="154" t="s">
        <v>1691</v>
      </c>
      <c r="I684" s="85"/>
      <c r="L684" s="30"/>
      <c r="M684" s="155"/>
      <c r="N684" s="49"/>
      <c r="O684" s="49"/>
      <c r="P684" s="49"/>
      <c r="Q684" s="49"/>
      <c r="R684" s="49"/>
      <c r="S684" s="49"/>
      <c r="T684" s="50"/>
      <c r="AT684" s="16" t="s">
        <v>204</v>
      </c>
      <c r="AU684" s="16" t="s">
        <v>80</v>
      </c>
    </row>
    <row r="685" spans="2:51" s="11" customFormat="1" ht="12">
      <c r="B685" s="156"/>
      <c r="D685" s="153" t="s">
        <v>206</v>
      </c>
      <c r="E685" s="157" t="s">
        <v>3</v>
      </c>
      <c r="F685" s="158" t="s">
        <v>1692</v>
      </c>
      <c r="H685" s="159">
        <v>33.746</v>
      </c>
      <c r="I685" s="160"/>
      <c r="L685" s="156"/>
      <c r="M685" s="161"/>
      <c r="N685" s="162"/>
      <c r="O685" s="162"/>
      <c r="P685" s="162"/>
      <c r="Q685" s="162"/>
      <c r="R685" s="162"/>
      <c r="S685" s="162"/>
      <c r="T685" s="163"/>
      <c r="AT685" s="157" t="s">
        <v>206</v>
      </c>
      <c r="AU685" s="157" t="s">
        <v>80</v>
      </c>
      <c r="AV685" s="11" t="s">
        <v>80</v>
      </c>
      <c r="AW685" s="11" t="s">
        <v>31</v>
      </c>
      <c r="AX685" s="11" t="s">
        <v>78</v>
      </c>
      <c r="AY685" s="157" t="s">
        <v>194</v>
      </c>
    </row>
    <row r="686" spans="2:65" s="1" customFormat="1" ht="16.35" customHeight="1">
      <c r="B686" s="140"/>
      <c r="C686" s="141" t="s">
        <v>1693</v>
      </c>
      <c r="D686" s="141" t="s">
        <v>197</v>
      </c>
      <c r="E686" s="142" t="s">
        <v>1694</v>
      </c>
      <c r="F686" s="143" t="s">
        <v>1695</v>
      </c>
      <c r="G686" s="144" t="s">
        <v>228</v>
      </c>
      <c r="H686" s="145">
        <v>6.43</v>
      </c>
      <c r="I686" s="146"/>
      <c r="J686" s="147">
        <f>ROUND(I686*H686,2)</f>
        <v>0</v>
      </c>
      <c r="K686" s="143" t="s">
        <v>201</v>
      </c>
      <c r="L686" s="30"/>
      <c r="M686" s="148" t="s">
        <v>3</v>
      </c>
      <c r="N686" s="149" t="s">
        <v>42</v>
      </c>
      <c r="O686" s="49"/>
      <c r="P686" s="150">
        <f>O686*H686</f>
        <v>0</v>
      </c>
      <c r="Q686" s="150">
        <v>0.0001</v>
      </c>
      <c r="R686" s="150">
        <f>Q686*H686</f>
        <v>0.000643</v>
      </c>
      <c r="S686" s="150">
        <v>0</v>
      </c>
      <c r="T686" s="151">
        <f>S686*H686</f>
        <v>0</v>
      </c>
      <c r="AR686" s="16" t="s">
        <v>294</v>
      </c>
      <c r="AT686" s="16" t="s">
        <v>197</v>
      </c>
      <c r="AU686" s="16" t="s">
        <v>80</v>
      </c>
      <c r="AY686" s="16" t="s">
        <v>194</v>
      </c>
      <c r="BE686" s="152">
        <f>IF(N686="základní",J686,0)</f>
        <v>0</v>
      </c>
      <c r="BF686" s="152">
        <f>IF(N686="snížená",J686,0)</f>
        <v>0</v>
      </c>
      <c r="BG686" s="152">
        <f>IF(N686="zákl. přenesená",J686,0)</f>
        <v>0</v>
      </c>
      <c r="BH686" s="152">
        <f>IF(N686="sníž. přenesená",J686,0)</f>
        <v>0</v>
      </c>
      <c r="BI686" s="152">
        <f>IF(N686="nulová",J686,0)</f>
        <v>0</v>
      </c>
      <c r="BJ686" s="16" t="s">
        <v>78</v>
      </c>
      <c r="BK686" s="152">
        <f>ROUND(I686*H686,2)</f>
        <v>0</v>
      </c>
      <c r="BL686" s="16" t="s">
        <v>294</v>
      </c>
      <c r="BM686" s="16" t="s">
        <v>1696</v>
      </c>
    </row>
    <row r="687" spans="2:47" s="1" customFormat="1" ht="19.2">
      <c r="B687" s="30"/>
      <c r="D687" s="153" t="s">
        <v>204</v>
      </c>
      <c r="F687" s="154" t="s">
        <v>1697</v>
      </c>
      <c r="I687" s="85"/>
      <c r="L687" s="30"/>
      <c r="M687" s="155"/>
      <c r="N687" s="49"/>
      <c r="O687" s="49"/>
      <c r="P687" s="49"/>
      <c r="Q687" s="49"/>
      <c r="R687" s="49"/>
      <c r="S687" s="49"/>
      <c r="T687" s="50"/>
      <c r="AT687" s="16" t="s">
        <v>204</v>
      </c>
      <c r="AU687" s="16" t="s">
        <v>80</v>
      </c>
    </row>
    <row r="688" spans="2:51" s="12" customFormat="1" ht="12">
      <c r="B688" s="164"/>
      <c r="D688" s="153" t="s">
        <v>206</v>
      </c>
      <c r="E688" s="165" t="s">
        <v>3</v>
      </c>
      <c r="F688" s="166" t="s">
        <v>1154</v>
      </c>
      <c r="H688" s="165" t="s">
        <v>3</v>
      </c>
      <c r="I688" s="167"/>
      <c r="L688" s="164"/>
      <c r="M688" s="168"/>
      <c r="N688" s="169"/>
      <c r="O688" s="169"/>
      <c r="P688" s="169"/>
      <c r="Q688" s="169"/>
      <c r="R688" s="169"/>
      <c r="S688" s="169"/>
      <c r="T688" s="170"/>
      <c r="AT688" s="165" t="s">
        <v>206</v>
      </c>
      <c r="AU688" s="165" t="s">
        <v>80</v>
      </c>
      <c r="AV688" s="12" t="s">
        <v>78</v>
      </c>
      <c r="AW688" s="12" t="s">
        <v>31</v>
      </c>
      <c r="AX688" s="12" t="s">
        <v>71</v>
      </c>
      <c r="AY688" s="165" t="s">
        <v>194</v>
      </c>
    </row>
    <row r="689" spans="2:51" s="11" customFormat="1" ht="12">
      <c r="B689" s="156"/>
      <c r="D689" s="153" t="s">
        <v>206</v>
      </c>
      <c r="E689" s="157" t="s">
        <v>3</v>
      </c>
      <c r="F689" s="158" t="s">
        <v>1698</v>
      </c>
      <c r="H689" s="159">
        <v>3.775</v>
      </c>
      <c r="I689" s="160"/>
      <c r="L689" s="156"/>
      <c r="M689" s="161"/>
      <c r="N689" s="162"/>
      <c r="O689" s="162"/>
      <c r="P689" s="162"/>
      <c r="Q689" s="162"/>
      <c r="R689" s="162"/>
      <c r="S689" s="162"/>
      <c r="T689" s="163"/>
      <c r="AT689" s="157" t="s">
        <v>206</v>
      </c>
      <c r="AU689" s="157" t="s">
        <v>80</v>
      </c>
      <c r="AV689" s="11" t="s">
        <v>80</v>
      </c>
      <c r="AW689" s="11" t="s">
        <v>31</v>
      </c>
      <c r="AX689" s="11" t="s">
        <v>71</v>
      </c>
      <c r="AY689" s="157" t="s">
        <v>194</v>
      </c>
    </row>
    <row r="690" spans="2:51" s="11" customFormat="1" ht="12">
      <c r="B690" s="156"/>
      <c r="D690" s="153" t="s">
        <v>206</v>
      </c>
      <c r="E690" s="157" t="s">
        <v>3</v>
      </c>
      <c r="F690" s="158" t="s">
        <v>1699</v>
      </c>
      <c r="H690" s="159">
        <v>-0.48</v>
      </c>
      <c r="I690" s="160"/>
      <c r="L690" s="156"/>
      <c r="M690" s="161"/>
      <c r="N690" s="162"/>
      <c r="O690" s="162"/>
      <c r="P690" s="162"/>
      <c r="Q690" s="162"/>
      <c r="R690" s="162"/>
      <c r="S690" s="162"/>
      <c r="T690" s="163"/>
      <c r="AT690" s="157" t="s">
        <v>206</v>
      </c>
      <c r="AU690" s="157" t="s">
        <v>80</v>
      </c>
      <c r="AV690" s="11" t="s">
        <v>80</v>
      </c>
      <c r="AW690" s="11" t="s">
        <v>31</v>
      </c>
      <c r="AX690" s="11" t="s">
        <v>71</v>
      </c>
      <c r="AY690" s="157" t="s">
        <v>194</v>
      </c>
    </row>
    <row r="691" spans="2:51" s="12" customFormat="1" ht="12">
      <c r="B691" s="164"/>
      <c r="D691" s="153" t="s">
        <v>206</v>
      </c>
      <c r="E691" s="165" t="s">
        <v>3</v>
      </c>
      <c r="F691" s="166" t="s">
        <v>1156</v>
      </c>
      <c r="H691" s="165" t="s">
        <v>3</v>
      </c>
      <c r="I691" s="167"/>
      <c r="L691" s="164"/>
      <c r="M691" s="168"/>
      <c r="N691" s="169"/>
      <c r="O691" s="169"/>
      <c r="P691" s="169"/>
      <c r="Q691" s="169"/>
      <c r="R691" s="169"/>
      <c r="S691" s="169"/>
      <c r="T691" s="170"/>
      <c r="AT691" s="165" t="s">
        <v>206</v>
      </c>
      <c r="AU691" s="165" t="s">
        <v>80</v>
      </c>
      <c r="AV691" s="12" t="s">
        <v>78</v>
      </c>
      <c r="AW691" s="12" t="s">
        <v>31</v>
      </c>
      <c r="AX691" s="12" t="s">
        <v>71</v>
      </c>
      <c r="AY691" s="165" t="s">
        <v>194</v>
      </c>
    </row>
    <row r="692" spans="2:51" s="11" customFormat="1" ht="12">
      <c r="B692" s="156"/>
      <c r="D692" s="153" t="s">
        <v>206</v>
      </c>
      <c r="E692" s="157" t="s">
        <v>3</v>
      </c>
      <c r="F692" s="158" t="s">
        <v>1698</v>
      </c>
      <c r="H692" s="159">
        <v>3.775</v>
      </c>
      <c r="I692" s="160"/>
      <c r="L692" s="156"/>
      <c r="M692" s="161"/>
      <c r="N692" s="162"/>
      <c r="O692" s="162"/>
      <c r="P692" s="162"/>
      <c r="Q692" s="162"/>
      <c r="R692" s="162"/>
      <c r="S692" s="162"/>
      <c r="T692" s="163"/>
      <c r="AT692" s="157" t="s">
        <v>206</v>
      </c>
      <c r="AU692" s="157" t="s">
        <v>80</v>
      </c>
      <c r="AV692" s="11" t="s">
        <v>80</v>
      </c>
      <c r="AW692" s="11" t="s">
        <v>31</v>
      </c>
      <c r="AX692" s="11" t="s">
        <v>71</v>
      </c>
      <c r="AY692" s="157" t="s">
        <v>194</v>
      </c>
    </row>
    <row r="693" spans="2:51" s="11" customFormat="1" ht="12">
      <c r="B693" s="156"/>
      <c r="D693" s="153" t="s">
        <v>206</v>
      </c>
      <c r="E693" s="157" t="s">
        <v>3</v>
      </c>
      <c r="F693" s="158" t="s">
        <v>1700</v>
      </c>
      <c r="H693" s="159">
        <v>-0.64</v>
      </c>
      <c r="I693" s="160"/>
      <c r="L693" s="156"/>
      <c r="M693" s="161"/>
      <c r="N693" s="162"/>
      <c r="O693" s="162"/>
      <c r="P693" s="162"/>
      <c r="Q693" s="162"/>
      <c r="R693" s="162"/>
      <c r="S693" s="162"/>
      <c r="T693" s="163"/>
      <c r="AT693" s="157" t="s">
        <v>206</v>
      </c>
      <c r="AU693" s="157" t="s">
        <v>80</v>
      </c>
      <c r="AV693" s="11" t="s">
        <v>80</v>
      </c>
      <c r="AW693" s="11" t="s">
        <v>31</v>
      </c>
      <c r="AX693" s="11" t="s">
        <v>71</v>
      </c>
      <c r="AY693" s="157" t="s">
        <v>194</v>
      </c>
    </row>
    <row r="694" spans="2:51" s="13" customFormat="1" ht="12">
      <c r="B694" s="171"/>
      <c r="D694" s="153" t="s">
        <v>206</v>
      </c>
      <c r="E694" s="172" t="s">
        <v>3</v>
      </c>
      <c r="F694" s="173" t="s">
        <v>215</v>
      </c>
      <c r="H694" s="174">
        <v>6.43</v>
      </c>
      <c r="I694" s="175"/>
      <c r="L694" s="171"/>
      <c r="M694" s="176"/>
      <c r="N694" s="177"/>
      <c r="O694" s="177"/>
      <c r="P694" s="177"/>
      <c r="Q694" s="177"/>
      <c r="R694" s="177"/>
      <c r="S694" s="177"/>
      <c r="T694" s="178"/>
      <c r="AT694" s="172" t="s">
        <v>206</v>
      </c>
      <c r="AU694" s="172" t="s">
        <v>80</v>
      </c>
      <c r="AV694" s="13" t="s">
        <v>202</v>
      </c>
      <c r="AW694" s="13" t="s">
        <v>31</v>
      </c>
      <c r="AX694" s="13" t="s">
        <v>78</v>
      </c>
      <c r="AY694" s="172" t="s">
        <v>194</v>
      </c>
    </row>
    <row r="695" spans="2:63" s="10" customFormat="1" ht="22.8" customHeight="1">
      <c r="B695" s="127"/>
      <c r="D695" s="128" t="s">
        <v>70</v>
      </c>
      <c r="E695" s="138" t="s">
        <v>1010</v>
      </c>
      <c r="F695" s="138" t="s">
        <v>1011</v>
      </c>
      <c r="I695" s="130"/>
      <c r="J695" s="139">
        <f>BK695</f>
        <v>0</v>
      </c>
      <c r="L695" s="127"/>
      <c r="M695" s="132"/>
      <c r="N695" s="133"/>
      <c r="O695" s="133"/>
      <c r="P695" s="134">
        <f>SUM(P696:P705)</f>
        <v>0</v>
      </c>
      <c r="Q695" s="133"/>
      <c r="R695" s="134">
        <f>SUM(R696:R705)</f>
        <v>0.21508248</v>
      </c>
      <c r="S695" s="133"/>
      <c r="T695" s="135">
        <f>SUM(T696:T705)</f>
        <v>0</v>
      </c>
      <c r="AR695" s="128" t="s">
        <v>80</v>
      </c>
      <c r="AT695" s="136" t="s">
        <v>70</v>
      </c>
      <c r="AU695" s="136" t="s">
        <v>78</v>
      </c>
      <c r="AY695" s="128" t="s">
        <v>194</v>
      </c>
      <c r="BK695" s="137">
        <f>SUM(BK696:BK705)</f>
        <v>0</v>
      </c>
    </row>
    <row r="696" spans="2:65" s="1" customFormat="1" ht="16.35" customHeight="1">
      <c r="B696" s="140"/>
      <c r="C696" s="141" t="s">
        <v>1012</v>
      </c>
      <c r="D696" s="141" t="s">
        <v>197</v>
      </c>
      <c r="E696" s="142" t="s">
        <v>1013</v>
      </c>
      <c r="F696" s="143" t="s">
        <v>1014</v>
      </c>
      <c r="G696" s="144" t="s">
        <v>228</v>
      </c>
      <c r="H696" s="145">
        <v>405.816</v>
      </c>
      <c r="I696" s="146"/>
      <c r="J696" s="147">
        <f>ROUND(I696*H696,2)</f>
        <v>0</v>
      </c>
      <c r="K696" s="143" t="s">
        <v>201</v>
      </c>
      <c r="L696" s="30"/>
      <c r="M696" s="148" t="s">
        <v>3</v>
      </c>
      <c r="N696" s="149" t="s">
        <v>42</v>
      </c>
      <c r="O696" s="49"/>
      <c r="P696" s="150">
        <f>O696*H696</f>
        <v>0</v>
      </c>
      <c r="Q696" s="150">
        <v>0.0002</v>
      </c>
      <c r="R696" s="150">
        <f>Q696*H696</f>
        <v>0.0811632</v>
      </c>
      <c r="S696" s="150">
        <v>0</v>
      </c>
      <c r="T696" s="151">
        <f>S696*H696</f>
        <v>0</v>
      </c>
      <c r="AR696" s="16" t="s">
        <v>294</v>
      </c>
      <c r="AT696" s="16" t="s">
        <v>197</v>
      </c>
      <c r="AU696" s="16" t="s">
        <v>80</v>
      </c>
      <c r="AY696" s="16" t="s">
        <v>194</v>
      </c>
      <c r="BE696" s="152">
        <f>IF(N696="základní",J696,0)</f>
        <v>0</v>
      </c>
      <c r="BF696" s="152">
        <f>IF(N696="snížená",J696,0)</f>
        <v>0</v>
      </c>
      <c r="BG696" s="152">
        <f>IF(N696="zákl. přenesená",J696,0)</f>
        <v>0</v>
      </c>
      <c r="BH696" s="152">
        <f>IF(N696="sníž. přenesená",J696,0)</f>
        <v>0</v>
      </c>
      <c r="BI696" s="152">
        <f>IF(N696="nulová",J696,0)</f>
        <v>0</v>
      </c>
      <c r="BJ696" s="16" t="s">
        <v>78</v>
      </c>
      <c r="BK696" s="152">
        <f>ROUND(I696*H696,2)</f>
        <v>0</v>
      </c>
      <c r="BL696" s="16" t="s">
        <v>294</v>
      </c>
      <c r="BM696" s="16" t="s">
        <v>1701</v>
      </c>
    </row>
    <row r="697" spans="2:47" s="1" customFormat="1" ht="12">
      <c r="B697" s="30"/>
      <c r="D697" s="153" t="s">
        <v>204</v>
      </c>
      <c r="F697" s="154" t="s">
        <v>1016</v>
      </c>
      <c r="I697" s="85"/>
      <c r="L697" s="30"/>
      <c r="M697" s="155"/>
      <c r="N697" s="49"/>
      <c r="O697" s="49"/>
      <c r="P697" s="49"/>
      <c r="Q697" s="49"/>
      <c r="R697" s="49"/>
      <c r="S697" s="49"/>
      <c r="T697" s="50"/>
      <c r="AT697" s="16" t="s">
        <v>204</v>
      </c>
      <c r="AU697" s="16" t="s">
        <v>80</v>
      </c>
    </row>
    <row r="698" spans="2:51" s="11" customFormat="1" ht="12">
      <c r="B698" s="156"/>
      <c r="D698" s="153" t="s">
        <v>206</v>
      </c>
      <c r="E698" s="157" t="s">
        <v>3</v>
      </c>
      <c r="F698" s="158" t="s">
        <v>139</v>
      </c>
      <c r="H698" s="159">
        <v>405.816</v>
      </c>
      <c r="I698" s="160"/>
      <c r="L698" s="156"/>
      <c r="M698" s="161"/>
      <c r="N698" s="162"/>
      <c r="O698" s="162"/>
      <c r="P698" s="162"/>
      <c r="Q698" s="162"/>
      <c r="R698" s="162"/>
      <c r="S698" s="162"/>
      <c r="T698" s="163"/>
      <c r="AT698" s="157" t="s">
        <v>206</v>
      </c>
      <c r="AU698" s="157" t="s">
        <v>80</v>
      </c>
      <c r="AV698" s="11" t="s">
        <v>80</v>
      </c>
      <c r="AW698" s="11" t="s">
        <v>31</v>
      </c>
      <c r="AX698" s="11" t="s">
        <v>78</v>
      </c>
      <c r="AY698" s="157" t="s">
        <v>194</v>
      </c>
    </row>
    <row r="699" spans="2:65" s="1" customFormat="1" ht="16.35" customHeight="1">
      <c r="B699" s="140"/>
      <c r="C699" s="141" t="s">
        <v>1027</v>
      </c>
      <c r="D699" s="141" t="s">
        <v>197</v>
      </c>
      <c r="E699" s="142" t="s">
        <v>1028</v>
      </c>
      <c r="F699" s="143" t="s">
        <v>1029</v>
      </c>
      <c r="G699" s="144" t="s">
        <v>228</v>
      </c>
      <c r="H699" s="145">
        <v>405.816</v>
      </c>
      <c r="I699" s="146"/>
      <c r="J699" s="147">
        <f>ROUND(I699*H699,2)</f>
        <v>0</v>
      </c>
      <c r="K699" s="143" t="s">
        <v>201</v>
      </c>
      <c r="L699" s="30"/>
      <c r="M699" s="148" t="s">
        <v>3</v>
      </c>
      <c r="N699" s="149" t="s">
        <v>42</v>
      </c>
      <c r="O699" s="49"/>
      <c r="P699" s="150">
        <f>O699*H699</f>
        <v>0</v>
      </c>
      <c r="Q699" s="150">
        <v>0.00032</v>
      </c>
      <c r="R699" s="150">
        <f>Q699*H699</f>
        <v>0.12986112</v>
      </c>
      <c r="S699" s="150">
        <v>0</v>
      </c>
      <c r="T699" s="151">
        <f>S699*H699</f>
        <v>0</v>
      </c>
      <c r="AR699" s="16" t="s">
        <v>294</v>
      </c>
      <c r="AT699" s="16" t="s">
        <v>197</v>
      </c>
      <c r="AU699" s="16" t="s">
        <v>80</v>
      </c>
      <c r="AY699" s="16" t="s">
        <v>194</v>
      </c>
      <c r="BE699" s="152">
        <f>IF(N699="základní",J699,0)</f>
        <v>0</v>
      </c>
      <c r="BF699" s="152">
        <f>IF(N699="snížená",J699,0)</f>
        <v>0</v>
      </c>
      <c r="BG699" s="152">
        <f>IF(N699="zákl. přenesená",J699,0)</f>
        <v>0</v>
      </c>
      <c r="BH699" s="152">
        <f>IF(N699="sníž. přenesená",J699,0)</f>
        <v>0</v>
      </c>
      <c r="BI699" s="152">
        <f>IF(N699="nulová",J699,0)</f>
        <v>0</v>
      </c>
      <c r="BJ699" s="16" t="s">
        <v>78</v>
      </c>
      <c r="BK699" s="152">
        <f>ROUND(I699*H699,2)</f>
        <v>0</v>
      </c>
      <c r="BL699" s="16" t="s">
        <v>294</v>
      </c>
      <c r="BM699" s="16" t="s">
        <v>1702</v>
      </c>
    </row>
    <row r="700" spans="2:47" s="1" customFormat="1" ht="19.2">
      <c r="B700" s="30"/>
      <c r="D700" s="153" t="s">
        <v>204</v>
      </c>
      <c r="F700" s="154" t="s">
        <v>1031</v>
      </c>
      <c r="I700" s="85"/>
      <c r="L700" s="30"/>
      <c r="M700" s="155"/>
      <c r="N700" s="49"/>
      <c r="O700" s="49"/>
      <c r="P700" s="49"/>
      <c r="Q700" s="49"/>
      <c r="R700" s="49"/>
      <c r="S700" s="49"/>
      <c r="T700" s="50"/>
      <c r="AT700" s="16" t="s">
        <v>204</v>
      </c>
      <c r="AU700" s="16" t="s">
        <v>80</v>
      </c>
    </row>
    <row r="701" spans="2:51" s="11" customFormat="1" ht="12">
      <c r="B701" s="156"/>
      <c r="D701" s="153" t="s">
        <v>206</v>
      </c>
      <c r="E701" s="157" t="s">
        <v>3</v>
      </c>
      <c r="F701" s="158" t="s">
        <v>1703</v>
      </c>
      <c r="H701" s="159">
        <v>405.816</v>
      </c>
      <c r="I701" s="160"/>
      <c r="L701" s="156"/>
      <c r="M701" s="161"/>
      <c r="N701" s="162"/>
      <c r="O701" s="162"/>
      <c r="P701" s="162"/>
      <c r="Q701" s="162"/>
      <c r="R701" s="162"/>
      <c r="S701" s="162"/>
      <c r="T701" s="163"/>
      <c r="AT701" s="157" t="s">
        <v>206</v>
      </c>
      <c r="AU701" s="157" t="s">
        <v>80</v>
      </c>
      <c r="AV701" s="11" t="s">
        <v>80</v>
      </c>
      <c r="AW701" s="11" t="s">
        <v>31</v>
      </c>
      <c r="AX701" s="11" t="s">
        <v>71</v>
      </c>
      <c r="AY701" s="157" t="s">
        <v>194</v>
      </c>
    </row>
    <row r="702" spans="2:51" s="13" customFormat="1" ht="12">
      <c r="B702" s="171"/>
      <c r="D702" s="153" t="s">
        <v>206</v>
      </c>
      <c r="E702" s="172" t="s">
        <v>139</v>
      </c>
      <c r="F702" s="173" t="s">
        <v>215</v>
      </c>
      <c r="H702" s="174">
        <v>405.816</v>
      </c>
      <c r="I702" s="175"/>
      <c r="L702" s="171"/>
      <c r="M702" s="176"/>
      <c r="N702" s="177"/>
      <c r="O702" s="177"/>
      <c r="P702" s="177"/>
      <c r="Q702" s="177"/>
      <c r="R702" s="177"/>
      <c r="S702" s="177"/>
      <c r="T702" s="178"/>
      <c r="AT702" s="172" t="s">
        <v>206</v>
      </c>
      <c r="AU702" s="172" t="s">
        <v>80</v>
      </c>
      <c r="AV702" s="13" t="s">
        <v>202</v>
      </c>
      <c r="AW702" s="13" t="s">
        <v>31</v>
      </c>
      <c r="AX702" s="13" t="s">
        <v>78</v>
      </c>
      <c r="AY702" s="172" t="s">
        <v>194</v>
      </c>
    </row>
    <row r="703" spans="2:65" s="1" customFormat="1" ht="16.35" customHeight="1">
      <c r="B703" s="140"/>
      <c r="C703" s="141" t="s">
        <v>1033</v>
      </c>
      <c r="D703" s="141" t="s">
        <v>197</v>
      </c>
      <c r="E703" s="142" t="s">
        <v>1034</v>
      </c>
      <c r="F703" s="143" t="s">
        <v>1035</v>
      </c>
      <c r="G703" s="144" t="s">
        <v>228</v>
      </c>
      <c r="H703" s="145">
        <v>405.816</v>
      </c>
      <c r="I703" s="146"/>
      <c r="J703" s="147">
        <f>ROUND(I703*H703,2)</f>
        <v>0</v>
      </c>
      <c r="K703" s="143" t="s">
        <v>201</v>
      </c>
      <c r="L703" s="30"/>
      <c r="M703" s="148" t="s">
        <v>3</v>
      </c>
      <c r="N703" s="149" t="s">
        <v>42</v>
      </c>
      <c r="O703" s="49"/>
      <c r="P703" s="150">
        <f>O703*H703</f>
        <v>0</v>
      </c>
      <c r="Q703" s="150">
        <v>1E-05</v>
      </c>
      <c r="R703" s="150">
        <f>Q703*H703</f>
        <v>0.00405816</v>
      </c>
      <c r="S703" s="150">
        <v>0</v>
      </c>
      <c r="T703" s="151">
        <f>S703*H703</f>
        <v>0</v>
      </c>
      <c r="AR703" s="16" t="s">
        <v>294</v>
      </c>
      <c r="AT703" s="16" t="s">
        <v>197</v>
      </c>
      <c r="AU703" s="16" t="s">
        <v>80</v>
      </c>
      <c r="AY703" s="16" t="s">
        <v>194</v>
      </c>
      <c r="BE703" s="152">
        <f>IF(N703="základní",J703,0)</f>
        <v>0</v>
      </c>
      <c r="BF703" s="152">
        <f>IF(N703="snížená",J703,0)</f>
        <v>0</v>
      </c>
      <c r="BG703" s="152">
        <f>IF(N703="zákl. přenesená",J703,0)</f>
        <v>0</v>
      </c>
      <c r="BH703" s="152">
        <f>IF(N703="sníž. přenesená",J703,0)</f>
        <v>0</v>
      </c>
      <c r="BI703" s="152">
        <f>IF(N703="nulová",J703,0)</f>
        <v>0</v>
      </c>
      <c r="BJ703" s="16" t="s">
        <v>78</v>
      </c>
      <c r="BK703" s="152">
        <f>ROUND(I703*H703,2)</f>
        <v>0</v>
      </c>
      <c r="BL703" s="16" t="s">
        <v>294</v>
      </c>
      <c r="BM703" s="16" t="s">
        <v>1704</v>
      </c>
    </row>
    <row r="704" spans="2:47" s="1" customFormat="1" ht="19.2">
      <c r="B704" s="30"/>
      <c r="D704" s="153" t="s">
        <v>204</v>
      </c>
      <c r="F704" s="154" t="s">
        <v>1037</v>
      </c>
      <c r="I704" s="85"/>
      <c r="L704" s="30"/>
      <c r="M704" s="155"/>
      <c r="N704" s="49"/>
      <c r="O704" s="49"/>
      <c r="P704" s="49"/>
      <c r="Q704" s="49"/>
      <c r="R704" s="49"/>
      <c r="S704" s="49"/>
      <c r="T704" s="50"/>
      <c r="AT704" s="16" t="s">
        <v>204</v>
      </c>
      <c r="AU704" s="16" t="s">
        <v>80</v>
      </c>
    </row>
    <row r="705" spans="2:51" s="11" customFormat="1" ht="12">
      <c r="B705" s="156"/>
      <c r="D705" s="153" t="s">
        <v>206</v>
      </c>
      <c r="E705" s="157" t="s">
        <v>3</v>
      </c>
      <c r="F705" s="158" t="s">
        <v>139</v>
      </c>
      <c r="H705" s="159">
        <v>405.816</v>
      </c>
      <c r="I705" s="160"/>
      <c r="L705" s="156"/>
      <c r="M705" s="161"/>
      <c r="N705" s="162"/>
      <c r="O705" s="162"/>
      <c r="P705" s="162"/>
      <c r="Q705" s="162"/>
      <c r="R705" s="162"/>
      <c r="S705" s="162"/>
      <c r="T705" s="163"/>
      <c r="AT705" s="157" t="s">
        <v>206</v>
      </c>
      <c r="AU705" s="157" t="s">
        <v>80</v>
      </c>
      <c r="AV705" s="11" t="s">
        <v>80</v>
      </c>
      <c r="AW705" s="11" t="s">
        <v>31</v>
      </c>
      <c r="AX705" s="11" t="s">
        <v>78</v>
      </c>
      <c r="AY705" s="157" t="s">
        <v>194</v>
      </c>
    </row>
    <row r="706" spans="2:63" s="10" customFormat="1" ht="25.95" customHeight="1">
      <c r="B706" s="127"/>
      <c r="D706" s="128" t="s">
        <v>70</v>
      </c>
      <c r="E706" s="129" t="s">
        <v>220</v>
      </c>
      <c r="F706" s="129" t="s">
        <v>1039</v>
      </c>
      <c r="I706" s="130"/>
      <c r="J706" s="131">
        <f>BK706</f>
        <v>0</v>
      </c>
      <c r="L706" s="127"/>
      <c r="M706" s="132"/>
      <c r="N706" s="133"/>
      <c r="O706" s="133"/>
      <c r="P706" s="134">
        <f>P707</f>
        <v>0</v>
      </c>
      <c r="Q706" s="133"/>
      <c r="R706" s="134">
        <f>R707</f>
        <v>0</v>
      </c>
      <c r="S706" s="133"/>
      <c r="T706" s="135">
        <f>T707</f>
        <v>0</v>
      </c>
      <c r="AR706" s="128" t="s">
        <v>195</v>
      </c>
      <c r="AT706" s="136" t="s">
        <v>70</v>
      </c>
      <c r="AU706" s="136" t="s">
        <v>71</v>
      </c>
      <c r="AY706" s="128" t="s">
        <v>194</v>
      </c>
      <c r="BK706" s="137">
        <f>BK707</f>
        <v>0</v>
      </c>
    </row>
    <row r="707" spans="2:63" s="10" customFormat="1" ht="22.8" customHeight="1">
      <c r="B707" s="127"/>
      <c r="D707" s="128" t="s">
        <v>70</v>
      </c>
      <c r="E707" s="138" t="s">
        <v>1040</v>
      </c>
      <c r="F707" s="138" t="s">
        <v>1041</v>
      </c>
      <c r="I707" s="130"/>
      <c r="J707" s="139">
        <f>BK707</f>
        <v>0</v>
      </c>
      <c r="L707" s="127"/>
      <c r="M707" s="132"/>
      <c r="N707" s="133"/>
      <c r="O707" s="133"/>
      <c r="P707" s="134">
        <f>SUM(P708:P709)</f>
        <v>0</v>
      </c>
      <c r="Q707" s="133"/>
      <c r="R707" s="134">
        <f>SUM(R708:R709)</f>
        <v>0</v>
      </c>
      <c r="S707" s="133"/>
      <c r="T707" s="135">
        <f>SUM(T708:T709)</f>
        <v>0</v>
      </c>
      <c r="AR707" s="128" t="s">
        <v>195</v>
      </c>
      <c r="AT707" s="136" t="s">
        <v>70</v>
      </c>
      <c r="AU707" s="136" t="s">
        <v>78</v>
      </c>
      <c r="AY707" s="128" t="s">
        <v>194</v>
      </c>
      <c r="BK707" s="137">
        <f>SUM(BK708:BK709)</f>
        <v>0</v>
      </c>
    </row>
    <row r="708" spans="2:65" s="1" customFormat="1" ht="16.35" customHeight="1">
      <c r="B708" s="140"/>
      <c r="C708" s="141" t="s">
        <v>1042</v>
      </c>
      <c r="D708" s="141" t="s">
        <v>197</v>
      </c>
      <c r="E708" s="142" t="s">
        <v>1043</v>
      </c>
      <c r="F708" s="143" t="s">
        <v>1044</v>
      </c>
      <c r="G708" s="144" t="s">
        <v>596</v>
      </c>
      <c r="H708" s="145">
        <v>1</v>
      </c>
      <c r="I708" s="146"/>
      <c r="J708" s="147">
        <f>ROUND(I708*H708,2)</f>
        <v>0</v>
      </c>
      <c r="K708" s="143" t="s">
        <v>3</v>
      </c>
      <c r="L708" s="30"/>
      <c r="M708" s="148" t="s">
        <v>3</v>
      </c>
      <c r="N708" s="149" t="s">
        <v>42</v>
      </c>
      <c r="O708" s="49"/>
      <c r="P708" s="150">
        <f>O708*H708</f>
        <v>0</v>
      </c>
      <c r="Q708" s="150">
        <v>0</v>
      </c>
      <c r="R708" s="150">
        <f>Q708*H708</f>
        <v>0</v>
      </c>
      <c r="S708" s="150">
        <v>0</v>
      </c>
      <c r="T708" s="151">
        <f>S708*H708</f>
        <v>0</v>
      </c>
      <c r="AR708" s="16" t="s">
        <v>507</v>
      </c>
      <c r="AT708" s="16" t="s">
        <v>197</v>
      </c>
      <c r="AU708" s="16" t="s">
        <v>80</v>
      </c>
      <c r="AY708" s="16" t="s">
        <v>194</v>
      </c>
      <c r="BE708" s="152">
        <f>IF(N708="základní",J708,0)</f>
        <v>0</v>
      </c>
      <c r="BF708" s="152">
        <f>IF(N708="snížená",J708,0)</f>
        <v>0</v>
      </c>
      <c r="BG708" s="152">
        <f>IF(N708="zákl. přenesená",J708,0)</f>
        <v>0</v>
      </c>
      <c r="BH708" s="152">
        <f>IF(N708="sníž. přenesená",J708,0)</f>
        <v>0</v>
      </c>
      <c r="BI708" s="152">
        <f>IF(N708="nulová",J708,0)</f>
        <v>0</v>
      </c>
      <c r="BJ708" s="16" t="s">
        <v>78</v>
      </c>
      <c r="BK708" s="152">
        <f>ROUND(I708*H708,2)</f>
        <v>0</v>
      </c>
      <c r="BL708" s="16" t="s">
        <v>507</v>
      </c>
      <c r="BM708" s="16" t="s">
        <v>1705</v>
      </c>
    </row>
    <row r="709" spans="2:47" s="1" customFormat="1" ht="12">
      <c r="B709" s="30"/>
      <c r="D709" s="153" t="s">
        <v>204</v>
      </c>
      <c r="F709" s="154" t="s">
        <v>1044</v>
      </c>
      <c r="I709" s="85"/>
      <c r="L709" s="30"/>
      <c r="M709" s="155"/>
      <c r="N709" s="49"/>
      <c r="O709" s="49"/>
      <c r="P709" s="49"/>
      <c r="Q709" s="49"/>
      <c r="R709" s="49"/>
      <c r="S709" s="49"/>
      <c r="T709" s="50"/>
      <c r="AT709" s="16" t="s">
        <v>204</v>
      </c>
      <c r="AU709" s="16" t="s">
        <v>80</v>
      </c>
    </row>
    <row r="710" spans="2:63" s="10" customFormat="1" ht="25.95" customHeight="1">
      <c r="B710" s="127"/>
      <c r="D710" s="128" t="s">
        <v>70</v>
      </c>
      <c r="E710" s="129" t="s">
        <v>1046</v>
      </c>
      <c r="F710" s="129" t="s">
        <v>1047</v>
      </c>
      <c r="I710" s="130"/>
      <c r="J710" s="131">
        <f>BK710</f>
        <v>0</v>
      </c>
      <c r="L710" s="127"/>
      <c r="M710" s="132"/>
      <c r="N710" s="133"/>
      <c r="O710" s="133"/>
      <c r="P710" s="134">
        <f>P711</f>
        <v>0</v>
      </c>
      <c r="Q710" s="133"/>
      <c r="R710" s="134">
        <f>R711</f>
        <v>0</v>
      </c>
      <c r="S710" s="133"/>
      <c r="T710" s="135">
        <f>T711</f>
        <v>0</v>
      </c>
      <c r="AR710" s="128" t="s">
        <v>202</v>
      </c>
      <c r="AT710" s="136" t="s">
        <v>70</v>
      </c>
      <c r="AU710" s="136" t="s">
        <v>71</v>
      </c>
      <c r="AY710" s="128" t="s">
        <v>194</v>
      </c>
      <c r="BK710" s="137">
        <f>BK711</f>
        <v>0</v>
      </c>
    </row>
    <row r="711" spans="2:63" s="10" customFormat="1" ht="22.8" customHeight="1">
      <c r="B711" s="127"/>
      <c r="D711" s="128" t="s">
        <v>70</v>
      </c>
      <c r="E711" s="138" t="s">
        <v>1048</v>
      </c>
      <c r="F711" s="138" t="s">
        <v>1049</v>
      </c>
      <c r="I711" s="130"/>
      <c r="J711" s="139">
        <f>BK711</f>
        <v>0</v>
      </c>
      <c r="L711" s="127"/>
      <c r="M711" s="132"/>
      <c r="N711" s="133"/>
      <c r="O711" s="133"/>
      <c r="P711" s="134">
        <f>SUM(P712:P714)</f>
        <v>0</v>
      </c>
      <c r="Q711" s="133"/>
      <c r="R711" s="134">
        <f>SUM(R712:R714)</f>
        <v>0</v>
      </c>
      <c r="S711" s="133"/>
      <c r="T711" s="135">
        <f>SUM(T712:T714)</f>
        <v>0</v>
      </c>
      <c r="AR711" s="128" t="s">
        <v>202</v>
      </c>
      <c r="AT711" s="136" t="s">
        <v>70</v>
      </c>
      <c r="AU711" s="136" t="s">
        <v>78</v>
      </c>
      <c r="AY711" s="128" t="s">
        <v>194</v>
      </c>
      <c r="BK711" s="137">
        <f>SUM(BK712:BK714)</f>
        <v>0</v>
      </c>
    </row>
    <row r="712" spans="2:65" s="1" customFormat="1" ht="16.35" customHeight="1">
      <c r="B712" s="140"/>
      <c r="C712" s="141" t="s">
        <v>1706</v>
      </c>
      <c r="D712" s="141" t="s">
        <v>197</v>
      </c>
      <c r="E712" s="142" t="s">
        <v>1707</v>
      </c>
      <c r="F712" s="143" t="s">
        <v>1708</v>
      </c>
      <c r="G712" s="144" t="s">
        <v>200</v>
      </c>
      <c r="H712" s="145">
        <v>6</v>
      </c>
      <c r="I712" s="146"/>
      <c r="J712" s="147">
        <f>ROUND(I712*H712,2)</f>
        <v>0</v>
      </c>
      <c r="K712" s="143" t="s">
        <v>3</v>
      </c>
      <c r="L712" s="30"/>
      <c r="M712" s="148" t="s">
        <v>3</v>
      </c>
      <c r="N712" s="149" t="s">
        <v>42</v>
      </c>
      <c r="O712" s="49"/>
      <c r="P712" s="150">
        <f>O712*H712</f>
        <v>0</v>
      </c>
      <c r="Q712" s="150">
        <v>0</v>
      </c>
      <c r="R712" s="150">
        <f>Q712*H712</f>
        <v>0</v>
      </c>
      <c r="S712" s="150">
        <v>0</v>
      </c>
      <c r="T712" s="151">
        <f>S712*H712</f>
        <v>0</v>
      </c>
      <c r="AR712" s="16" t="s">
        <v>1053</v>
      </c>
      <c r="AT712" s="16" t="s">
        <v>197</v>
      </c>
      <c r="AU712" s="16" t="s">
        <v>80</v>
      </c>
      <c r="AY712" s="16" t="s">
        <v>194</v>
      </c>
      <c r="BE712" s="152">
        <f>IF(N712="základní",J712,0)</f>
        <v>0</v>
      </c>
      <c r="BF712" s="152">
        <f>IF(N712="snížená",J712,0)</f>
        <v>0</v>
      </c>
      <c r="BG712" s="152">
        <f>IF(N712="zákl. přenesená",J712,0)</f>
        <v>0</v>
      </c>
      <c r="BH712" s="152">
        <f>IF(N712="sníž. přenesená",J712,0)</f>
        <v>0</v>
      </c>
      <c r="BI712" s="152">
        <f>IF(N712="nulová",J712,0)</f>
        <v>0</v>
      </c>
      <c r="BJ712" s="16" t="s">
        <v>78</v>
      </c>
      <c r="BK712" s="152">
        <f>ROUND(I712*H712,2)</f>
        <v>0</v>
      </c>
      <c r="BL712" s="16" t="s">
        <v>1053</v>
      </c>
      <c r="BM712" s="16" t="s">
        <v>1709</v>
      </c>
    </row>
    <row r="713" spans="2:47" s="1" customFormat="1" ht="12">
      <c r="B713" s="30"/>
      <c r="D713" s="153" t="s">
        <v>204</v>
      </c>
      <c r="F713" s="154" t="s">
        <v>1708</v>
      </c>
      <c r="I713" s="85"/>
      <c r="L713" s="30"/>
      <c r="M713" s="155"/>
      <c r="N713" s="49"/>
      <c r="O713" s="49"/>
      <c r="P713" s="49"/>
      <c r="Q713" s="49"/>
      <c r="R713" s="49"/>
      <c r="S713" s="49"/>
      <c r="T713" s="50"/>
      <c r="AT713" s="16" t="s">
        <v>204</v>
      </c>
      <c r="AU713" s="16" t="s">
        <v>80</v>
      </c>
    </row>
    <row r="714" spans="2:51" s="11" customFormat="1" ht="12">
      <c r="B714" s="156"/>
      <c r="D714" s="153" t="s">
        <v>206</v>
      </c>
      <c r="E714" s="157" t="s">
        <v>3</v>
      </c>
      <c r="F714" s="158" t="s">
        <v>233</v>
      </c>
      <c r="H714" s="159">
        <v>6</v>
      </c>
      <c r="I714" s="160"/>
      <c r="L714" s="156"/>
      <c r="M714" s="161"/>
      <c r="N714" s="162"/>
      <c r="O714" s="162"/>
      <c r="P714" s="162"/>
      <c r="Q714" s="162"/>
      <c r="R714" s="162"/>
      <c r="S714" s="162"/>
      <c r="T714" s="163"/>
      <c r="AT714" s="157" t="s">
        <v>206</v>
      </c>
      <c r="AU714" s="157" t="s">
        <v>80</v>
      </c>
      <c r="AV714" s="11" t="s">
        <v>80</v>
      </c>
      <c r="AW714" s="11" t="s">
        <v>31</v>
      </c>
      <c r="AX714" s="11" t="s">
        <v>78</v>
      </c>
      <c r="AY714" s="157" t="s">
        <v>194</v>
      </c>
    </row>
    <row r="715" spans="2:63" s="10" customFormat="1" ht="25.95" customHeight="1">
      <c r="B715" s="127"/>
      <c r="D715" s="128" t="s">
        <v>70</v>
      </c>
      <c r="E715" s="129" t="s">
        <v>1074</v>
      </c>
      <c r="F715" s="129" t="s">
        <v>1075</v>
      </c>
      <c r="I715" s="130"/>
      <c r="J715" s="131">
        <f>BK715</f>
        <v>0</v>
      </c>
      <c r="L715" s="127"/>
      <c r="M715" s="132"/>
      <c r="N715" s="133"/>
      <c r="O715" s="133"/>
      <c r="P715" s="134">
        <f>SUM(P716:P723)</f>
        <v>0</v>
      </c>
      <c r="Q715" s="133"/>
      <c r="R715" s="134">
        <f>SUM(R716:R723)</f>
        <v>0</v>
      </c>
      <c r="S715" s="133"/>
      <c r="T715" s="135">
        <f>SUM(T716:T723)</f>
        <v>0</v>
      </c>
      <c r="AR715" s="128" t="s">
        <v>202</v>
      </c>
      <c r="AT715" s="136" t="s">
        <v>70</v>
      </c>
      <c r="AU715" s="136" t="s">
        <v>71</v>
      </c>
      <c r="AY715" s="128" t="s">
        <v>194</v>
      </c>
      <c r="BK715" s="137">
        <f>SUM(BK716:BK723)</f>
        <v>0</v>
      </c>
    </row>
    <row r="716" spans="2:65" s="1" customFormat="1" ht="16.35" customHeight="1">
      <c r="B716" s="140"/>
      <c r="C716" s="141" t="s">
        <v>1076</v>
      </c>
      <c r="D716" s="141" t="s">
        <v>197</v>
      </c>
      <c r="E716" s="142" t="s">
        <v>1077</v>
      </c>
      <c r="F716" s="143" t="s">
        <v>1078</v>
      </c>
      <c r="G716" s="144" t="s">
        <v>200</v>
      </c>
      <c r="H716" s="145">
        <v>3</v>
      </c>
      <c r="I716" s="146"/>
      <c r="J716" s="147">
        <f>ROUND(I716*H716,2)</f>
        <v>0</v>
      </c>
      <c r="K716" s="143" t="s">
        <v>3</v>
      </c>
      <c r="L716" s="30"/>
      <c r="M716" s="148" t="s">
        <v>3</v>
      </c>
      <c r="N716" s="149" t="s">
        <v>42</v>
      </c>
      <c r="O716" s="49"/>
      <c r="P716" s="150">
        <f>O716*H716</f>
        <v>0</v>
      </c>
      <c r="Q716" s="150">
        <v>0</v>
      </c>
      <c r="R716" s="150">
        <f>Q716*H716</f>
        <v>0</v>
      </c>
      <c r="S716" s="150">
        <v>0</v>
      </c>
      <c r="T716" s="151">
        <f>S716*H716</f>
        <v>0</v>
      </c>
      <c r="AR716" s="16" t="s">
        <v>1053</v>
      </c>
      <c r="AT716" s="16" t="s">
        <v>197</v>
      </c>
      <c r="AU716" s="16" t="s">
        <v>78</v>
      </c>
      <c r="AY716" s="16" t="s">
        <v>194</v>
      </c>
      <c r="BE716" s="152">
        <f>IF(N716="základní",J716,0)</f>
        <v>0</v>
      </c>
      <c r="BF716" s="152">
        <f>IF(N716="snížená",J716,0)</f>
        <v>0</v>
      </c>
      <c r="BG716" s="152">
        <f>IF(N716="zákl. přenesená",J716,0)</f>
        <v>0</v>
      </c>
      <c r="BH716" s="152">
        <f>IF(N716="sníž. přenesená",J716,0)</f>
        <v>0</v>
      </c>
      <c r="BI716" s="152">
        <f>IF(N716="nulová",J716,0)</f>
        <v>0</v>
      </c>
      <c r="BJ716" s="16" t="s">
        <v>78</v>
      </c>
      <c r="BK716" s="152">
        <f>ROUND(I716*H716,2)</f>
        <v>0</v>
      </c>
      <c r="BL716" s="16" t="s">
        <v>1053</v>
      </c>
      <c r="BM716" s="16" t="s">
        <v>1710</v>
      </c>
    </row>
    <row r="717" spans="2:47" s="1" customFormat="1" ht="12">
      <c r="B717" s="30"/>
      <c r="D717" s="153" t="s">
        <v>204</v>
      </c>
      <c r="F717" s="154" t="s">
        <v>1078</v>
      </c>
      <c r="I717" s="85"/>
      <c r="L717" s="30"/>
      <c r="M717" s="155"/>
      <c r="N717" s="49"/>
      <c r="O717" s="49"/>
      <c r="P717" s="49"/>
      <c r="Q717" s="49"/>
      <c r="R717" s="49"/>
      <c r="S717" s="49"/>
      <c r="T717" s="50"/>
      <c r="AT717" s="16" t="s">
        <v>204</v>
      </c>
      <c r="AU717" s="16" t="s">
        <v>78</v>
      </c>
    </row>
    <row r="718" spans="2:65" s="1" customFormat="1" ht="16.35" customHeight="1">
      <c r="B718" s="140"/>
      <c r="C718" s="141" t="s">
        <v>1080</v>
      </c>
      <c r="D718" s="141" t="s">
        <v>197</v>
      </c>
      <c r="E718" s="142" t="s">
        <v>1081</v>
      </c>
      <c r="F718" s="143" t="s">
        <v>1082</v>
      </c>
      <c r="G718" s="144" t="s">
        <v>200</v>
      </c>
      <c r="H718" s="145">
        <v>8</v>
      </c>
      <c r="I718" s="146"/>
      <c r="J718" s="147">
        <f>ROUND(I718*H718,2)</f>
        <v>0</v>
      </c>
      <c r="K718" s="143" t="s">
        <v>3</v>
      </c>
      <c r="L718" s="30"/>
      <c r="M718" s="148" t="s">
        <v>3</v>
      </c>
      <c r="N718" s="149" t="s">
        <v>42</v>
      </c>
      <c r="O718" s="49"/>
      <c r="P718" s="150">
        <f>O718*H718</f>
        <v>0</v>
      </c>
      <c r="Q718" s="150">
        <v>0</v>
      </c>
      <c r="R718" s="150">
        <f>Q718*H718</f>
        <v>0</v>
      </c>
      <c r="S718" s="150">
        <v>0</v>
      </c>
      <c r="T718" s="151">
        <f>S718*H718</f>
        <v>0</v>
      </c>
      <c r="AR718" s="16" t="s">
        <v>1053</v>
      </c>
      <c r="AT718" s="16" t="s">
        <v>197</v>
      </c>
      <c r="AU718" s="16" t="s">
        <v>78</v>
      </c>
      <c r="AY718" s="16" t="s">
        <v>194</v>
      </c>
      <c r="BE718" s="152">
        <f>IF(N718="základní",J718,0)</f>
        <v>0</v>
      </c>
      <c r="BF718" s="152">
        <f>IF(N718="snížená",J718,0)</f>
        <v>0</v>
      </c>
      <c r="BG718" s="152">
        <f>IF(N718="zákl. přenesená",J718,0)</f>
        <v>0</v>
      </c>
      <c r="BH718" s="152">
        <f>IF(N718="sníž. přenesená",J718,0)</f>
        <v>0</v>
      </c>
      <c r="BI718" s="152">
        <f>IF(N718="nulová",J718,0)</f>
        <v>0</v>
      </c>
      <c r="BJ718" s="16" t="s">
        <v>78</v>
      </c>
      <c r="BK718" s="152">
        <f>ROUND(I718*H718,2)</f>
        <v>0</v>
      </c>
      <c r="BL718" s="16" t="s">
        <v>1053</v>
      </c>
      <c r="BM718" s="16" t="s">
        <v>1711</v>
      </c>
    </row>
    <row r="719" spans="2:47" s="1" customFormat="1" ht="12">
      <c r="B719" s="30"/>
      <c r="D719" s="153" t="s">
        <v>204</v>
      </c>
      <c r="F719" s="154" t="s">
        <v>1082</v>
      </c>
      <c r="I719" s="85"/>
      <c r="L719" s="30"/>
      <c r="M719" s="155"/>
      <c r="N719" s="49"/>
      <c r="O719" s="49"/>
      <c r="P719" s="49"/>
      <c r="Q719" s="49"/>
      <c r="R719" s="49"/>
      <c r="S719" s="49"/>
      <c r="T719" s="50"/>
      <c r="AT719" s="16" t="s">
        <v>204</v>
      </c>
      <c r="AU719" s="16" t="s">
        <v>78</v>
      </c>
    </row>
    <row r="720" spans="2:65" s="1" customFormat="1" ht="16.35" customHeight="1">
      <c r="B720" s="140"/>
      <c r="C720" s="141" t="s">
        <v>1712</v>
      </c>
      <c r="D720" s="141" t="s">
        <v>197</v>
      </c>
      <c r="E720" s="142" t="s">
        <v>1713</v>
      </c>
      <c r="F720" s="143" t="s">
        <v>1714</v>
      </c>
      <c r="G720" s="144" t="s">
        <v>532</v>
      </c>
      <c r="H720" s="145">
        <v>10</v>
      </c>
      <c r="I720" s="146"/>
      <c r="J720" s="147">
        <f>ROUND(I720*H720,2)</f>
        <v>0</v>
      </c>
      <c r="K720" s="143" t="s">
        <v>3</v>
      </c>
      <c r="L720" s="30"/>
      <c r="M720" s="148" t="s">
        <v>3</v>
      </c>
      <c r="N720" s="149" t="s">
        <v>42</v>
      </c>
      <c r="O720" s="49"/>
      <c r="P720" s="150">
        <f>O720*H720</f>
        <v>0</v>
      </c>
      <c r="Q720" s="150">
        <v>0</v>
      </c>
      <c r="R720" s="150">
        <f>Q720*H720</f>
        <v>0</v>
      </c>
      <c r="S720" s="150">
        <v>0</v>
      </c>
      <c r="T720" s="151">
        <f>S720*H720</f>
        <v>0</v>
      </c>
      <c r="AR720" s="16" t="s">
        <v>1053</v>
      </c>
      <c r="AT720" s="16" t="s">
        <v>197</v>
      </c>
      <c r="AU720" s="16" t="s">
        <v>78</v>
      </c>
      <c r="AY720" s="16" t="s">
        <v>194</v>
      </c>
      <c r="BE720" s="152">
        <f>IF(N720="základní",J720,0)</f>
        <v>0</v>
      </c>
      <c r="BF720" s="152">
        <f>IF(N720="snížená",J720,0)</f>
        <v>0</v>
      </c>
      <c r="BG720" s="152">
        <f>IF(N720="zákl. přenesená",J720,0)</f>
        <v>0</v>
      </c>
      <c r="BH720" s="152">
        <f>IF(N720="sníž. přenesená",J720,0)</f>
        <v>0</v>
      </c>
      <c r="BI720" s="152">
        <f>IF(N720="nulová",J720,0)</f>
        <v>0</v>
      </c>
      <c r="BJ720" s="16" t="s">
        <v>78</v>
      </c>
      <c r="BK720" s="152">
        <f>ROUND(I720*H720,2)</f>
        <v>0</v>
      </c>
      <c r="BL720" s="16" t="s">
        <v>1053</v>
      </c>
      <c r="BM720" s="16" t="s">
        <v>1715</v>
      </c>
    </row>
    <row r="721" spans="2:47" s="1" customFormat="1" ht="12">
      <c r="B721" s="30"/>
      <c r="D721" s="153" t="s">
        <v>204</v>
      </c>
      <c r="F721" s="154" t="s">
        <v>1714</v>
      </c>
      <c r="I721" s="85"/>
      <c r="L721" s="30"/>
      <c r="M721" s="155"/>
      <c r="N721" s="49"/>
      <c r="O721" s="49"/>
      <c r="P721" s="49"/>
      <c r="Q721" s="49"/>
      <c r="R721" s="49"/>
      <c r="S721" s="49"/>
      <c r="T721" s="50"/>
      <c r="AT721" s="16" t="s">
        <v>204</v>
      </c>
      <c r="AU721" s="16" t="s">
        <v>78</v>
      </c>
    </row>
    <row r="722" spans="2:65" s="1" customFormat="1" ht="16.35" customHeight="1">
      <c r="B722" s="140"/>
      <c r="C722" s="141" t="s">
        <v>1716</v>
      </c>
      <c r="D722" s="141" t="s">
        <v>197</v>
      </c>
      <c r="E722" s="142" t="s">
        <v>1717</v>
      </c>
      <c r="F722" s="143" t="s">
        <v>1718</v>
      </c>
      <c r="G722" s="144" t="s">
        <v>1071</v>
      </c>
      <c r="H722" s="145">
        <v>8</v>
      </c>
      <c r="I722" s="146"/>
      <c r="J722" s="147">
        <f>ROUND(I722*H722,2)</f>
        <v>0</v>
      </c>
      <c r="K722" s="143" t="s">
        <v>3</v>
      </c>
      <c r="L722" s="30"/>
      <c r="M722" s="148" t="s">
        <v>3</v>
      </c>
      <c r="N722" s="149" t="s">
        <v>42</v>
      </c>
      <c r="O722" s="49"/>
      <c r="P722" s="150">
        <f>O722*H722</f>
        <v>0</v>
      </c>
      <c r="Q722" s="150">
        <v>0</v>
      </c>
      <c r="R722" s="150">
        <f>Q722*H722</f>
        <v>0</v>
      </c>
      <c r="S722" s="150">
        <v>0</v>
      </c>
      <c r="T722" s="151">
        <f>S722*H722</f>
        <v>0</v>
      </c>
      <c r="AR722" s="16" t="s">
        <v>1053</v>
      </c>
      <c r="AT722" s="16" t="s">
        <v>197</v>
      </c>
      <c r="AU722" s="16" t="s">
        <v>78</v>
      </c>
      <c r="AY722" s="16" t="s">
        <v>194</v>
      </c>
      <c r="BE722" s="152">
        <f>IF(N722="základní",J722,0)</f>
        <v>0</v>
      </c>
      <c r="BF722" s="152">
        <f>IF(N722="snížená",J722,0)</f>
        <v>0</v>
      </c>
      <c r="BG722" s="152">
        <f>IF(N722="zákl. přenesená",J722,0)</f>
        <v>0</v>
      </c>
      <c r="BH722" s="152">
        <f>IF(N722="sníž. přenesená",J722,0)</f>
        <v>0</v>
      </c>
      <c r="BI722" s="152">
        <f>IF(N722="nulová",J722,0)</f>
        <v>0</v>
      </c>
      <c r="BJ722" s="16" t="s">
        <v>78</v>
      </c>
      <c r="BK722" s="152">
        <f>ROUND(I722*H722,2)</f>
        <v>0</v>
      </c>
      <c r="BL722" s="16" t="s">
        <v>1053</v>
      </c>
      <c r="BM722" s="16" t="s">
        <v>1719</v>
      </c>
    </row>
    <row r="723" spans="2:47" s="1" customFormat="1" ht="12">
      <c r="B723" s="30"/>
      <c r="D723" s="153" t="s">
        <v>204</v>
      </c>
      <c r="F723" s="154" t="s">
        <v>1718</v>
      </c>
      <c r="I723" s="85"/>
      <c r="L723" s="30"/>
      <c r="M723" s="155"/>
      <c r="N723" s="49"/>
      <c r="O723" s="49"/>
      <c r="P723" s="49"/>
      <c r="Q723" s="49"/>
      <c r="R723" s="49"/>
      <c r="S723" s="49"/>
      <c r="T723" s="50"/>
      <c r="AT723" s="16" t="s">
        <v>204</v>
      </c>
      <c r="AU723" s="16" t="s">
        <v>78</v>
      </c>
    </row>
    <row r="724" spans="2:63" s="10" customFormat="1" ht="25.95" customHeight="1">
      <c r="B724" s="127"/>
      <c r="D724" s="128" t="s">
        <v>70</v>
      </c>
      <c r="E724" s="129" t="s">
        <v>1092</v>
      </c>
      <c r="F724" s="129" t="s">
        <v>1093</v>
      </c>
      <c r="I724" s="130"/>
      <c r="J724" s="131">
        <f>BK724</f>
        <v>0</v>
      </c>
      <c r="L724" s="127"/>
      <c r="M724" s="132"/>
      <c r="N724" s="133"/>
      <c r="O724" s="133"/>
      <c r="P724" s="134">
        <f>P725+P728</f>
        <v>0</v>
      </c>
      <c r="Q724" s="133"/>
      <c r="R724" s="134">
        <f>R725+R728</f>
        <v>0</v>
      </c>
      <c r="S724" s="133"/>
      <c r="T724" s="135">
        <f>T725+T728</f>
        <v>0</v>
      </c>
      <c r="AR724" s="128" t="s">
        <v>225</v>
      </c>
      <c r="AT724" s="136" t="s">
        <v>70</v>
      </c>
      <c r="AU724" s="136" t="s">
        <v>71</v>
      </c>
      <c r="AY724" s="128" t="s">
        <v>194</v>
      </c>
      <c r="BK724" s="137">
        <f>BK725+BK728</f>
        <v>0</v>
      </c>
    </row>
    <row r="725" spans="2:63" s="10" customFormat="1" ht="22.8" customHeight="1">
      <c r="B725" s="127"/>
      <c r="D725" s="128" t="s">
        <v>70</v>
      </c>
      <c r="E725" s="138" t="s">
        <v>1094</v>
      </c>
      <c r="F725" s="138" t="s">
        <v>1095</v>
      </c>
      <c r="I725" s="130"/>
      <c r="J725" s="139">
        <f>BK725</f>
        <v>0</v>
      </c>
      <c r="L725" s="127"/>
      <c r="M725" s="132"/>
      <c r="N725" s="133"/>
      <c r="O725" s="133"/>
      <c r="P725" s="134">
        <f>SUM(P726:P727)</f>
        <v>0</v>
      </c>
      <c r="Q725" s="133"/>
      <c r="R725" s="134">
        <f>SUM(R726:R727)</f>
        <v>0</v>
      </c>
      <c r="S725" s="133"/>
      <c r="T725" s="135">
        <f>SUM(T726:T727)</f>
        <v>0</v>
      </c>
      <c r="AR725" s="128" t="s">
        <v>225</v>
      </c>
      <c r="AT725" s="136" t="s">
        <v>70</v>
      </c>
      <c r="AU725" s="136" t="s">
        <v>78</v>
      </c>
      <c r="AY725" s="128" t="s">
        <v>194</v>
      </c>
      <c r="BK725" s="137">
        <f>SUM(BK726:BK727)</f>
        <v>0</v>
      </c>
    </row>
    <row r="726" spans="2:65" s="1" customFormat="1" ht="16.35" customHeight="1">
      <c r="B726" s="140"/>
      <c r="C726" s="141" t="s">
        <v>1096</v>
      </c>
      <c r="D726" s="141" t="s">
        <v>197</v>
      </c>
      <c r="E726" s="142" t="s">
        <v>1097</v>
      </c>
      <c r="F726" s="143" t="s">
        <v>1095</v>
      </c>
      <c r="G726" s="144" t="s">
        <v>596</v>
      </c>
      <c r="H726" s="145">
        <v>1</v>
      </c>
      <c r="I726" s="146"/>
      <c r="J726" s="147">
        <f>ROUND(I726*H726,2)</f>
        <v>0</v>
      </c>
      <c r="K726" s="143" t="s">
        <v>201</v>
      </c>
      <c r="L726" s="30"/>
      <c r="M726" s="148" t="s">
        <v>3</v>
      </c>
      <c r="N726" s="149" t="s">
        <v>42</v>
      </c>
      <c r="O726" s="49"/>
      <c r="P726" s="150">
        <f>O726*H726</f>
        <v>0</v>
      </c>
      <c r="Q726" s="150">
        <v>0</v>
      </c>
      <c r="R726" s="150">
        <f>Q726*H726</f>
        <v>0</v>
      </c>
      <c r="S726" s="150">
        <v>0</v>
      </c>
      <c r="T726" s="151">
        <f>S726*H726</f>
        <v>0</v>
      </c>
      <c r="AR726" s="16" t="s">
        <v>1098</v>
      </c>
      <c r="AT726" s="16" t="s">
        <v>197</v>
      </c>
      <c r="AU726" s="16" t="s">
        <v>80</v>
      </c>
      <c r="AY726" s="16" t="s">
        <v>194</v>
      </c>
      <c r="BE726" s="152">
        <f>IF(N726="základní",J726,0)</f>
        <v>0</v>
      </c>
      <c r="BF726" s="152">
        <f>IF(N726="snížená",J726,0)</f>
        <v>0</v>
      </c>
      <c r="BG726" s="152">
        <f>IF(N726="zákl. přenesená",J726,0)</f>
        <v>0</v>
      </c>
      <c r="BH726" s="152">
        <f>IF(N726="sníž. přenesená",J726,0)</f>
        <v>0</v>
      </c>
      <c r="BI726" s="152">
        <f>IF(N726="nulová",J726,0)</f>
        <v>0</v>
      </c>
      <c r="BJ726" s="16" t="s">
        <v>78</v>
      </c>
      <c r="BK726" s="152">
        <f>ROUND(I726*H726,2)</f>
        <v>0</v>
      </c>
      <c r="BL726" s="16" t="s">
        <v>1098</v>
      </c>
      <c r="BM726" s="16" t="s">
        <v>1720</v>
      </c>
    </row>
    <row r="727" spans="2:47" s="1" customFormat="1" ht="12">
      <c r="B727" s="30"/>
      <c r="D727" s="153" t="s">
        <v>204</v>
      </c>
      <c r="F727" s="154" t="s">
        <v>1095</v>
      </c>
      <c r="I727" s="85"/>
      <c r="L727" s="30"/>
      <c r="M727" s="155"/>
      <c r="N727" s="49"/>
      <c r="O727" s="49"/>
      <c r="P727" s="49"/>
      <c r="Q727" s="49"/>
      <c r="R727" s="49"/>
      <c r="S727" s="49"/>
      <c r="T727" s="50"/>
      <c r="AT727" s="16" t="s">
        <v>204</v>
      </c>
      <c r="AU727" s="16" t="s">
        <v>80</v>
      </c>
    </row>
    <row r="728" spans="2:63" s="10" customFormat="1" ht="22.8" customHeight="1">
      <c r="B728" s="127"/>
      <c r="D728" s="128" t="s">
        <v>70</v>
      </c>
      <c r="E728" s="138" t="s">
        <v>1100</v>
      </c>
      <c r="F728" s="138" t="s">
        <v>1101</v>
      </c>
      <c r="I728" s="130"/>
      <c r="J728" s="139">
        <f>BK728</f>
        <v>0</v>
      </c>
      <c r="L728" s="127"/>
      <c r="M728" s="132"/>
      <c r="N728" s="133"/>
      <c r="O728" s="133"/>
      <c r="P728" s="134">
        <f>SUM(P729:P730)</f>
        <v>0</v>
      </c>
      <c r="Q728" s="133"/>
      <c r="R728" s="134">
        <f>SUM(R729:R730)</f>
        <v>0</v>
      </c>
      <c r="S728" s="133"/>
      <c r="T728" s="135">
        <f>SUM(T729:T730)</f>
        <v>0</v>
      </c>
      <c r="AR728" s="128" t="s">
        <v>225</v>
      </c>
      <c r="AT728" s="136" t="s">
        <v>70</v>
      </c>
      <c r="AU728" s="136" t="s">
        <v>78</v>
      </c>
      <c r="AY728" s="128" t="s">
        <v>194</v>
      </c>
      <c r="BK728" s="137">
        <f>SUM(BK729:BK730)</f>
        <v>0</v>
      </c>
    </row>
    <row r="729" spans="2:65" s="1" customFormat="1" ht="16.35" customHeight="1">
      <c r="B729" s="140"/>
      <c r="C729" s="141" t="s">
        <v>1102</v>
      </c>
      <c r="D729" s="141" t="s">
        <v>197</v>
      </c>
      <c r="E729" s="142" t="s">
        <v>1103</v>
      </c>
      <c r="F729" s="143" t="s">
        <v>1104</v>
      </c>
      <c r="G729" s="144" t="s">
        <v>596</v>
      </c>
      <c r="H729" s="145">
        <v>1</v>
      </c>
      <c r="I729" s="146"/>
      <c r="J729" s="147">
        <f>ROUND(I729*H729,2)</f>
        <v>0</v>
      </c>
      <c r="K729" s="143" t="s">
        <v>201</v>
      </c>
      <c r="L729" s="30"/>
      <c r="M729" s="148" t="s">
        <v>3</v>
      </c>
      <c r="N729" s="149" t="s">
        <v>42</v>
      </c>
      <c r="O729" s="49"/>
      <c r="P729" s="150">
        <f>O729*H729</f>
        <v>0</v>
      </c>
      <c r="Q729" s="150">
        <v>0</v>
      </c>
      <c r="R729" s="150">
        <f>Q729*H729</f>
        <v>0</v>
      </c>
      <c r="S729" s="150">
        <v>0</v>
      </c>
      <c r="T729" s="151">
        <f>S729*H729</f>
        <v>0</v>
      </c>
      <c r="AR729" s="16" t="s">
        <v>1098</v>
      </c>
      <c r="AT729" s="16" t="s">
        <v>197</v>
      </c>
      <c r="AU729" s="16" t="s">
        <v>80</v>
      </c>
      <c r="AY729" s="16" t="s">
        <v>194</v>
      </c>
      <c r="BE729" s="152">
        <f>IF(N729="základní",J729,0)</f>
        <v>0</v>
      </c>
      <c r="BF729" s="152">
        <f>IF(N729="snížená",J729,0)</f>
        <v>0</v>
      </c>
      <c r="BG729" s="152">
        <f>IF(N729="zákl. přenesená",J729,0)</f>
        <v>0</v>
      </c>
      <c r="BH729" s="152">
        <f>IF(N729="sníž. přenesená",J729,0)</f>
        <v>0</v>
      </c>
      <c r="BI729" s="152">
        <f>IF(N729="nulová",J729,0)</f>
        <v>0</v>
      </c>
      <c r="BJ729" s="16" t="s">
        <v>78</v>
      </c>
      <c r="BK729" s="152">
        <f>ROUND(I729*H729,2)</f>
        <v>0</v>
      </c>
      <c r="BL729" s="16" t="s">
        <v>1098</v>
      </c>
      <c r="BM729" s="16" t="s">
        <v>1721</v>
      </c>
    </row>
    <row r="730" spans="2:47" s="1" customFormat="1" ht="12">
      <c r="B730" s="30"/>
      <c r="D730" s="153" t="s">
        <v>204</v>
      </c>
      <c r="F730" s="154" t="s">
        <v>1106</v>
      </c>
      <c r="I730" s="85"/>
      <c r="L730" s="30"/>
      <c r="M730" s="199"/>
      <c r="N730" s="200"/>
      <c r="O730" s="200"/>
      <c r="P730" s="200"/>
      <c r="Q730" s="200"/>
      <c r="R730" s="200"/>
      <c r="S730" s="200"/>
      <c r="T730" s="201"/>
      <c r="AT730" s="16" t="s">
        <v>204</v>
      </c>
      <c r="AU730" s="16" t="s">
        <v>80</v>
      </c>
    </row>
    <row r="731" spans="2:12" s="1" customFormat="1" ht="6.9" customHeight="1">
      <c r="B731" s="39"/>
      <c r="C731" s="40"/>
      <c r="D731" s="40"/>
      <c r="E731" s="40"/>
      <c r="F731" s="40"/>
      <c r="G731" s="40"/>
      <c r="H731" s="40"/>
      <c r="I731" s="101"/>
      <c r="J731" s="40"/>
      <c r="K731" s="40"/>
      <c r="L731" s="30"/>
    </row>
  </sheetData>
  <autoFilter ref="C106:K730"/>
  <mergeCells count="9">
    <mergeCell ref="E50:H50"/>
    <mergeCell ref="E97:H97"/>
    <mergeCell ref="E99:H99"/>
    <mergeCell ref="L2:V2"/>
    <mergeCell ref="E7:H7"/>
    <mergeCell ref="E9:H9"/>
    <mergeCell ref="E18:H18"/>
    <mergeCell ref="E27:H27"/>
    <mergeCell ref="E48:H48"/>
  </mergeCells>
  <printOptions/>
  <pageMargins left="0.7874015748031497" right="0.1968503937007874" top="0.3937007874015748" bottom="0.3937007874015748" header="0" footer="0"/>
  <pageSetup blackAndWhite="1" fitToHeight="100" fitToWidth="1" horizontalDpi="600" verticalDpi="600" orientation="portrait" paperSize="9" scale="74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DCA54-2710-4BFF-B2A0-0BCB003497FA}">
  <dimension ref="A1:D331"/>
  <sheetViews>
    <sheetView workbookViewId="0" topLeftCell="A1">
      <selection activeCell="C24" sqref="C24"/>
    </sheetView>
  </sheetViews>
  <sheetFormatPr defaultColWidth="11.8515625" defaultRowHeight="12"/>
  <cols>
    <col min="1" max="1" width="19.8515625" style="244" customWidth="1"/>
    <col min="2" max="2" width="70.8515625" style="244" customWidth="1"/>
    <col min="3" max="3" width="9.28125" style="244" customWidth="1"/>
    <col min="4" max="4" width="16.00390625" style="244" customWidth="1"/>
    <col min="5" max="256" width="11.8515625" style="259" customWidth="1"/>
    <col min="257" max="257" width="19.8515625" style="259" customWidth="1"/>
    <col min="258" max="258" width="70.8515625" style="259" customWidth="1"/>
    <col min="259" max="259" width="9.28125" style="259" customWidth="1"/>
    <col min="260" max="260" width="16.00390625" style="259" customWidth="1"/>
    <col min="261" max="512" width="11.8515625" style="259" customWidth="1"/>
    <col min="513" max="513" width="19.8515625" style="259" customWidth="1"/>
    <col min="514" max="514" width="70.8515625" style="259" customWidth="1"/>
    <col min="515" max="515" width="9.28125" style="259" customWidth="1"/>
    <col min="516" max="516" width="16.00390625" style="259" customWidth="1"/>
    <col min="517" max="768" width="11.8515625" style="259" customWidth="1"/>
    <col min="769" max="769" width="19.8515625" style="259" customWidth="1"/>
    <col min="770" max="770" width="70.8515625" style="259" customWidth="1"/>
    <col min="771" max="771" width="9.28125" style="259" customWidth="1"/>
    <col min="772" max="772" width="16.00390625" style="259" customWidth="1"/>
    <col min="773" max="1024" width="11.8515625" style="259" customWidth="1"/>
    <col min="1025" max="1025" width="19.8515625" style="259" customWidth="1"/>
    <col min="1026" max="1026" width="70.8515625" style="259" customWidth="1"/>
    <col min="1027" max="1027" width="9.28125" style="259" customWidth="1"/>
    <col min="1028" max="1028" width="16.00390625" style="259" customWidth="1"/>
    <col min="1029" max="1280" width="11.8515625" style="259" customWidth="1"/>
    <col min="1281" max="1281" width="19.8515625" style="259" customWidth="1"/>
    <col min="1282" max="1282" width="70.8515625" style="259" customWidth="1"/>
    <col min="1283" max="1283" width="9.28125" style="259" customWidth="1"/>
    <col min="1284" max="1284" width="16.00390625" style="259" customWidth="1"/>
    <col min="1285" max="1536" width="11.8515625" style="259" customWidth="1"/>
    <col min="1537" max="1537" width="19.8515625" style="259" customWidth="1"/>
    <col min="1538" max="1538" width="70.8515625" style="259" customWidth="1"/>
    <col min="1539" max="1539" width="9.28125" style="259" customWidth="1"/>
    <col min="1540" max="1540" width="16.00390625" style="259" customWidth="1"/>
    <col min="1541" max="1792" width="11.8515625" style="259" customWidth="1"/>
    <col min="1793" max="1793" width="19.8515625" style="259" customWidth="1"/>
    <col min="1794" max="1794" width="70.8515625" style="259" customWidth="1"/>
    <col min="1795" max="1795" width="9.28125" style="259" customWidth="1"/>
    <col min="1796" max="1796" width="16.00390625" style="259" customWidth="1"/>
    <col min="1797" max="2048" width="11.8515625" style="259" customWidth="1"/>
    <col min="2049" max="2049" width="19.8515625" style="259" customWidth="1"/>
    <col min="2050" max="2050" width="70.8515625" style="259" customWidth="1"/>
    <col min="2051" max="2051" width="9.28125" style="259" customWidth="1"/>
    <col min="2052" max="2052" width="16.00390625" style="259" customWidth="1"/>
    <col min="2053" max="2304" width="11.8515625" style="259" customWidth="1"/>
    <col min="2305" max="2305" width="19.8515625" style="259" customWidth="1"/>
    <col min="2306" max="2306" width="70.8515625" style="259" customWidth="1"/>
    <col min="2307" max="2307" width="9.28125" style="259" customWidth="1"/>
    <col min="2308" max="2308" width="16.00390625" style="259" customWidth="1"/>
    <col min="2309" max="2560" width="11.8515625" style="259" customWidth="1"/>
    <col min="2561" max="2561" width="19.8515625" style="259" customWidth="1"/>
    <col min="2562" max="2562" width="70.8515625" style="259" customWidth="1"/>
    <col min="2563" max="2563" width="9.28125" style="259" customWidth="1"/>
    <col min="2564" max="2564" width="16.00390625" style="259" customWidth="1"/>
    <col min="2565" max="2816" width="11.8515625" style="259" customWidth="1"/>
    <col min="2817" max="2817" width="19.8515625" style="259" customWidth="1"/>
    <col min="2818" max="2818" width="70.8515625" style="259" customWidth="1"/>
    <col min="2819" max="2819" width="9.28125" style="259" customWidth="1"/>
    <col min="2820" max="2820" width="16.00390625" style="259" customWidth="1"/>
    <col min="2821" max="3072" width="11.8515625" style="259" customWidth="1"/>
    <col min="3073" max="3073" width="19.8515625" style="259" customWidth="1"/>
    <col min="3074" max="3074" width="70.8515625" style="259" customWidth="1"/>
    <col min="3075" max="3075" width="9.28125" style="259" customWidth="1"/>
    <col min="3076" max="3076" width="16.00390625" style="259" customWidth="1"/>
    <col min="3077" max="3328" width="11.8515625" style="259" customWidth="1"/>
    <col min="3329" max="3329" width="19.8515625" style="259" customWidth="1"/>
    <col min="3330" max="3330" width="70.8515625" style="259" customWidth="1"/>
    <col min="3331" max="3331" width="9.28125" style="259" customWidth="1"/>
    <col min="3332" max="3332" width="16.00390625" style="259" customWidth="1"/>
    <col min="3333" max="3584" width="11.8515625" style="259" customWidth="1"/>
    <col min="3585" max="3585" width="19.8515625" style="259" customWidth="1"/>
    <col min="3586" max="3586" width="70.8515625" style="259" customWidth="1"/>
    <col min="3587" max="3587" width="9.28125" style="259" customWidth="1"/>
    <col min="3588" max="3588" width="16.00390625" style="259" customWidth="1"/>
    <col min="3589" max="3840" width="11.8515625" style="259" customWidth="1"/>
    <col min="3841" max="3841" width="19.8515625" style="259" customWidth="1"/>
    <col min="3842" max="3842" width="70.8515625" style="259" customWidth="1"/>
    <col min="3843" max="3843" width="9.28125" style="259" customWidth="1"/>
    <col min="3844" max="3844" width="16.00390625" style="259" customWidth="1"/>
    <col min="3845" max="4096" width="11.8515625" style="259" customWidth="1"/>
    <col min="4097" max="4097" width="19.8515625" style="259" customWidth="1"/>
    <col min="4098" max="4098" width="70.8515625" style="259" customWidth="1"/>
    <col min="4099" max="4099" width="9.28125" style="259" customWidth="1"/>
    <col min="4100" max="4100" width="16.00390625" style="259" customWidth="1"/>
    <col min="4101" max="4352" width="11.8515625" style="259" customWidth="1"/>
    <col min="4353" max="4353" width="19.8515625" style="259" customWidth="1"/>
    <col min="4354" max="4354" width="70.8515625" style="259" customWidth="1"/>
    <col min="4355" max="4355" width="9.28125" style="259" customWidth="1"/>
    <col min="4356" max="4356" width="16.00390625" style="259" customWidth="1"/>
    <col min="4357" max="4608" width="11.8515625" style="259" customWidth="1"/>
    <col min="4609" max="4609" width="19.8515625" style="259" customWidth="1"/>
    <col min="4610" max="4610" width="70.8515625" style="259" customWidth="1"/>
    <col min="4611" max="4611" width="9.28125" style="259" customWidth="1"/>
    <col min="4612" max="4612" width="16.00390625" style="259" customWidth="1"/>
    <col min="4613" max="4864" width="11.8515625" style="259" customWidth="1"/>
    <col min="4865" max="4865" width="19.8515625" style="259" customWidth="1"/>
    <col min="4866" max="4866" width="70.8515625" style="259" customWidth="1"/>
    <col min="4867" max="4867" width="9.28125" style="259" customWidth="1"/>
    <col min="4868" max="4868" width="16.00390625" style="259" customWidth="1"/>
    <col min="4869" max="5120" width="11.8515625" style="259" customWidth="1"/>
    <col min="5121" max="5121" width="19.8515625" style="259" customWidth="1"/>
    <col min="5122" max="5122" width="70.8515625" style="259" customWidth="1"/>
    <col min="5123" max="5123" width="9.28125" style="259" customWidth="1"/>
    <col min="5124" max="5124" width="16.00390625" style="259" customWidth="1"/>
    <col min="5125" max="5376" width="11.8515625" style="259" customWidth="1"/>
    <col min="5377" max="5377" width="19.8515625" style="259" customWidth="1"/>
    <col min="5378" max="5378" width="70.8515625" style="259" customWidth="1"/>
    <col min="5379" max="5379" width="9.28125" style="259" customWidth="1"/>
    <col min="5380" max="5380" width="16.00390625" style="259" customWidth="1"/>
    <col min="5381" max="5632" width="11.8515625" style="259" customWidth="1"/>
    <col min="5633" max="5633" width="19.8515625" style="259" customWidth="1"/>
    <col min="5634" max="5634" width="70.8515625" style="259" customWidth="1"/>
    <col min="5635" max="5635" width="9.28125" style="259" customWidth="1"/>
    <col min="5636" max="5636" width="16.00390625" style="259" customWidth="1"/>
    <col min="5637" max="5888" width="11.8515625" style="259" customWidth="1"/>
    <col min="5889" max="5889" width="19.8515625" style="259" customWidth="1"/>
    <col min="5890" max="5890" width="70.8515625" style="259" customWidth="1"/>
    <col min="5891" max="5891" width="9.28125" style="259" customWidth="1"/>
    <col min="5892" max="5892" width="16.00390625" style="259" customWidth="1"/>
    <col min="5893" max="6144" width="11.8515625" style="259" customWidth="1"/>
    <col min="6145" max="6145" width="19.8515625" style="259" customWidth="1"/>
    <col min="6146" max="6146" width="70.8515625" style="259" customWidth="1"/>
    <col min="6147" max="6147" width="9.28125" style="259" customWidth="1"/>
    <col min="6148" max="6148" width="16.00390625" style="259" customWidth="1"/>
    <col min="6149" max="6400" width="11.8515625" style="259" customWidth="1"/>
    <col min="6401" max="6401" width="19.8515625" style="259" customWidth="1"/>
    <col min="6402" max="6402" width="70.8515625" style="259" customWidth="1"/>
    <col min="6403" max="6403" width="9.28125" style="259" customWidth="1"/>
    <col min="6404" max="6404" width="16.00390625" style="259" customWidth="1"/>
    <col min="6405" max="6656" width="11.8515625" style="259" customWidth="1"/>
    <col min="6657" max="6657" width="19.8515625" style="259" customWidth="1"/>
    <col min="6658" max="6658" width="70.8515625" style="259" customWidth="1"/>
    <col min="6659" max="6659" width="9.28125" style="259" customWidth="1"/>
    <col min="6660" max="6660" width="16.00390625" style="259" customWidth="1"/>
    <col min="6661" max="6912" width="11.8515625" style="259" customWidth="1"/>
    <col min="6913" max="6913" width="19.8515625" style="259" customWidth="1"/>
    <col min="6914" max="6914" width="70.8515625" style="259" customWidth="1"/>
    <col min="6915" max="6915" width="9.28125" style="259" customWidth="1"/>
    <col min="6916" max="6916" width="16.00390625" style="259" customWidth="1"/>
    <col min="6917" max="7168" width="11.8515625" style="259" customWidth="1"/>
    <col min="7169" max="7169" width="19.8515625" style="259" customWidth="1"/>
    <col min="7170" max="7170" width="70.8515625" style="259" customWidth="1"/>
    <col min="7171" max="7171" width="9.28125" style="259" customWidth="1"/>
    <col min="7172" max="7172" width="16.00390625" style="259" customWidth="1"/>
    <col min="7173" max="7424" width="11.8515625" style="259" customWidth="1"/>
    <col min="7425" max="7425" width="19.8515625" style="259" customWidth="1"/>
    <col min="7426" max="7426" width="70.8515625" style="259" customWidth="1"/>
    <col min="7427" max="7427" width="9.28125" style="259" customWidth="1"/>
    <col min="7428" max="7428" width="16.00390625" style="259" customWidth="1"/>
    <col min="7429" max="7680" width="11.8515625" style="259" customWidth="1"/>
    <col min="7681" max="7681" width="19.8515625" style="259" customWidth="1"/>
    <col min="7682" max="7682" width="70.8515625" style="259" customWidth="1"/>
    <col min="7683" max="7683" width="9.28125" style="259" customWidth="1"/>
    <col min="7684" max="7684" width="16.00390625" style="259" customWidth="1"/>
    <col min="7685" max="7936" width="11.8515625" style="259" customWidth="1"/>
    <col min="7937" max="7937" width="19.8515625" style="259" customWidth="1"/>
    <col min="7938" max="7938" width="70.8515625" style="259" customWidth="1"/>
    <col min="7939" max="7939" width="9.28125" style="259" customWidth="1"/>
    <col min="7940" max="7940" width="16.00390625" style="259" customWidth="1"/>
    <col min="7941" max="8192" width="11.8515625" style="259" customWidth="1"/>
    <col min="8193" max="8193" width="19.8515625" style="259" customWidth="1"/>
    <col min="8194" max="8194" width="70.8515625" style="259" customWidth="1"/>
    <col min="8195" max="8195" width="9.28125" style="259" customWidth="1"/>
    <col min="8196" max="8196" width="16.00390625" style="259" customWidth="1"/>
    <col min="8197" max="8448" width="11.8515625" style="259" customWidth="1"/>
    <col min="8449" max="8449" width="19.8515625" style="259" customWidth="1"/>
    <col min="8450" max="8450" width="70.8515625" style="259" customWidth="1"/>
    <col min="8451" max="8451" width="9.28125" style="259" customWidth="1"/>
    <col min="8452" max="8452" width="16.00390625" style="259" customWidth="1"/>
    <col min="8453" max="8704" width="11.8515625" style="259" customWidth="1"/>
    <col min="8705" max="8705" width="19.8515625" style="259" customWidth="1"/>
    <col min="8706" max="8706" width="70.8515625" style="259" customWidth="1"/>
    <col min="8707" max="8707" width="9.28125" style="259" customWidth="1"/>
    <col min="8708" max="8708" width="16.00390625" style="259" customWidth="1"/>
    <col min="8709" max="8960" width="11.8515625" style="259" customWidth="1"/>
    <col min="8961" max="8961" width="19.8515625" style="259" customWidth="1"/>
    <col min="8962" max="8962" width="70.8515625" style="259" customWidth="1"/>
    <col min="8963" max="8963" width="9.28125" style="259" customWidth="1"/>
    <col min="8964" max="8964" width="16.00390625" style="259" customWidth="1"/>
    <col min="8965" max="9216" width="11.8515625" style="259" customWidth="1"/>
    <col min="9217" max="9217" width="19.8515625" style="259" customWidth="1"/>
    <col min="9218" max="9218" width="70.8515625" style="259" customWidth="1"/>
    <col min="9219" max="9219" width="9.28125" style="259" customWidth="1"/>
    <col min="9220" max="9220" width="16.00390625" style="259" customWidth="1"/>
    <col min="9221" max="9472" width="11.8515625" style="259" customWidth="1"/>
    <col min="9473" max="9473" width="19.8515625" style="259" customWidth="1"/>
    <col min="9474" max="9474" width="70.8515625" style="259" customWidth="1"/>
    <col min="9475" max="9475" width="9.28125" style="259" customWidth="1"/>
    <col min="9476" max="9476" width="16.00390625" style="259" customWidth="1"/>
    <col min="9477" max="9728" width="11.8515625" style="259" customWidth="1"/>
    <col min="9729" max="9729" width="19.8515625" style="259" customWidth="1"/>
    <col min="9730" max="9730" width="70.8515625" style="259" customWidth="1"/>
    <col min="9731" max="9731" width="9.28125" style="259" customWidth="1"/>
    <col min="9732" max="9732" width="16.00390625" style="259" customWidth="1"/>
    <col min="9733" max="9984" width="11.8515625" style="259" customWidth="1"/>
    <col min="9985" max="9985" width="19.8515625" style="259" customWidth="1"/>
    <col min="9986" max="9986" width="70.8515625" style="259" customWidth="1"/>
    <col min="9987" max="9987" width="9.28125" style="259" customWidth="1"/>
    <col min="9988" max="9988" width="16.00390625" style="259" customWidth="1"/>
    <col min="9989" max="10240" width="11.8515625" style="259" customWidth="1"/>
    <col min="10241" max="10241" width="19.8515625" style="259" customWidth="1"/>
    <col min="10242" max="10242" width="70.8515625" style="259" customWidth="1"/>
    <col min="10243" max="10243" width="9.28125" style="259" customWidth="1"/>
    <col min="10244" max="10244" width="16.00390625" style="259" customWidth="1"/>
    <col min="10245" max="10496" width="11.8515625" style="259" customWidth="1"/>
    <col min="10497" max="10497" width="19.8515625" style="259" customWidth="1"/>
    <col min="10498" max="10498" width="70.8515625" style="259" customWidth="1"/>
    <col min="10499" max="10499" width="9.28125" style="259" customWidth="1"/>
    <col min="10500" max="10500" width="16.00390625" style="259" customWidth="1"/>
    <col min="10501" max="10752" width="11.8515625" style="259" customWidth="1"/>
    <col min="10753" max="10753" width="19.8515625" style="259" customWidth="1"/>
    <col min="10754" max="10754" width="70.8515625" style="259" customWidth="1"/>
    <col min="10755" max="10755" width="9.28125" style="259" customWidth="1"/>
    <col min="10756" max="10756" width="16.00390625" style="259" customWidth="1"/>
    <col min="10757" max="11008" width="11.8515625" style="259" customWidth="1"/>
    <col min="11009" max="11009" width="19.8515625" style="259" customWidth="1"/>
    <col min="11010" max="11010" width="70.8515625" style="259" customWidth="1"/>
    <col min="11011" max="11011" width="9.28125" style="259" customWidth="1"/>
    <col min="11012" max="11012" width="16.00390625" style="259" customWidth="1"/>
    <col min="11013" max="11264" width="11.8515625" style="259" customWidth="1"/>
    <col min="11265" max="11265" width="19.8515625" style="259" customWidth="1"/>
    <col min="11266" max="11266" width="70.8515625" style="259" customWidth="1"/>
    <col min="11267" max="11267" width="9.28125" style="259" customWidth="1"/>
    <col min="11268" max="11268" width="16.00390625" style="259" customWidth="1"/>
    <col min="11269" max="11520" width="11.8515625" style="259" customWidth="1"/>
    <col min="11521" max="11521" width="19.8515625" style="259" customWidth="1"/>
    <col min="11522" max="11522" width="70.8515625" style="259" customWidth="1"/>
    <col min="11523" max="11523" width="9.28125" style="259" customWidth="1"/>
    <col min="11524" max="11524" width="16.00390625" style="259" customWidth="1"/>
    <col min="11525" max="11776" width="11.8515625" style="259" customWidth="1"/>
    <col min="11777" max="11777" width="19.8515625" style="259" customWidth="1"/>
    <col min="11778" max="11778" width="70.8515625" style="259" customWidth="1"/>
    <col min="11779" max="11779" width="9.28125" style="259" customWidth="1"/>
    <col min="11780" max="11780" width="16.00390625" style="259" customWidth="1"/>
    <col min="11781" max="12032" width="11.8515625" style="259" customWidth="1"/>
    <col min="12033" max="12033" width="19.8515625" style="259" customWidth="1"/>
    <col min="12034" max="12034" width="70.8515625" style="259" customWidth="1"/>
    <col min="12035" max="12035" width="9.28125" style="259" customWidth="1"/>
    <col min="12036" max="12036" width="16.00390625" style="259" customWidth="1"/>
    <col min="12037" max="12288" width="11.8515625" style="259" customWidth="1"/>
    <col min="12289" max="12289" width="19.8515625" style="259" customWidth="1"/>
    <col min="12290" max="12290" width="70.8515625" style="259" customWidth="1"/>
    <col min="12291" max="12291" width="9.28125" style="259" customWidth="1"/>
    <col min="12292" max="12292" width="16.00390625" style="259" customWidth="1"/>
    <col min="12293" max="12544" width="11.8515625" style="259" customWidth="1"/>
    <col min="12545" max="12545" width="19.8515625" style="259" customWidth="1"/>
    <col min="12546" max="12546" width="70.8515625" style="259" customWidth="1"/>
    <col min="12547" max="12547" width="9.28125" style="259" customWidth="1"/>
    <col min="12548" max="12548" width="16.00390625" style="259" customWidth="1"/>
    <col min="12549" max="12800" width="11.8515625" style="259" customWidth="1"/>
    <col min="12801" max="12801" width="19.8515625" style="259" customWidth="1"/>
    <col min="12802" max="12802" width="70.8515625" style="259" customWidth="1"/>
    <col min="12803" max="12803" width="9.28125" style="259" customWidth="1"/>
    <col min="12804" max="12804" width="16.00390625" style="259" customWidth="1"/>
    <col min="12805" max="13056" width="11.8515625" style="259" customWidth="1"/>
    <col min="13057" max="13057" width="19.8515625" style="259" customWidth="1"/>
    <col min="13058" max="13058" width="70.8515625" style="259" customWidth="1"/>
    <col min="13059" max="13059" width="9.28125" style="259" customWidth="1"/>
    <col min="13060" max="13060" width="16.00390625" style="259" customWidth="1"/>
    <col min="13061" max="13312" width="11.8515625" style="259" customWidth="1"/>
    <col min="13313" max="13313" width="19.8515625" style="259" customWidth="1"/>
    <col min="13314" max="13314" width="70.8515625" style="259" customWidth="1"/>
    <col min="13315" max="13315" width="9.28125" style="259" customWidth="1"/>
    <col min="13316" max="13316" width="16.00390625" style="259" customWidth="1"/>
    <col min="13317" max="13568" width="11.8515625" style="259" customWidth="1"/>
    <col min="13569" max="13569" width="19.8515625" style="259" customWidth="1"/>
    <col min="13570" max="13570" width="70.8515625" style="259" customWidth="1"/>
    <col min="13571" max="13571" width="9.28125" style="259" customWidth="1"/>
    <col min="13572" max="13572" width="16.00390625" style="259" customWidth="1"/>
    <col min="13573" max="13824" width="11.8515625" style="259" customWidth="1"/>
    <col min="13825" max="13825" width="19.8515625" style="259" customWidth="1"/>
    <col min="13826" max="13826" width="70.8515625" style="259" customWidth="1"/>
    <col min="13827" max="13827" width="9.28125" style="259" customWidth="1"/>
    <col min="13828" max="13828" width="16.00390625" style="259" customWidth="1"/>
    <col min="13829" max="14080" width="11.8515625" style="259" customWidth="1"/>
    <col min="14081" max="14081" width="19.8515625" style="259" customWidth="1"/>
    <col min="14082" max="14082" width="70.8515625" style="259" customWidth="1"/>
    <col min="14083" max="14083" width="9.28125" style="259" customWidth="1"/>
    <col min="14084" max="14084" width="16.00390625" style="259" customWidth="1"/>
    <col min="14085" max="14336" width="11.8515625" style="259" customWidth="1"/>
    <col min="14337" max="14337" width="19.8515625" style="259" customWidth="1"/>
    <col min="14338" max="14338" width="70.8515625" style="259" customWidth="1"/>
    <col min="14339" max="14339" width="9.28125" style="259" customWidth="1"/>
    <col min="14340" max="14340" width="16.00390625" style="259" customWidth="1"/>
    <col min="14341" max="14592" width="11.8515625" style="259" customWidth="1"/>
    <col min="14593" max="14593" width="19.8515625" style="259" customWidth="1"/>
    <col min="14594" max="14594" width="70.8515625" style="259" customWidth="1"/>
    <col min="14595" max="14595" width="9.28125" style="259" customWidth="1"/>
    <col min="14596" max="14596" width="16.00390625" style="259" customWidth="1"/>
    <col min="14597" max="14848" width="11.8515625" style="259" customWidth="1"/>
    <col min="14849" max="14849" width="19.8515625" style="259" customWidth="1"/>
    <col min="14850" max="14850" width="70.8515625" style="259" customWidth="1"/>
    <col min="14851" max="14851" width="9.28125" style="259" customWidth="1"/>
    <col min="14852" max="14852" width="16.00390625" style="259" customWidth="1"/>
    <col min="14853" max="15104" width="11.8515625" style="259" customWidth="1"/>
    <col min="15105" max="15105" width="19.8515625" style="259" customWidth="1"/>
    <col min="15106" max="15106" width="70.8515625" style="259" customWidth="1"/>
    <col min="15107" max="15107" width="9.28125" style="259" customWidth="1"/>
    <col min="15108" max="15108" width="16.00390625" style="259" customWidth="1"/>
    <col min="15109" max="15360" width="11.8515625" style="259" customWidth="1"/>
    <col min="15361" max="15361" width="19.8515625" style="259" customWidth="1"/>
    <col min="15362" max="15362" width="70.8515625" style="259" customWidth="1"/>
    <col min="15363" max="15363" width="9.28125" style="259" customWidth="1"/>
    <col min="15364" max="15364" width="16.00390625" style="259" customWidth="1"/>
    <col min="15365" max="15616" width="11.8515625" style="259" customWidth="1"/>
    <col min="15617" max="15617" width="19.8515625" style="259" customWidth="1"/>
    <col min="15618" max="15618" width="70.8515625" style="259" customWidth="1"/>
    <col min="15619" max="15619" width="9.28125" style="259" customWidth="1"/>
    <col min="15620" max="15620" width="16.00390625" style="259" customWidth="1"/>
    <col min="15621" max="15872" width="11.8515625" style="259" customWidth="1"/>
    <col min="15873" max="15873" width="19.8515625" style="259" customWidth="1"/>
    <col min="15874" max="15874" width="70.8515625" style="259" customWidth="1"/>
    <col min="15875" max="15875" width="9.28125" style="259" customWidth="1"/>
    <col min="15876" max="15876" width="16.00390625" style="259" customWidth="1"/>
    <col min="15877" max="16128" width="11.8515625" style="259" customWidth="1"/>
    <col min="16129" max="16129" width="19.8515625" style="259" customWidth="1"/>
    <col min="16130" max="16130" width="70.8515625" style="259" customWidth="1"/>
    <col min="16131" max="16131" width="9.28125" style="259" customWidth="1"/>
    <col min="16132" max="16132" width="16.00390625" style="259" customWidth="1"/>
    <col min="16133" max="16384" width="11.8515625" style="259" customWidth="1"/>
  </cols>
  <sheetData>
    <row r="1" spans="1:4" s="244" customFormat="1" ht="27.9" customHeight="1">
      <c r="A1" s="243" t="s">
        <v>1727</v>
      </c>
      <c r="B1" s="243"/>
      <c r="C1" s="243"/>
      <c r="D1" s="243"/>
    </row>
    <row r="2" spans="1:4" s="244" customFormat="1" ht="15" customHeight="1">
      <c r="A2" s="245" t="s">
        <v>1728</v>
      </c>
      <c r="B2" s="246"/>
      <c r="C2" s="246"/>
      <c r="D2" s="246"/>
    </row>
    <row r="3" spans="1:4" s="244" customFormat="1" ht="12.9" customHeight="1">
      <c r="A3" s="247" t="s">
        <v>1729</v>
      </c>
      <c r="B3" s="246"/>
      <c r="C3" s="246"/>
      <c r="D3" s="246"/>
    </row>
    <row r="4" spans="1:4" s="244" customFormat="1" ht="13.65" customHeight="1">
      <c r="A4" s="246"/>
      <c r="B4" s="246"/>
      <c r="C4" s="246"/>
      <c r="D4" s="246"/>
    </row>
    <row r="5" spans="1:4" s="244" customFormat="1" ht="23.85" customHeight="1">
      <c r="A5" s="248" t="s">
        <v>52</v>
      </c>
      <c r="B5" s="248" t="s">
        <v>53</v>
      </c>
      <c r="C5" s="248" t="s">
        <v>181</v>
      </c>
      <c r="D5" s="248" t="s">
        <v>1730</v>
      </c>
    </row>
    <row r="6" spans="1:4" s="244" customFormat="1" ht="12.75" customHeight="1" hidden="1">
      <c r="A6" s="248" t="s">
        <v>78</v>
      </c>
      <c r="B6" s="248" t="s">
        <v>80</v>
      </c>
      <c r="C6" s="248" t="s">
        <v>195</v>
      </c>
      <c r="D6" s="248" t="s">
        <v>202</v>
      </c>
    </row>
    <row r="7" spans="1:4" s="244" customFormat="1" ht="4.8" customHeight="1">
      <c r="A7" s="246"/>
      <c r="B7" s="246"/>
      <c r="C7" s="246"/>
      <c r="D7" s="246"/>
    </row>
    <row r="8" spans="1:4" s="244" customFormat="1" ht="24.45" customHeight="1">
      <c r="A8" s="249" t="s">
        <v>1731</v>
      </c>
      <c r="B8" s="249" t="s">
        <v>1732</v>
      </c>
      <c r="C8" s="249"/>
      <c r="D8" s="250"/>
    </row>
    <row r="9" spans="1:4" s="244" customFormat="1" ht="12.9" customHeight="1">
      <c r="A9" s="251" t="s">
        <v>139</v>
      </c>
      <c r="B9" s="251" t="s">
        <v>1733</v>
      </c>
      <c r="C9" s="251"/>
      <c r="D9" s="252">
        <v>763.788</v>
      </c>
    </row>
    <row r="10" spans="1:4" s="244" customFormat="1" ht="12.3" customHeight="1">
      <c r="A10" s="253"/>
      <c r="B10" s="253" t="s">
        <v>1734</v>
      </c>
      <c r="C10" s="253"/>
      <c r="D10" s="254">
        <v>763.788</v>
      </c>
    </row>
    <row r="11" spans="1:4" s="244" customFormat="1" ht="12.3" customHeight="1">
      <c r="A11" s="253" t="s">
        <v>139</v>
      </c>
      <c r="B11" s="253" t="s">
        <v>1735</v>
      </c>
      <c r="C11" s="253"/>
      <c r="D11" s="254">
        <v>763.788</v>
      </c>
    </row>
    <row r="12" spans="1:4" s="244" customFormat="1" ht="15.6" customHeight="1">
      <c r="A12" s="255" t="s">
        <v>1736</v>
      </c>
      <c r="B12" s="255"/>
      <c r="C12" s="255"/>
      <c r="D12" s="256"/>
    </row>
    <row r="13" spans="1:4" s="244" customFormat="1" ht="20.4" customHeight="1">
      <c r="A13" s="257" t="s">
        <v>1028</v>
      </c>
      <c r="B13" s="257" t="s">
        <v>1737</v>
      </c>
      <c r="C13" s="257" t="s">
        <v>228</v>
      </c>
      <c r="D13" s="258">
        <v>763.788</v>
      </c>
    </row>
    <row r="14" spans="1:4" s="244" customFormat="1" ht="12.3" customHeight="1">
      <c r="A14" s="257" t="s">
        <v>1013</v>
      </c>
      <c r="B14" s="257" t="s">
        <v>1738</v>
      </c>
      <c r="C14" s="257" t="s">
        <v>228</v>
      </c>
      <c r="D14" s="258">
        <v>763.788</v>
      </c>
    </row>
    <row r="15" spans="1:4" s="244" customFormat="1" ht="20.4" customHeight="1">
      <c r="A15" s="257" t="s">
        <v>1034</v>
      </c>
      <c r="B15" s="257" t="s">
        <v>1739</v>
      </c>
      <c r="C15" s="257" t="s">
        <v>228</v>
      </c>
      <c r="D15" s="258">
        <v>884.588</v>
      </c>
    </row>
    <row r="16" spans="1:4" s="244" customFormat="1" ht="12.9" customHeight="1">
      <c r="A16" s="251" t="s">
        <v>142</v>
      </c>
      <c r="B16" s="251" t="s">
        <v>1740</v>
      </c>
      <c r="C16" s="251"/>
      <c r="D16" s="252">
        <v>120.8</v>
      </c>
    </row>
    <row r="17" spans="1:4" s="244" customFormat="1" ht="12.3" customHeight="1">
      <c r="A17" s="253"/>
      <c r="B17" s="253" t="s">
        <v>1741</v>
      </c>
      <c r="C17" s="253"/>
      <c r="D17" s="254">
        <v>0</v>
      </c>
    </row>
    <row r="18" spans="1:4" s="244" customFormat="1" ht="12.3" customHeight="1">
      <c r="A18" s="253"/>
      <c r="B18" s="253" t="s">
        <v>1742</v>
      </c>
      <c r="C18" s="253"/>
      <c r="D18" s="254">
        <v>120.8</v>
      </c>
    </row>
    <row r="19" spans="1:4" s="244" customFormat="1" ht="12.3" customHeight="1">
      <c r="A19" s="253" t="s">
        <v>142</v>
      </c>
      <c r="B19" s="253" t="s">
        <v>1735</v>
      </c>
      <c r="C19" s="253"/>
      <c r="D19" s="254">
        <v>120.8</v>
      </c>
    </row>
    <row r="20" spans="1:4" s="244" customFormat="1" ht="15.6" customHeight="1">
      <c r="A20" s="255" t="s">
        <v>1736</v>
      </c>
      <c r="B20" s="255"/>
      <c r="C20" s="255"/>
      <c r="D20" s="256"/>
    </row>
    <row r="21" spans="1:4" s="244" customFormat="1" ht="20.4" customHeight="1">
      <c r="A21" s="257" t="s">
        <v>1023</v>
      </c>
      <c r="B21" s="257" t="s">
        <v>1743</v>
      </c>
      <c r="C21" s="257" t="s">
        <v>228</v>
      </c>
      <c r="D21" s="258">
        <v>120.8</v>
      </c>
    </row>
    <row r="22" spans="1:4" s="244" customFormat="1" ht="12.3" customHeight="1">
      <c r="A22" s="257" t="s">
        <v>1018</v>
      </c>
      <c r="B22" s="257" t="s">
        <v>1744</v>
      </c>
      <c r="C22" s="257" t="s">
        <v>228</v>
      </c>
      <c r="D22" s="258">
        <v>120.8</v>
      </c>
    </row>
    <row r="23" spans="1:4" s="244" customFormat="1" ht="20.4" customHeight="1">
      <c r="A23" s="257" t="s">
        <v>1028</v>
      </c>
      <c r="B23" s="257" t="s">
        <v>1737</v>
      </c>
      <c r="C23" s="257" t="s">
        <v>228</v>
      </c>
      <c r="D23" s="258">
        <v>763.788</v>
      </c>
    </row>
    <row r="24" spans="1:4" s="244" customFormat="1" ht="20.4" customHeight="1">
      <c r="A24" s="257" t="s">
        <v>1034</v>
      </c>
      <c r="B24" s="257" t="s">
        <v>1739</v>
      </c>
      <c r="C24" s="257" t="s">
        <v>228</v>
      </c>
      <c r="D24" s="258">
        <v>884.588</v>
      </c>
    </row>
    <row r="25" spans="1:4" s="244" customFormat="1" ht="12.9" customHeight="1">
      <c r="A25" s="251" t="s">
        <v>133</v>
      </c>
      <c r="B25" s="251" t="s">
        <v>1745</v>
      </c>
      <c r="C25" s="251"/>
      <c r="D25" s="252">
        <v>159.5</v>
      </c>
    </row>
    <row r="26" spans="1:4" s="244" customFormat="1" ht="12.3" customHeight="1">
      <c r="A26" s="253"/>
      <c r="B26" s="253" t="s">
        <v>1746</v>
      </c>
      <c r="C26" s="253"/>
      <c r="D26" s="254">
        <v>91.9</v>
      </c>
    </row>
    <row r="27" spans="1:4" s="244" customFormat="1" ht="12.3" customHeight="1">
      <c r="A27" s="253"/>
      <c r="B27" s="253" t="s">
        <v>1747</v>
      </c>
      <c r="C27" s="253"/>
      <c r="D27" s="254">
        <v>0</v>
      </c>
    </row>
    <row r="28" spans="1:4" s="244" customFormat="1" ht="12.3" customHeight="1">
      <c r="A28" s="253"/>
      <c r="B28" s="253" t="s">
        <v>1748</v>
      </c>
      <c r="C28" s="253"/>
      <c r="D28" s="254">
        <v>60.8</v>
      </c>
    </row>
    <row r="29" spans="1:4" s="244" customFormat="1" ht="12.3" customHeight="1">
      <c r="A29" s="253"/>
      <c r="B29" s="253" t="s">
        <v>1749</v>
      </c>
      <c r="C29" s="253"/>
      <c r="D29" s="254">
        <v>2.4</v>
      </c>
    </row>
    <row r="30" spans="1:4" s="244" customFormat="1" ht="12.3" customHeight="1">
      <c r="A30" s="253"/>
      <c r="B30" s="253" t="s">
        <v>1750</v>
      </c>
      <c r="C30" s="253"/>
      <c r="D30" s="254">
        <v>4.4</v>
      </c>
    </row>
    <row r="31" spans="1:4" s="244" customFormat="1" ht="12.3" customHeight="1">
      <c r="A31" s="253" t="s">
        <v>133</v>
      </c>
      <c r="B31" s="253" t="s">
        <v>1735</v>
      </c>
      <c r="C31" s="253"/>
      <c r="D31" s="254">
        <v>159.5</v>
      </c>
    </row>
    <row r="32" spans="1:4" s="244" customFormat="1" ht="15.6" customHeight="1">
      <c r="A32" s="255" t="s">
        <v>1736</v>
      </c>
      <c r="B32" s="255"/>
      <c r="C32" s="255"/>
      <c r="D32" s="256"/>
    </row>
    <row r="33" spans="1:4" s="244" customFormat="1" ht="12.3" customHeight="1">
      <c r="A33" s="257" t="s">
        <v>937</v>
      </c>
      <c r="B33" s="257" t="s">
        <v>1751</v>
      </c>
      <c r="C33" s="257" t="s">
        <v>228</v>
      </c>
      <c r="D33" s="258">
        <v>159.5</v>
      </c>
    </row>
    <row r="34" spans="1:4" s="244" customFormat="1" ht="12.3" customHeight="1">
      <c r="A34" s="257" t="s">
        <v>927</v>
      </c>
      <c r="B34" s="257" t="s">
        <v>1752</v>
      </c>
      <c r="C34" s="257" t="s">
        <v>228</v>
      </c>
      <c r="D34" s="258">
        <v>159.5</v>
      </c>
    </row>
    <row r="35" spans="1:4" s="244" customFormat="1" ht="12.3" customHeight="1">
      <c r="A35" s="257" t="s">
        <v>932</v>
      </c>
      <c r="B35" s="257" t="s">
        <v>1753</v>
      </c>
      <c r="C35" s="257" t="s">
        <v>228</v>
      </c>
      <c r="D35" s="258">
        <v>159.5</v>
      </c>
    </row>
    <row r="36" spans="1:4" s="244" customFormat="1" ht="12.3" customHeight="1">
      <c r="A36" s="257" t="s">
        <v>951</v>
      </c>
      <c r="B36" s="257" t="s">
        <v>1754</v>
      </c>
      <c r="C36" s="257" t="s">
        <v>228</v>
      </c>
      <c r="D36" s="258">
        <v>159.5</v>
      </c>
    </row>
    <row r="37" spans="1:4" s="244" customFormat="1" ht="12.9" customHeight="1">
      <c r="A37" s="251" t="s">
        <v>136</v>
      </c>
      <c r="B37" s="251" t="s">
        <v>1755</v>
      </c>
      <c r="C37" s="251"/>
      <c r="D37" s="252">
        <v>144.078</v>
      </c>
    </row>
    <row r="38" spans="1:4" s="244" customFormat="1" ht="12.3" customHeight="1">
      <c r="A38" s="253"/>
      <c r="B38" s="253" t="s">
        <v>1756</v>
      </c>
      <c r="C38" s="253"/>
      <c r="D38" s="254">
        <v>43.204</v>
      </c>
    </row>
    <row r="39" spans="1:4" s="244" customFormat="1" ht="12.3" customHeight="1">
      <c r="A39" s="253"/>
      <c r="B39" s="253" t="s">
        <v>1757</v>
      </c>
      <c r="C39" s="253"/>
      <c r="D39" s="254">
        <v>15.2</v>
      </c>
    </row>
    <row r="40" spans="1:4" s="244" customFormat="1" ht="12.3" customHeight="1">
      <c r="A40" s="253"/>
      <c r="B40" s="253" t="s">
        <v>1758</v>
      </c>
      <c r="C40" s="253"/>
      <c r="D40" s="254">
        <v>0</v>
      </c>
    </row>
    <row r="41" spans="1:4" s="244" customFormat="1" ht="12.3" customHeight="1">
      <c r="A41" s="253"/>
      <c r="B41" s="253" t="s">
        <v>1759</v>
      </c>
      <c r="C41" s="253"/>
      <c r="D41" s="254">
        <v>2.19</v>
      </c>
    </row>
    <row r="42" spans="1:4" s="244" customFormat="1" ht="12.3" customHeight="1">
      <c r="A42" s="253"/>
      <c r="B42" s="253" t="s">
        <v>1760</v>
      </c>
      <c r="C42" s="253"/>
      <c r="D42" s="254">
        <v>0</v>
      </c>
    </row>
    <row r="43" spans="1:4" s="244" customFormat="1" ht="12.3" customHeight="1">
      <c r="A43" s="253"/>
      <c r="B43" s="253" t="s">
        <v>1761</v>
      </c>
      <c r="C43" s="253"/>
      <c r="D43" s="254">
        <v>6.402</v>
      </c>
    </row>
    <row r="44" spans="1:4" s="244" customFormat="1" ht="12.3" customHeight="1">
      <c r="A44" s="253"/>
      <c r="B44" s="253" t="s">
        <v>1762</v>
      </c>
      <c r="C44" s="253"/>
      <c r="D44" s="254">
        <v>0</v>
      </c>
    </row>
    <row r="45" spans="1:4" s="244" customFormat="1" ht="12.3" customHeight="1">
      <c r="A45" s="253"/>
      <c r="B45" s="253" t="s">
        <v>1763</v>
      </c>
      <c r="C45" s="253"/>
      <c r="D45" s="254">
        <v>0</v>
      </c>
    </row>
    <row r="46" spans="1:4" s="244" customFormat="1" ht="12.3" customHeight="1">
      <c r="A46" s="253"/>
      <c r="B46" s="253" t="s">
        <v>1764</v>
      </c>
      <c r="C46" s="253"/>
      <c r="D46" s="254">
        <v>17.424</v>
      </c>
    </row>
    <row r="47" spans="1:4" s="244" customFormat="1" ht="12.3" customHeight="1">
      <c r="A47" s="253"/>
      <c r="B47" s="253" t="s">
        <v>1765</v>
      </c>
      <c r="C47" s="253"/>
      <c r="D47" s="254">
        <v>6.072</v>
      </c>
    </row>
    <row r="48" spans="1:4" s="244" customFormat="1" ht="12.3" customHeight="1">
      <c r="A48" s="253"/>
      <c r="B48" s="253" t="s">
        <v>1766</v>
      </c>
      <c r="C48" s="253"/>
      <c r="D48" s="254">
        <v>0</v>
      </c>
    </row>
    <row r="49" spans="1:4" s="244" customFormat="1" ht="12.3" customHeight="1">
      <c r="A49" s="253"/>
      <c r="B49" s="253" t="s">
        <v>1767</v>
      </c>
      <c r="C49" s="253"/>
      <c r="D49" s="254">
        <v>1.683</v>
      </c>
    </row>
    <row r="50" spans="1:4" s="244" customFormat="1" ht="12.3" customHeight="1">
      <c r="A50" s="253"/>
      <c r="B50" s="253" t="s">
        <v>1757</v>
      </c>
      <c r="C50" s="253"/>
      <c r="D50" s="254">
        <v>15.2</v>
      </c>
    </row>
    <row r="51" spans="1:4" s="244" customFormat="1" ht="12.3" customHeight="1">
      <c r="A51" s="253"/>
      <c r="B51" s="253" t="s">
        <v>1768</v>
      </c>
      <c r="C51" s="253"/>
      <c r="D51" s="254">
        <v>0</v>
      </c>
    </row>
    <row r="52" spans="1:4" s="244" customFormat="1" ht="12.3" customHeight="1">
      <c r="A52" s="253"/>
      <c r="B52" s="253" t="s">
        <v>1769</v>
      </c>
      <c r="C52" s="253"/>
      <c r="D52" s="254">
        <v>0</v>
      </c>
    </row>
    <row r="53" spans="1:4" s="244" customFormat="1" ht="12.3" customHeight="1">
      <c r="A53" s="253"/>
      <c r="B53" s="253" t="s">
        <v>1770</v>
      </c>
      <c r="C53" s="253"/>
      <c r="D53" s="254">
        <v>12.024</v>
      </c>
    </row>
    <row r="54" spans="1:4" s="244" customFormat="1" ht="12.3" customHeight="1">
      <c r="A54" s="253"/>
      <c r="B54" s="253" t="s">
        <v>1771</v>
      </c>
      <c r="C54" s="253"/>
      <c r="D54" s="254">
        <v>0</v>
      </c>
    </row>
    <row r="55" spans="1:4" s="244" customFormat="1" ht="12.3" customHeight="1">
      <c r="A55" s="253"/>
      <c r="B55" s="253" t="s">
        <v>1772</v>
      </c>
      <c r="C55" s="253"/>
      <c r="D55" s="254">
        <v>7.079</v>
      </c>
    </row>
    <row r="56" spans="1:4" s="244" customFormat="1" ht="12.3" customHeight="1">
      <c r="A56" s="253"/>
      <c r="B56" s="253" t="s">
        <v>1773</v>
      </c>
      <c r="C56" s="253"/>
      <c r="D56" s="254">
        <v>0</v>
      </c>
    </row>
    <row r="57" spans="1:4" s="244" customFormat="1" ht="12.3" customHeight="1">
      <c r="A57" s="253"/>
      <c r="B57" s="253" t="s">
        <v>1774</v>
      </c>
      <c r="C57" s="253"/>
      <c r="D57" s="254">
        <v>13.6</v>
      </c>
    </row>
    <row r="58" spans="1:4" s="244" customFormat="1" ht="12.3" customHeight="1">
      <c r="A58" s="253"/>
      <c r="B58" s="253" t="s">
        <v>1775</v>
      </c>
      <c r="C58" s="253"/>
      <c r="D58" s="254">
        <v>4</v>
      </c>
    </row>
    <row r="59" spans="1:4" s="244" customFormat="1" ht="12.3" customHeight="1">
      <c r="A59" s="253" t="s">
        <v>136</v>
      </c>
      <c r="B59" s="253" t="s">
        <v>1735</v>
      </c>
      <c r="C59" s="253"/>
      <c r="D59" s="254">
        <v>144.078</v>
      </c>
    </row>
    <row r="60" spans="1:4" s="244" customFormat="1" ht="15.6" customHeight="1">
      <c r="A60" s="255" t="s">
        <v>1736</v>
      </c>
      <c r="B60" s="255"/>
      <c r="C60" s="255"/>
      <c r="D60" s="256"/>
    </row>
    <row r="61" spans="1:4" s="244" customFormat="1" ht="12.3" customHeight="1">
      <c r="A61" s="257" t="s">
        <v>976</v>
      </c>
      <c r="B61" s="257" t="s">
        <v>1776</v>
      </c>
      <c r="C61" s="257" t="s">
        <v>228</v>
      </c>
      <c r="D61" s="258">
        <v>144.078</v>
      </c>
    </row>
    <row r="62" spans="1:4" s="244" customFormat="1" ht="12.3" customHeight="1">
      <c r="A62" s="257" t="s">
        <v>956</v>
      </c>
      <c r="B62" s="257" t="s">
        <v>1777</v>
      </c>
      <c r="C62" s="257" t="s">
        <v>228</v>
      </c>
      <c r="D62" s="258">
        <v>144.078</v>
      </c>
    </row>
    <row r="63" spans="1:4" s="244" customFormat="1" ht="12.3" customHeight="1">
      <c r="A63" s="257" t="s">
        <v>961</v>
      </c>
      <c r="B63" s="257" t="s">
        <v>1778</v>
      </c>
      <c r="C63" s="257" t="s">
        <v>228</v>
      </c>
      <c r="D63" s="258">
        <v>144.078</v>
      </c>
    </row>
    <row r="64" spans="1:4" s="244" customFormat="1" ht="12.3" customHeight="1">
      <c r="A64" s="257" t="s">
        <v>966</v>
      </c>
      <c r="B64" s="257" t="s">
        <v>1779</v>
      </c>
      <c r="C64" s="257" t="s">
        <v>228</v>
      </c>
      <c r="D64" s="258">
        <v>144.078</v>
      </c>
    </row>
    <row r="65" spans="1:4" s="244" customFormat="1" ht="12.3" customHeight="1">
      <c r="A65" s="257" t="s">
        <v>971</v>
      </c>
      <c r="B65" s="257" t="s">
        <v>1780</v>
      </c>
      <c r="C65" s="257" t="s">
        <v>228</v>
      </c>
      <c r="D65" s="258">
        <v>144.078</v>
      </c>
    </row>
    <row r="66" spans="1:4" s="244" customFormat="1" ht="12.9" customHeight="1">
      <c r="A66" s="251" t="s">
        <v>103</v>
      </c>
      <c r="B66" s="251" t="s">
        <v>1781</v>
      </c>
      <c r="C66" s="251"/>
      <c r="D66" s="252">
        <v>10.518</v>
      </c>
    </row>
    <row r="67" spans="1:4" s="244" customFormat="1" ht="12.3" customHeight="1">
      <c r="A67" s="253"/>
      <c r="B67" s="253" t="s">
        <v>1782</v>
      </c>
      <c r="C67" s="253"/>
      <c r="D67" s="254">
        <v>0</v>
      </c>
    </row>
    <row r="68" spans="1:4" s="244" customFormat="1" ht="12.3" customHeight="1">
      <c r="A68" s="253"/>
      <c r="B68" s="253" t="s">
        <v>1783</v>
      </c>
      <c r="C68" s="253"/>
      <c r="D68" s="254">
        <v>2.34</v>
      </c>
    </row>
    <row r="69" spans="1:4" s="244" customFormat="1" ht="12.3" customHeight="1">
      <c r="A69" s="253"/>
      <c r="B69" s="253" t="s">
        <v>1784</v>
      </c>
      <c r="C69" s="253"/>
      <c r="D69" s="254">
        <v>2.43</v>
      </c>
    </row>
    <row r="70" spans="1:4" s="244" customFormat="1" ht="12.3" customHeight="1">
      <c r="A70" s="253"/>
      <c r="B70" s="253" t="s">
        <v>1785</v>
      </c>
      <c r="C70" s="253"/>
      <c r="D70" s="254">
        <v>2.588</v>
      </c>
    </row>
    <row r="71" spans="1:4" s="244" customFormat="1" ht="12.3" customHeight="1">
      <c r="A71" s="253"/>
      <c r="B71" s="253" t="s">
        <v>1786</v>
      </c>
      <c r="C71" s="253"/>
      <c r="D71" s="254">
        <v>0</v>
      </c>
    </row>
    <row r="72" spans="1:4" s="244" customFormat="1" ht="12.3" customHeight="1">
      <c r="A72" s="253"/>
      <c r="B72" s="253" t="s">
        <v>1787</v>
      </c>
      <c r="C72" s="253"/>
      <c r="D72" s="254">
        <v>1.08</v>
      </c>
    </row>
    <row r="73" spans="1:4" s="244" customFormat="1" ht="12.3" customHeight="1">
      <c r="A73" s="253"/>
      <c r="B73" s="253" t="s">
        <v>1788</v>
      </c>
      <c r="C73" s="253"/>
      <c r="D73" s="254">
        <v>0</v>
      </c>
    </row>
    <row r="74" spans="1:4" s="244" customFormat="1" ht="12.3" customHeight="1">
      <c r="A74" s="253"/>
      <c r="B74" s="253" t="s">
        <v>1789</v>
      </c>
      <c r="C74" s="253"/>
      <c r="D74" s="254">
        <v>2.08</v>
      </c>
    </row>
    <row r="75" spans="1:4" s="244" customFormat="1" ht="12.3" customHeight="1">
      <c r="A75" s="253" t="s">
        <v>103</v>
      </c>
      <c r="B75" s="253" t="s">
        <v>1735</v>
      </c>
      <c r="C75" s="253"/>
      <c r="D75" s="254">
        <v>10.518</v>
      </c>
    </row>
    <row r="76" spans="1:4" s="244" customFormat="1" ht="15.6" customHeight="1">
      <c r="A76" s="255" t="s">
        <v>1736</v>
      </c>
      <c r="B76" s="255"/>
      <c r="C76" s="255"/>
      <c r="D76" s="256"/>
    </row>
    <row r="77" spans="1:4" s="244" customFormat="1" ht="12.3" customHeight="1">
      <c r="A77" s="257" t="s">
        <v>295</v>
      </c>
      <c r="B77" s="257" t="s">
        <v>1790</v>
      </c>
      <c r="C77" s="257" t="s">
        <v>228</v>
      </c>
      <c r="D77" s="258">
        <v>10.518</v>
      </c>
    </row>
    <row r="78" spans="1:4" s="244" customFormat="1" ht="20.4" customHeight="1">
      <c r="A78" s="257" t="s">
        <v>1028</v>
      </c>
      <c r="B78" s="257" t="s">
        <v>1737</v>
      </c>
      <c r="C78" s="257" t="s">
        <v>228</v>
      </c>
      <c r="D78" s="258">
        <v>763.788</v>
      </c>
    </row>
    <row r="79" spans="1:4" s="244" customFormat="1" ht="12.9" customHeight="1">
      <c r="A79" s="251" t="s">
        <v>96</v>
      </c>
      <c r="B79" s="251" t="s">
        <v>1791</v>
      </c>
      <c r="C79" s="251"/>
      <c r="D79" s="252">
        <v>49.233</v>
      </c>
    </row>
    <row r="80" spans="1:4" s="244" customFormat="1" ht="12.3" customHeight="1">
      <c r="A80" s="253"/>
      <c r="B80" s="253" t="s">
        <v>1792</v>
      </c>
      <c r="C80" s="253"/>
      <c r="D80" s="254">
        <v>49.233</v>
      </c>
    </row>
    <row r="81" spans="1:4" s="244" customFormat="1" ht="12.3" customHeight="1">
      <c r="A81" s="253" t="s">
        <v>96</v>
      </c>
      <c r="B81" s="253" t="s">
        <v>1735</v>
      </c>
      <c r="C81" s="253"/>
      <c r="D81" s="254">
        <v>49.233</v>
      </c>
    </row>
    <row r="82" spans="1:4" s="244" customFormat="1" ht="15.6" customHeight="1">
      <c r="A82" s="255" t="s">
        <v>1736</v>
      </c>
      <c r="B82" s="255"/>
      <c r="C82" s="255"/>
      <c r="D82" s="256"/>
    </row>
    <row r="83" spans="1:4" s="244" customFormat="1" ht="12.3" customHeight="1">
      <c r="A83" s="257" t="s">
        <v>270</v>
      </c>
      <c r="B83" s="257" t="s">
        <v>1793</v>
      </c>
      <c r="C83" s="257" t="s">
        <v>228</v>
      </c>
      <c r="D83" s="258">
        <v>49.233</v>
      </c>
    </row>
    <row r="84" spans="1:4" s="244" customFormat="1" ht="20.4" customHeight="1">
      <c r="A84" s="257" t="s">
        <v>1028</v>
      </c>
      <c r="B84" s="257" t="s">
        <v>1737</v>
      </c>
      <c r="C84" s="257" t="s">
        <v>228</v>
      </c>
      <c r="D84" s="258">
        <v>763.788</v>
      </c>
    </row>
    <row r="85" spans="1:4" s="244" customFormat="1" ht="12.9" customHeight="1">
      <c r="A85" s="251" t="s">
        <v>93</v>
      </c>
      <c r="B85" s="251" t="s">
        <v>1794</v>
      </c>
      <c r="C85" s="251"/>
      <c r="D85" s="252">
        <v>37.74</v>
      </c>
    </row>
    <row r="86" spans="1:4" s="244" customFormat="1" ht="12.3" customHeight="1">
      <c r="A86" s="253"/>
      <c r="B86" s="253" t="s">
        <v>1795</v>
      </c>
      <c r="C86" s="253"/>
      <c r="D86" s="254">
        <v>0</v>
      </c>
    </row>
    <row r="87" spans="1:4" s="244" customFormat="1" ht="12.3" customHeight="1">
      <c r="A87" s="253"/>
      <c r="B87" s="253" t="s">
        <v>1796</v>
      </c>
      <c r="C87" s="253"/>
      <c r="D87" s="254">
        <v>37.74</v>
      </c>
    </row>
    <row r="88" spans="1:4" s="244" customFormat="1" ht="12.3" customHeight="1">
      <c r="A88" s="253" t="s">
        <v>93</v>
      </c>
      <c r="B88" s="253" t="s">
        <v>1735</v>
      </c>
      <c r="C88" s="253"/>
      <c r="D88" s="254">
        <v>37.74</v>
      </c>
    </row>
    <row r="89" spans="1:4" s="244" customFormat="1" ht="15.6" customHeight="1">
      <c r="A89" s="255" t="s">
        <v>1736</v>
      </c>
      <c r="B89" s="255"/>
      <c r="C89" s="255"/>
      <c r="D89" s="256"/>
    </row>
    <row r="90" spans="1:4" s="244" customFormat="1" ht="12.3" customHeight="1">
      <c r="A90" s="257" t="s">
        <v>1167</v>
      </c>
      <c r="B90" s="257" t="s">
        <v>1797</v>
      </c>
      <c r="C90" s="257" t="s">
        <v>228</v>
      </c>
      <c r="D90" s="258">
        <v>37.74</v>
      </c>
    </row>
    <row r="91" spans="1:4" s="244" customFormat="1" ht="12.3" customHeight="1">
      <c r="A91" s="257" t="s">
        <v>259</v>
      </c>
      <c r="B91" s="257" t="s">
        <v>1798</v>
      </c>
      <c r="C91" s="257" t="s">
        <v>228</v>
      </c>
      <c r="D91" s="258">
        <v>37.74</v>
      </c>
    </row>
    <row r="92" spans="1:4" s="244" customFormat="1" ht="12.9" customHeight="1">
      <c r="A92" s="251" t="s">
        <v>99</v>
      </c>
      <c r="B92" s="251" t="s">
        <v>1799</v>
      </c>
      <c r="C92" s="251"/>
      <c r="D92" s="252">
        <v>552.597</v>
      </c>
    </row>
    <row r="93" spans="1:4" s="244" customFormat="1" ht="12.3" customHeight="1">
      <c r="A93" s="253"/>
      <c r="B93" s="253" t="s">
        <v>1800</v>
      </c>
      <c r="C93" s="253"/>
      <c r="D93" s="254">
        <v>0</v>
      </c>
    </row>
    <row r="94" spans="1:4" s="244" customFormat="1" ht="12.3" customHeight="1">
      <c r="A94" s="253"/>
      <c r="B94" s="253" t="s">
        <v>1801</v>
      </c>
      <c r="C94" s="253"/>
      <c r="D94" s="254">
        <v>13.59</v>
      </c>
    </row>
    <row r="95" spans="1:4" s="244" customFormat="1" ht="12.3" customHeight="1">
      <c r="A95" s="253"/>
      <c r="B95" s="253" t="s">
        <v>1802</v>
      </c>
      <c r="C95" s="253"/>
      <c r="D95" s="254">
        <v>-0.8</v>
      </c>
    </row>
    <row r="96" spans="1:4" s="244" customFormat="1" ht="12.3" customHeight="1">
      <c r="A96" s="253"/>
      <c r="B96" s="253" t="s">
        <v>1803</v>
      </c>
      <c r="C96" s="253"/>
      <c r="D96" s="254">
        <v>-0.72</v>
      </c>
    </row>
    <row r="97" spans="1:4" s="244" customFormat="1" ht="12.3" customHeight="1">
      <c r="A97" s="253"/>
      <c r="B97" s="253" t="s">
        <v>1804</v>
      </c>
      <c r="C97" s="253"/>
      <c r="D97" s="254">
        <v>-1.6</v>
      </c>
    </row>
    <row r="98" spans="1:4" s="244" customFormat="1" ht="12.3" customHeight="1">
      <c r="A98" s="253"/>
      <c r="B98" s="253" t="s">
        <v>1805</v>
      </c>
      <c r="C98" s="253"/>
      <c r="D98" s="254">
        <v>0</v>
      </c>
    </row>
    <row r="99" spans="1:4" s="244" customFormat="1" ht="12.3" customHeight="1">
      <c r="A99" s="253"/>
      <c r="B99" s="253" t="s">
        <v>1806</v>
      </c>
      <c r="C99" s="253"/>
      <c r="D99" s="254">
        <v>79.44</v>
      </c>
    </row>
    <row r="100" spans="1:4" s="244" customFormat="1" ht="12.3" customHeight="1">
      <c r="A100" s="253"/>
      <c r="B100" s="253" t="s">
        <v>1807</v>
      </c>
      <c r="C100" s="253"/>
      <c r="D100" s="254">
        <v>-2.45</v>
      </c>
    </row>
    <row r="101" spans="1:4" s="244" customFormat="1" ht="12.3" customHeight="1">
      <c r="A101" s="253"/>
      <c r="B101" s="253" t="s">
        <v>1808</v>
      </c>
      <c r="C101" s="253"/>
      <c r="D101" s="254">
        <v>-5.04</v>
      </c>
    </row>
    <row r="102" spans="1:4" s="244" customFormat="1" ht="12.3" customHeight="1">
      <c r="A102" s="253"/>
      <c r="B102" s="253" t="s">
        <v>1809</v>
      </c>
      <c r="C102" s="253"/>
      <c r="D102" s="254">
        <v>0</v>
      </c>
    </row>
    <row r="103" spans="1:4" s="244" customFormat="1" ht="12.3" customHeight="1">
      <c r="A103" s="253"/>
      <c r="B103" s="253" t="s">
        <v>1810</v>
      </c>
      <c r="C103" s="253"/>
      <c r="D103" s="254">
        <v>27.24</v>
      </c>
    </row>
    <row r="104" spans="1:4" s="244" customFormat="1" ht="12.3" customHeight="1">
      <c r="A104" s="253"/>
      <c r="B104" s="253" t="s">
        <v>1811</v>
      </c>
      <c r="C104" s="253"/>
      <c r="D104" s="254">
        <v>-3.925</v>
      </c>
    </row>
    <row r="105" spans="1:4" s="244" customFormat="1" ht="12.3" customHeight="1">
      <c r="A105" s="253"/>
      <c r="B105" s="253" t="s">
        <v>1812</v>
      </c>
      <c r="C105" s="253"/>
      <c r="D105" s="254">
        <v>0</v>
      </c>
    </row>
    <row r="106" spans="1:4" s="244" customFormat="1" ht="12.3" customHeight="1">
      <c r="A106" s="253"/>
      <c r="B106" s="253" t="s">
        <v>1813</v>
      </c>
      <c r="C106" s="253"/>
      <c r="D106" s="254">
        <v>14.345</v>
      </c>
    </row>
    <row r="107" spans="1:4" s="244" customFormat="1" ht="12.3" customHeight="1">
      <c r="A107" s="253"/>
      <c r="B107" s="253" t="s">
        <v>1814</v>
      </c>
      <c r="C107" s="253"/>
      <c r="D107" s="254">
        <v>0</v>
      </c>
    </row>
    <row r="108" spans="1:4" s="244" customFormat="1" ht="12.3" customHeight="1">
      <c r="A108" s="253"/>
      <c r="B108" s="253" t="s">
        <v>1813</v>
      </c>
      <c r="C108" s="253"/>
      <c r="D108" s="254">
        <v>14.345</v>
      </c>
    </row>
    <row r="109" spans="1:4" s="244" customFormat="1" ht="12.3" customHeight="1">
      <c r="A109" s="253"/>
      <c r="B109" s="253" t="s">
        <v>1815</v>
      </c>
      <c r="C109" s="253"/>
      <c r="D109" s="254">
        <v>0</v>
      </c>
    </row>
    <row r="110" spans="1:4" s="244" customFormat="1" ht="12.3" customHeight="1">
      <c r="A110" s="253"/>
      <c r="B110" s="253" t="s">
        <v>1816</v>
      </c>
      <c r="C110" s="253"/>
      <c r="D110" s="254">
        <v>25.32</v>
      </c>
    </row>
    <row r="111" spans="1:4" s="244" customFormat="1" ht="12.3" customHeight="1">
      <c r="A111" s="253"/>
      <c r="B111" s="253" t="s">
        <v>1817</v>
      </c>
      <c r="C111" s="253"/>
      <c r="D111" s="254">
        <v>1.6</v>
      </c>
    </row>
    <row r="112" spans="1:4" s="244" customFormat="1" ht="12.3" customHeight="1">
      <c r="A112" s="253"/>
      <c r="B112" s="253" t="s">
        <v>1818</v>
      </c>
      <c r="C112" s="253"/>
      <c r="D112" s="254">
        <v>0</v>
      </c>
    </row>
    <row r="113" spans="1:4" s="244" customFormat="1" ht="12.3" customHeight="1">
      <c r="A113" s="253"/>
      <c r="B113" s="253" t="s">
        <v>1819</v>
      </c>
      <c r="C113" s="253"/>
      <c r="D113" s="254">
        <v>17.592</v>
      </c>
    </row>
    <row r="114" spans="1:4" s="244" customFormat="1" ht="12.3" customHeight="1">
      <c r="A114" s="253"/>
      <c r="B114" s="253" t="s">
        <v>1820</v>
      </c>
      <c r="C114" s="253"/>
      <c r="D114" s="254">
        <v>-0.16</v>
      </c>
    </row>
    <row r="115" spans="1:4" s="244" customFormat="1" ht="12.3" customHeight="1">
      <c r="A115" s="253"/>
      <c r="B115" s="253" t="s">
        <v>1821</v>
      </c>
      <c r="C115" s="253"/>
      <c r="D115" s="254">
        <v>-2.88</v>
      </c>
    </row>
    <row r="116" spans="1:4" s="244" customFormat="1" ht="12.3" customHeight="1">
      <c r="A116" s="253"/>
      <c r="B116" s="253" t="s">
        <v>1822</v>
      </c>
      <c r="C116" s="253"/>
      <c r="D116" s="254">
        <v>0</v>
      </c>
    </row>
    <row r="117" spans="1:4" s="244" customFormat="1" ht="12.3" customHeight="1">
      <c r="A117" s="253"/>
      <c r="B117" s="253" t="s">
        <v>1823</v>
      </c>
      <c r="C117" s="253"/>
      <c r="D117" s="254">
        <v>0</v>
      </c>
    </row>
    <row r="118" spans="1:4" s="244" customFormat="1" ht="12.3" customHeight="1">
      <c r="A118" s="253"/>
      <c r="B118" s="253" t="s">
        <v>1824</v>
      </c>
      <c r="C118" s="253"/>
      <c r="D118" s="254">
        <v>10.62</v>
      </c>
    </row>
    <row r="119" spans="1:4" s="244" customFormat="1" ht="12.3" customHeight="1">
      <c r="A119" s="253"/>
      <c r="B119" s="253" t="s">
        <v>1825</v>
      </c>
      <c r="C119" s="253"/>
      <c r="D119" s="254">
        <v>0</v>
      </c>
    </row>
    <row r="120" spans="1:4" s="244" customFormat="1" ht="12.3" customHeight="1">
      <c r="A120" s="253"/>
      <c r="B120" s="253" t="s">
        <v>1826</v>
      </c>
      <c r="C120" s="253"/>
      <c r="D120" s="254">
        <v>50.52</v>
      </c>
    </row>
    <row r="121" spans="1:4" s="244" customFormat="1" ht="12.3" customHeight="1">
      <c r="A121" s="253"/>
      <c r="B121" s="253" t="s">
        <v>1827</v>
      </c>
      <c r="C121" s="253"/>
      <c r="D121" s="254">
        <v>0</v>
      </c>
    </row>
    <row r="122" spans="1:4" s="244" customFormat="1" ht="12.3" customHeight="1">
      <c r="A122" s="253"/>
      <c r="B122" s="253" t="s">
        <v>1828</v>
      </c>
      <c r="C122" s="253"/>
      <c r="D122" s="254">
        <v>174.18</v>
      </c>
    </row>
    <row r="123" spans="1:4" s="244" customFormat="1" ht="12.3" customHeight="1">
      <c r="A123" s="253"/>
      <c r="B123" s="253" t="s">
        <v>1829</v>
      </c>
      <c r="C123" s="253"/>
      <c r="D123" s="254">
        <v>-12.6</v>
      </c>
    </row>
    <row r="124" spans="1:4" s="244" customFormat="1" ht="12.3" customHeight="1">
      <c r="A124" s="253"/>
      <c r="B124" s="253" t="s">
        <v>1830</v>
      </c>
      <c r="C124" s="253"/>
      <c r="D124" s="254">
        <v>-6.4</v>
      </c>
    </row>
    <row r="125" spans="1:4" s="244" customFormat="1" ht="12.3" customHeight="1">
      <c r="A125" s="253"/>
      <c r="B125" s="253" t="s">
        <v>1831</v>
      </c>
      <c r="C125" s="253"/>
      <c r="D125" s="254">
        <v>-2.2</v>
      </c>
    </row>
    <row r="126" spans="1:4" s="244" customFormat="1" ht="12.3" customHeight="1">
      <c r="A126" s="253"/>
      <c r="B126" s="253" t="s">
        <v>1832</v>
      </c>
      <c r="C126" s="253"/>
      <c r="D126" s="254">
        <v>0</v>
      </c>
    </row>
    <row r="127" spans="1:4" s="244" customFormat="1" ht="12.3" customHeight="1">
      <c r="A127" s="253"/>
      <c r="B127" s="253" t="s">
        <v>1833</v>
      </c>
      <c r="C127" s="253"/>
      <c r="D127" s="254">
        <v>54.48</v>
      </c>
    </row>
    <row r="128" spans="1:4" s="244" customFormat="1" ht="12.3" customHeight="1">
      <c r="A128" s="253"/>
      <c r="B128" s="253" t="s">
        <v>1834</v>
      </c>
      <c r="C128" s="253"/>
      <c r="D128" s="254">
        <v>-10.5</v>
      </c>
    </row>
    <row r="129" spans="1:4" s="244" customFormat="1" ht="12.3" customHeight="1">
      <c r="A129" s="253"/>
      <c r="B129" s="253" t="s">
        <v>1831</v>
      </c>
      <c r="C129" s="253"/>
      <c r="D129" s="254">
        <v>-2.2</v>
      </c>
    </row>
    <row r="130" spans="1:4" s="244" customFormat="1" ht="12.3" customHeight="1">
      <c r="A130" s="253"/>
      <c r="B130" s="253" t="s">
        <v>1741</v>
      </c>
      <c r="C130" s="253"/>
      <c r="D130" s="254">
        <v>0</v>
      </c>
    </row>
    <row r="131" spans="1:4" s="244" customFormat="1" ht="12.3" customHeight="1">
      <c r="A131" s="253"/>
      <c r="B131" s="253" t="s">
        <v>1742</v>
      </c>
      <c r="C131" s="253"/>
      <c r="D131" s="254">
        <v>120.8</v>
      </c>
    </row>
    <row r="132" spans="1:4" s="244" customFormat="1" ht="12.3" customHeight="1">
      <c r="A132" s="253" t="s">
        <v>99</v>
      </c>
      <c r="B132" s="253" t="s">
        <v>1735</v>
      </c>
      <c r="C132" s="253"/>
      <c r="D132" s="254">
        <v>552.597</v>
      </c>
    </row>
    <row r="133" spans="1:4" s="244" customFormat="1" ht="15.6" customHeight="1">
      <c r="A133" s="255" t="s">
        <v>1736</v>
      </c>
      <c r="B133" s="255"/>
      <c r="C133" s="255"/>
      <c r="D133" s="256"/>
    </row>
    <row r="134" spans="1:4" s="244" customFormat="1" ht="12.3" customHeight="1">
      <c r="A134" s="257" t="s">
        <v>275</v>
      </c>
      <c r="B134" s="257" t="s">
        <v>1835</v>
      </c>
      <c r="C134" s="257" t="s">
        <v>228</v>
      </c>
      <c r="D134" s="258">
        <v>552.597</v>
      </c>
    </row>
    <row r="135" spans="1:4" s="244" customFormat="1" ht="20.4" customHeight="1">
      <c r="A135" s="257" t="s">
        <v>1028</v>
      </c>
      <c r="B135" s="257" t="s">
        <v>1737</v>
      </c>
      <c r="C135" s="257" t="s">
        <v>228</v>
      </c>
      <c r="D135" s="258">
        <v>763.788</v>
      </c>
    </row>
    <row r="136" spans="1:4" s="244" customFormat="1" ht="12.9" customHeight="1">
      <c r="A136" s="251" t="s">
        <v>112</v>
      </c>
      <c r="B136" s="251" t="s">
        <v>1836</v>
      </c>
      <c r="C136" s="251"/>
      <c r="D136" s="252">
        <v>5.22</v>
      </c>
    </row>
    <row r="137" spans="1:4" s="244" customFormat="1" ht="12.3" customHeight="1">
      <c r="A137" s="253"/>
      <c r="B137" s="253" t="s">
        <v>1800</v>
      </c>
      <c r="C137" s="253"/>
      <c r="D137" s="254">
        <v>0</v>
      </c>
    </row>
    <row r="138" spans="1:4" s="244" customFormat="1" ht="12.3" customHeight="1">
      <c r="A138" s="253"/>
      <c r="B138" s="253" t="s">
        <v>1837</v>
      </c>
      <c r="C138" s="253"/>
      <c r="D138" s="254">
        <v>5.22</v>
      </c>
    </row>
    <row r="139" spans="1:4" s="244" customFormat="1" ht="12.3" customHeight="1">
      <c r="A139" s="253" t="s">
        <v>112</v>
      </c>
      <c r="B139" s="253" t="s">
        <v>1735</v>
      </c>
      <c r="C139" s="253"/>
      <c r="D139" s="254">
        <v>5.22</v>
      </c>
    </row>
    <row r="140" spans="1:4" s="244" customFormat="1" ht="15.6" customHeight="1">
      <c r="A140" s="255" t="s">
        <v>1736</v>
      </c>
      <c r="B140" s="255"/>
      <c r="C140" s="255"/>
      <c r="D140" s="256"/>
    </row>
    <row r="141" spans="1:4" s="244" customFormat="1" ht="12.3" customHeight="1">
      <c r="A141" s="257" t="s">
        <v>1408</v>
      </c>
      <c r="B141" s="257" t="s">
        <v>1838</v>
      </c>
      <c r="C141" s="257" t="s">
        <v>228</v>
      </c>
      <c r="D141" s="258">
        <v>5.22</v>
      </c>
    </row>
    <row r="142" spans="1:4" s="244" customFormat="1" ht="12.3" customHeight="1">
      <c r="A142" s="257" t="s">
        <v>1839</v>
      </c>
      <c r="B142" s="257" t="s">
        <v>1840</v>
      </c>
      <c r="C142" s="257" t="s">
        <v>228</v>
      </c>
      <c r="D142" s="258">
        <v>11.76</v>
      </c>
    </row>
    <row r="143" spans="1:4" s="244" customFormat="1" ht="12.3" customHeight="1">
      <c r="A143" s="257" t="s">
        <v>1422</v>
      </c>
      <c r="B143" s="257" t="s">
        <v>1841</v>
      </c>
      <c r="C143" s="257" t="s">
        <v>228</v>
      </c>
      <c r="D143" s="258">
        <v>144.41</v>
      </c>
    </row>
    <row r="144" spans="1:4" s="244" customFormat="1" ht="12.3" customHeight="1">
      <c r="A144" s="257" t="s">
        <v>1429</v>
      </c>
      <c r="B144" s="257" t="s">
        <v>1842</v>
      </c>
      <c r="C144" s="257" t="s">
        <v>228</v>
      </c>
      <c r="D144" s="258">
        <v>19.11</v>
      </c>
    </row>
    <row r="145" spans="1:4" s="244" customFormat="1" ht="20.4" customHeight="1">
      <c r="A145" s="257" t="s">
        <v>351</v>
      </c>
      <c r="B145" s="257" t="s">
        <v>1843</v>
      </c>
      <c r="C145" s="257" t="s">
        <v>228</v>
      </c>
      <c r="D145" s="258">
        <v>188.643</v>
      </c>
    </row>
    <row r="146" spans="1:4" s="244" customFormat="1" ht="12.3" customHeight="1">
      <c r="A146" s="257" t="s">
        <v>363</v>
      </c>
      <c r="B146" s="257" t="s">
        <v>1844</v>
      </c>
      <c r="C146" s="257" t="s">
        <v>228</v>
      </c>
      <c r="D146" s="258">
        <v>372.06</v>
      </c>
    </row>
    <row r="147" spans="1:4" s="244" customFormat="1" ht="12.9" customHeight="1">
      <c r="A147" s="251" t="s">
        <v>115</v>
      </c>
      <c r="B147" s="251" t="s">
        <v>1845</v>
      </c>
      <c r="C147" s="251"/>
      <c r="D147" s="252">
        <v>4.29</v>
      </c>
    </row>
    <row r="148" spans="1:4" s="244" customFormat="1" ht="12.3" customHeight="1">
      <c r="A148" s="253"/>
      <c r="B148" s="253" t="s">
        <v>1846</v>
      </c>
      <c r="C148" s="253"/>
      <c r="D148" s="254">
        <v>4.29</v>
      </c>
    </row>
    <row r="149" spans="1:4" s="244" customFormat="1" ht="12.3" customHeight="1">
      <c r="A149" s="253" t="s">
        <v>115</v>
      </c>
      <c r="B149" s="253" t="s">
        <v>1847</v>
      </c>
      <c r="C149" s="253"/>
      <c r="D149" s="254">
        <v>4.29</v>
      </c>
    </row>
    <row r="150" spans="1:4" s="244" customFormat="1" ht="15.6" customHeight="1">
      <c r="A150" s="255" t="s">
        <v>1736</v>
      </c>
      <c r="B150" s="255"/>
      <c r="C150" s="255"/>
      <c r="D150" s="256"/>
    </row>
    <row r="151" spans="1:4" s="244" customFormat="1" ht="20.4" customHeight="1">
      <c r="A151" s="257" t="s">
        <v>804</v>
      </c>
      <c r="B151" s="257" t="s">
        <v>1848</v>
      </c>
      <c r="C151" s="257" t="s">
        <v>228</v>
      </c>
      <c r="D151" s="258">
        <v>138.04</v>
      </c>
    </row>
    <row r="152" spans="1:4" s="244" customFormat="1" ht="12.3" customHeight="1">
      <c r="A152" s="257" t="s">
        <v>1839</v>
      </c>
      <c r="B152" s="257" t="s">
        <v>1840</v>
      </c>
      <c r="C152" s="257" t="s">
        <v>228</v>
      </c>
      <c r="D152" s="258">
        <v>11.76</v>
      </c>
    </row>
    <row r="153" spans="1:4" s="244" customFormat="1" ht="12.3" customHeight="1">
      <c r="A153" s="257" t="s">
        <v>1422</v>
      </c>
      <c r="B153" s="257" t="s">
        <v>1841</v>
      </c>
      <c r="C153" s="257" t="s">
        <v>228</v>
      </c>
      <c r="D153" s="258">
        <v>144.41</v>
      </c>
    </row>
    <row r="154" spans="1:4" s="244" customFormat="1" ht="12.3" customHeight="1">
      <c r="A154" s="257" t="s">
        <v>1429</v>
      </c>
      <c r="B154" s="257" t="s">
        <v>1842</v>
      </c>
      <c r="C154" s="257" t="s">
        <v>228</v>
      </c>
      <c r="D154" s="258">
        <v>19.11</v>
      </c>
    </row>
    <row r="155" spans="1:4" s="244" customFormat="1" ht="20.4" customHeight="1">
      <c r="A155" s="257" t="s">
        <v>351</v>
      </c>
      <c r="B155" s="257" t="s">
        <v>1843</v>
      </c>
      <c r="C155" s="257" t="s">
        <v>228</v>
      </c>
      <c r="D155" s="258">
        <v>188.643</v>
      </c>
    </row>
    <row r="156" spans="1:4" s="244" customFormat="1" ht="12.3" customHeight="1">
      <c r="A156" s="257" t="s">
        <v>363</v>
      </c>
      <c r="B156" s="257" t="s">
        <v>1844</v>
      </c>
      <c r="C156" s="257" t="s">
        <v>228</v>
      </c>
      <c r="D156" s="258">
        <v>372.06</v>
      </c>
    </row>
    <row r="157" spans="1:4" s="244" customFormat="1" ht="20.4" customHeight="1">
      <c r="A157" s="257" t="s">
        <v>809</v>
      </c>
      <c r="B157" s="257" t="s">
        <v>1849</v>
      </c>
      <c r="C157" s="257" t="s">
        <v>228</v>
      </c>
      <c r="D157" s="258">
        <v>158.746</v>
      </c>
    </row>
    <row r="158" spans="1:4" s="244" customFormat="1" ht="12.9" customHeight="1">
      <c r="A158" s="251" t="s">
        <v>121</v>
      </c>
      <c r="B158" s="251" t="s">
        <v>1850</v>
      </c>
      <c r="C158" s="251"/>
      <c r="D158" s="252">
        <v>125.3</v>
      </c>
    </row>
    <row r="159" spans="1:4" s="244" customFormat="1" ht="12.3" customHeight="1">
      <c r="A159" s="253"/>
      <c r="B159" s="253" t="s">
        <v>1851</v>
      </c>
      <c r="C159" s="253"/>
      <c r="D159" s="254">
        <v>0</v>
      </c>
    </row>
    <row r="160" spans="1:4" s="244" customFormat="1" ht="12.3" customHeight="1">
      <c r="A160" s="253"/>
      <c r="B160" s="253" t="s">
        <v>1852</v>
      </c>
      <c r="C160" s="253"/>
      <c r="D160" s="254">
        <v>125.3</v>
      </c>
    </row>
    <row r="161" spans="1:4" s="244" customFormat="1" ht="12.3" customHeight="1">
      <c r="A161" s="253" t="s">
        <v>121</v>
      </c>
      <c r="B161" s="253" t="s">
        <v>1847</v>
      </c>
      <c r="C161" s="253"/>
      <c r="D161" s="254">
        <v>125.3</v>
      </c>
    </row>
    <row r="162" spans="1:4" s="244" customFormat="1" ht="15.6" customHeight="1">
      <c r="A162" s="255" t="s">
        <v>1736</v>
      </c>
      <c r="B162" s="255"/>
      <c r="C162" s="255"/>
      <c r="D162" s="256"/>
    </row>
    <row r="163" spans="1:4" s="244" customFormat="1" ht="20.4" customHeight="1">
      <c r="A163" s="257" t="s">
        <v>804</v>
      </c>
      <c r="B163" s="257" t="s">
        <v>1848</v>
      </c>
      <c r="C163" s="257" t="s">
        <v>228</v>
      </c>
      <c r="D163" s="258">
        <v>138.04</v>
      </c>
    </row>
    <row r="164" spans="1:4" s="244" customFormat="1" ht="12.3" customHeight="1">
      <c r="A164" s="257" t="s">
        <v>1422</v>
      </c>
      <c r="B164" s="257" t="s">
        <v>1841</v>
      </c>
      <c r="C164" s="257" t="s">
        <v>228</v>
      </c>
      <c r="D164" s="258">
        <v>144.41</v>
      </c>
    </row>
    <row r="165" spans="1:4" s="244" customFormat="1" ht="12.3" customHeight="1">
      <c r="A165" s="257" t="s">
        <v>1435</v>
      </c>
      <c r="B165" s="257" t="s">
        <v>1842</v>
      </c>
      <c r="C165" s="257" t="s">
        <v>228</v>
      </c>
      <c r="D165" s="258">
        <v>125.3</v>
      </c>
    </row>
    <row r="166" spans="1:4" s="244" customFormat="1" ht="12.3" customHeight="1">
      <c r="A166" s="257" t="s">
        <v>1439</v>
      </c>
      <c r="B166" s="257" t="s">
        <v>1853</v>
      </c>
      <c r="C166" s="257" t="s">
        <v>228</v>
      </c>
      <c r="D166" s="258">
        <v>125.3</v>
      </c>
    </row>
    <row r="167" spans="1:4" s="244" customFormat="1" ht="20.4" customHeight="1">
      <c r="A167" s="257" t="s">
        <v>351</v>
      </c>
      <c r="B167" s="257" t="s">
        <v>1843</v>
      </c>
      <c r="C167" s="257" t="s">
        <v>228</v>
      </c>
      <c r="D167" s="258">
        <v>188.643</v>
      </c>
    </row>
    <row r="168" spans="1:4" s="244" customFormat="1" ht="12.3" customHeight="1">
      <c r="A168" s="257" t="s">
        <v>363</v>
      </c>
      <c r="B168" s="257" t="s">
        <v>1844</v>
      </c>
      <c r="C168" s="257" t="s">
        <v>228</v>
      </c>
      <c r="D168" s="258">
        <v>372.06</v>
      </c>
    </row>
    <row r="169" spans="1:4" s="244" customFormat="1" ht="12.9" customHeight="1">
      <c r="A169" s="251" t="s">
        <v>124</v>
      </c>
      <c r="B169" s="251" t="s">
        <v>1854</v>
      </c>
      <c r="C169" s="251"/>
      <c r="D169" s="252">
        <v>38.2</v>
      </c>
    </row>
    <row r="170" spans="1:4" s="244" customFormat="1" ht="12.3" customHeight="1">
      <c r="A170" s="253"/>
      <c r="B170" s="253" t="s">
        <v>1855</v>
      </c>
      <c r="C170" s="253"/>
      <c r="D170" s="254">
        <v>38.2</v>
      </c>
    </row>
    <row r="171" spans="1:4" s="244" customFormat="1" ht="12.3" customHeight="1">
      <c r="A171" s="253" t="s">
        <v>124</v>
      </c>
      <c r="B171" s="253" t="s">
        <v>1735</v>
      </c>
      <c r="C171" s="253"/>
      <c r="D171" s="254">
        <v>38.2</v>
      </c>
    </row>
    <row r="172" spans="1:4" s="244" customFormat="1" ht="15.6" customHeight="1">
      <c r="A172" s="255" t="s">
        <v>1736</v>
      </c>
      <c r="B172" s="255"/>
      <c r="C172" s="255"/>
      <c r="D172" s="256"/>
    </row>
    <row r="173" spans="1:4" s="244" customFormat="1" ht="12.3" customHeight="1">
      <c r="A173" s="257" t="s">
        <v>1578</v>
      </c>
      <c r="B173" s="257" t="s">
        <v>1856</v>
      </c>
      <c r="C173" s="257" t="s">
        <v>228</v>
      </c>
      <c r="D173" s="258">
        <v>38.2</v>
      </c>
    </row>
    <row r="174" spans="1:4" s="244" customFormat="1" ht="12.3" customHeight="1">
      <c r="A174" s="257" t="s">
        <v>1563</v>
      </c>
      <c r="B174" s="257" t="s">
        <v>1857</v>
      </c>
      <c r="C174" s="257" t="s">
        <v>228</v>
      </c>
      <c r="D174" s="258">
        <v>118.4</v>
      </c>
    </row>
    <row r="175" spans="1:4" s="244" customFormat="1" ht="12.3" customHeight="1">
      <c r="A175" s="257" t="s">
        <v>1569</v>
      </c>
      <c r="B175" s="257" t="s">
        <v>1858</v>
      </c>
      <c r="C175" s="257" t="s">
        <v>228</v>
      </c>
      <c r="D175" s="258">
        <v>118.4</v>
      </c>
    </row>
    <row r="176" spans="1:4" s="244" customFormat="1" ht="12.3" customHeight="1">
      <c r="A176" s="257" t="s">
        <v>1573</v>
      </c>
      <c r="B176" s="257" t="s">
        <v>1859</v>
      </c>
      <c r="C176" s="257" t="s">
        <v>228</v>
      </c>
      <c r="D176" s="258">
        <v>118.4</v>
      </c>
    </row>
    <row r="177" spans="1:4" s="244" customFormat="1" ht="20.4" customHeight="1">
      <c r="A177" s="257" t="s">
        <v>351</v>
      </c>
      <c r="B177" s="257" t="s">
        <v>1843</v>
      </c>
      <c r="C177" s="257" t="s">
        <v>228</v>
      </c>
      <c r="D177" s="258">
        <v>188.643</v>
      </c>
    </row>
    <row r="178" spans="1:4" s="244" customFormat="1" ht="12.3" customHeight="1">
      <c r="A178" s="257" t="s">
        <v>363</v>
      </c>
      <c r="B178" s="257" t="s">
        <v>1844</v>
      </c>
      <c r="C178" s="257" t="s">
        <v>228</v>
      </c>
      <c r="D178" s="258">
        <v>372.06</v>
      </c>
    </row>
    <row r="179" spans="1:4" s="244" customFormat="1" ht="12.9" customHeight="1">
      <c r="A179" s="251" t="s">
        <v>118</v>
      </c>
      <c r="B179" s="251" t="s">
        <v>1860</v>
      </c>
      <c r="C179" s="251"/>
      <c r="D179" s="252">
        <v>2.25</v>
      </c>
    </row>
    <row r="180" spans="1:4" s="244" customFormat="1" ht="12.3" customHeight="1">
      <c r="A180" s="253"/>
      <c r="B180" s="253" t="s">
        <v>1861</v>
      </c>
      <c r="C180" s="253"/>
      <c r="D180" s="254">
        <v>0</v>
      </c>
    </row>
    <row r="181" spans="1:4" s="244" customFormat="1" ht="12.3" customHeight="1">
      <c r="A181" s="253"/>
      <c r="B181" s="253" t="s">
        <v>1862</v>
      </c>
      <c r="C181" s="253"/>
      <c r="D181" s="254">
        <v>2.25</v>
      </c>
    </row>
    <row r="182" spans="1:4" s="244" customFormat="1" ht="12.3" customHeight="1">
      <c r="A182" s="253" t="s">
        <v>118</v>
      </c>
      <c r="B182" s="253" t="s">
        <v>1847</v>
      </c>
      <c r="C182" s="253"/>
      <c r="D182" s="254">
        <v>2.25</v>
      </c>
    </row>
    <row r="183" spans="1:4" s="244" customFormat="1" ht="15.6" customHeight="1">
      <c r="A183" s="255" t="s">
        <v>1736</v>
      </c>
      <c r="B183" s="255"/>
      <c r="C183" s="255"/>
      <c r="D183" s="256"/>
    </row>
    <row r="184" spans="1:4" s="244" customFormat="1" ht="20.4" customHeight="1">
      <c r="A184" s="257" t="s">
        <v>804</v>
      </c>
      <c r="B184" s="257" t="s">
        <v>1848</v>
      </c>
      <c r="C184" s="257" t="s">
        <v>228</v>
      </c>
      <c r="D184" s="258">
        <v>138.04</v>
      </c>
    </row>
    <row r="185" spans="1:4" s="244" customFormat="1" ht="12.3" customHeight="1">
      <c r="A185" s="257" t="s">
        <v>1839</v>
      </c>
      <c r="B185" s="257" t="s">
        <v>1840</v>
      </c>
      <c r="C185" s="257" t="s">
        <v>228</v>
      </c>
      <c r="D185" s="258">
        <v>11.76</v>
      </c>
    </row>
    <row r="186" spans="1:4" s="244" customFormat="1" ht="12.3" customHeight="1">
      <c r="A186" s="257" t="s">
        <v>1422</v>
      </c>
      <c r="B186" s="257" t="s">
        <v>1841</v>
      </c>
      <c r="C186" s="257" t="s">
        <v>228</v>
      </c>
      <c r="D186" s="258">
        <v>144.41</v>
      </c>
    </row>
    <row r="187" spans="1:4" s="244" customFormat="1" ht="12.3" customHeight="1">
      <c r="A187" s="257" t="s">
        <v>1429</v>
      </c>
      <c r="B187" s="257" t="s">
        <v>1842</v>
      </c>
      <c r="C187" s="257" t="s">
        <v>228</v>
      </c>
      <c r="D187" s="258">
        <v>19.11</v>
      </c>
    </row>
    <row r="188" spans="1:4" s="244" customFormat="1" ht="12.3" customHeight="1">
      <c r="A188" s="257" t="s">
        <v>363</v>
      </c>
      <c r="B188" s="257" t="s">
        <v>1844</v>
      </c>
      <c r="C188" s="257" t="s">
        <v>228</v>
      </c>
      <c r="D188" s="258">
        <v>372.06</v>
      </c>
    </row>
    <row r="189" spans="1:4" s="244" customFormat="1" ht="12.9" customHeight="1">
      <c r="A189" s="251" t="s">
        <v>130</v>
      </c>
      <c r="B189" s="251" t="s">
        <v>1863</v>
      </c>
      <c r="C189" s="251"/>
      <c r="D189" s="252">
        <v>80.2</v>
      </c>
    </row>
    <row r="190" spans="1:4" s="244" customFormat="1" ht="12.3" customHeight="1">
      <c r="A190" s="253"/>
      <c r="B190" s="253" t="s">
        <v>1864</v>
      </c>
      <c r="C190" s="253"/>
      <c r="D190" s="254">
        <v>80.2</v>
      </c>
    </row>
    <row r="191" spans="1:4" s="244" customFormat="1" ht="12.3" customHeight="1">
      <c r="A191" s="253" t="s">
        <v>130</v>
      </c>
      <c r="B191" s="253" t="s">
        <v>1847</v>
      </c>
      <c r="C191" s="253"/>
      <c r="D191" s="254">
        <v>80.2</v>
      </c>
    </row>
    <row r="192" spans="1:4" s="244" customFormat="1" ht="15.6" customHeight="1">
      <c r="A192" s="255" t="s">
        <v>1736</v>
      </c>
      <c r="B192" s="255"/>
      <c r="C192" s="255"/>
      <c r="D192" s="256"/>
    </row>
    <row r="193" spans="1:4" s="244" customFormat="1" ht="12.3" customHeight="1">
      <c r="A193" s="257" t="s">
        <v>1588</v>
      </c>
      <c r="B193" s="257" t="s">
        <v>1865</v>
      </c>
      <c r="C193" s="257" t="s">
        <v>228</v>
      </c>
      <c r="D193" s="258">
        <v>80.2</v>
      </c>
    </row>
    <row r="194" spans="1:4" s="244" customFormat="1" ht="12.3" customHeight="1">
      <c r="A194" s="257" t="s">
        <v>1563</v>
      </c>
      <c r="B194" s="257" t="s">
        <v>1857</v>
      </c>
      <c r="C194" s="257" t="s">
        <v>228</v>
      </c>
      <c r="D194" s="258">
        <v>118.4</v>
      </c>
    </row>
    <row r="195" spans="1:4" s="244" customFormat="1" ht="12.3" customHeight="1">
      <c r="A195" s="257" t="s">
        <v>1569</v>
      </c>
      <c r="B195" s="257" t="s">
        <v>1858</v>
      </c>
      <c r="C195" s="257" t="s">
        <v>228</v>
      </c>
      <c r="D195" s="258">
        <v>118.4</v>
      </c>
    </row>
    <row r="196" spans="1:4" s="244" customFormat="1" ht="12.3" customHeight="1">
      <c r="A196" s="257" t="s">
        <v>1573</v>
      </c>
      <c r="B196" s="257" t="s">
        <v>1859</v>
      </c>
      <c r="C196" s="257" t="s">
        <v>228</v>
      </c>
      <c r="D196" s="258">
        <v>118.4</v>
      </c>
    </row>
    <row r="197" spans="1:4" s="244" customFormat="1" ht="12.3" customHeight="1">
      <c r="A197" s="257" t="s">
        <v>363</v>
      </c>
      <c r="B197" s="257" t="s">
        <v>1844</v>
      </c>
      <c r="C197" s="257" t="s">
        <v>228</v>
      </c>
      <c r="D197" s="258">
        <v>372.06</v>
      </c>
    </row>
    <row r="198" spans="1:4" s="244" customFormat="1" ht="12.9" customHeight="1">
      <c r="A198" s="251" t="s">
        <v>106</v>
      </c>
      <c r="B198" s="251" t="s">
        <v>1866</v>
      </c>
      <c r="C198" s="251"/>
      <c r="D198" s="252">
        <v>6.2</v>
      </c>
    </row>
    <row r="199" spans="1:4" s="244" customFormat="1" ht="12.3" customHeight="1">
      <c r="A199" s="253"/>
      <c r="B199" s="253" t="s">
        <v>1823</v>
      </c>
      <c r="C199" s="253"/>
      <c r="D199" s="254">
        <v>0</v>
      </c>
    </row>
    <row r="200" spans="1:4" s="244" customFormat="1" ht="12.3" customHeight="1">
      <c r="A200" s="253"/>
      <c r="B200" s="253" t="s">
        <v>1867</v>
      </c>
      <c r="C200" s="253"/>
      <c r="D200" s="254">
        <v>6.2</v>
      </c>
    </row>
    <row r="201" spans="1:4" s="244" customFormat="1" ht="12.3" customHeight="1">
      <c r="A201" s="253" t="s">
        <v>106</v>
      </c>
      <c r="B201" s="253" t="s">
        <v>1847</v>
      </c>
      <c r="C201" s="253"/>
      <c r="D201" s="254">
        <v>6.2</v>
      </c>
    </row>
    <row r="202" spans="1:4" s="244" customFormat="1" ht="15.6" customHeight="1">
      <c r="A202" s="255" t="s">
        <v>1736</v>
      </c>
      <c r="B202" s="255"/>
      <c r="C202" s="255"/>
      <c r="D202" s="256"/>
    </row>
    <row r="203" spans="1:4" s="244" customFormat="1" ht="20.4" customHeight="1">
      <c r="A203" s="257" t="s">
        <v>804</v>
      </c>
      <c r="B203" s="257" t="s">
        <v>1848</v>
      </c>
      <c r="C203" s="257" t="s">
        <v>228</v>
      </c>
      <c r="D203" s="258">
        <v>138.04</v>
      </c>
    </row>
    <row r="204" spans="1:4" s="244" customFormat="1" ht="12.3" customHeight="1">
      <c r="A204" s="257" t="s">
        <v>302</v>
      </c>
      <c r="B204" s="257" t="s">
        <v>1868</v>
      </c>
      <c r="C204" s="257" t="s">
        <v>304</v>
      </c>
      <c r="D204" s="258">
        <v>0.087</v>
      </c>
    </row>
    <row r="205" spans="1:4" s="244" customFormat="1" ht="12.3" customHeight="1">
      <c r="A205" s="257" t="s">
        <v>310</v>
      </c>
      <c r="B205" s="257" t="s">
        <v>1869</v>
      </c>
      <c r="C205" s="257" t="s">
        <v>228</v>
      </c>
      <c r="D205" s="258">
        <v>64.6</v>
      </c>
    </row>
    <row r="206" spans="1:4" s="244" customFormat="1" ht="20.4" customHeight="1">
      <c r="A206" s="257" t="s">
        <v>316</v>
      </c>
      <c r="B206" s="257" t="s">
        <v>1870</v>
      </c>
      <c r="C206" s="257" t="s">
        <v>228</v>
      </c>
      <c r="D206" s="258">
        <v>129.2</v>
      </c>
    </row>
    <row r="207" spans="1:4" s="244" customFormat="1" ht="12.3" customHeight="1">
      <c r="A207" s="257" t="s">
        <v>483</v>
      </c>
      <c r="B207" s="257" t="s">
        <v>1871</v>
      </c>
      <c r="C207" s="257" t="s">
        <v>228</v>
      </c>
      <c r="D207" s="258">
        <v>64.6</v>
      </c>
    </row>
    <row r="208" spans="1:4" s="244" customFormat="1" ht="12.3" customHeight="1">
      <c r="A208" s="257" t="s">
        <v>493</v>
      </c>
      <c r="B208" s="257" t="s">
        <v>1872</v>
      </c>
      <c r="C208" s="257" t="s">
        <v>228</v>
      </c>
      <c r="D208" s="258">
        <v>64.6</v>
      </c>
    </row>
    <row r="209" spans="1:4" s="244" customFormat="1" ht="12.3" customHeight="1">
      <c r="A209" s="257" t="s">
        <v>640</v>
      </c>
      <c r="B209" s="257" t="s">
        <v>1873</v>
      </c>
      <c r="C209" s="257" t="s">
        <v>228</v>
      </c>
      <c r="D209" s="258">
        <v>520.4</v>
      </c>
    </row>
    <row r="210" spans="1:4" s="244" customFormat="1" ht="12.3" customHeight="1">
      <c r="A210" s="257" t="s">
        <v>836</v>
      </c>
      <c r="B210" s="257" t="s">
        <v>1874</v>
      </c>
      <c r="C210" s="257" t="s">
        <v>228</v>
      </c>
      <c r="D210" s="258">
        <v>520.4</v>
      </c>
    </row>
    <row r="211" spans="1:4" s="244" customFormat="1" ht="12.3" customHeight="1">
      <c r="A211" s="257" t="s">
        <v>363</v>
      </c>
      <c r="B211" s="257" t="s">
        <v>1844</v>
      </c>
      <c r="C211" s="257" t="s">
        <v>228</v>
      </c>
      <c r="D211" s="258">
        <v>372.06</v>
      </c>
    </row>
    <row r="212" spans="1:4" s="244" customFormat="1" ht="12.9" customHeight="1">
      <c r="A212" s="251" t="s">
        <v>127</v>
      </c>
      <c r="B212" s="251" t="s">
        <v>1875</v>
      </c>
      <c r="C212" s="251"/>
      <c r="D212" s="252">
        <v>455.8</v>
      </c>
    </row>
    <row r="213" spans="1:4" s="244" customFormat="1" ht="12.3" customHeight="1">
      <c r="A213" s="253"/>
      <c r="B213" s="253" t="s">
        <v>1876</v>
      </c>
      <c r="C213" s="253"/>
      <c r="D213" s="254">
        <v>455.8</v>
      </c>
    </row>
    <row r="214" spans="1:4" s="244" customFormat="1" ht="12.3" customHeight="1">
      <c r="A214" s="253" t="s">
        <v>127</v>
      </c>
      <c r="B214" s="253" t="s">
        <v>1847</v>
      </c>
      <c r="C214" s="253"/>
      <c r="D214" s="254">
        <v>455.8</v>
      </c>
    </row>
    <row r="215" spans="1:4" s="244" customFormat="1" ht="15.6" customHeight="1">
      <c r="A215" s="255" t="s">
        <v>1736</v>
      </c>
      <c r="B215" s="255"/>
      <c r="C215" s="255"/>
      <c r="D215" s="256"/>
    </row>
    <row r="216" spans="1:4" s="244" customFormat="1" ht="20.4" customHeight="1">
      <c r="A216" s="257" t="s">
        <v>843</v>
      </c>
      <c r="B216" s="257" t="s">
        <v>1877</v>
      </c>
      <c r="C216" s="257" t="s">
        <v>228</v>
      </c>
      <c r="D216" s="258">
        <v>514.2</v>
      </c>
    </row>
    <row r="217" spans="1:4" s="244" customFormat="1" ht="12.3" customHeight="1">
      <c r="A217" s="257" t="s">
        <v>640</v>
      </c>
      <c r="B217" s="257" t="s">
        <v>1873</v>
      </c>
      <c r="C217" s="257" t="s">
        <v>228</v>
      </c>
      <c r="D217" s="258">
        <v>520.4</v>
      </c>
    </row>
    <row r="218" spans="1:4" s="244" customFormat="1" ht="12.3" customHeight="1">
      <c r="A218" s="257" t="s">
        <v>836</v>
      </c>
      <c r="B218" s="257" t="s">
        <v>1874</v>
      </c>
      <c r="C218" s="257" t="s">
        <v>228</v>
      </c>
      <c r="D218" s="258">
        <v>520.4</v>
      </c>
    </row>
    <row r="219" spans="1:4" s="244" customFormat="1" ht="20.4" customHeight="1">
      <c r="A219" s="257" t="s">
        <v>351</v>
      </c>
      <c r="B219" s="257" t="s">
        <v>1843</v>
      </c>
      <c r="C219" s="257" t="s">
        <v>228</v>
      </c>
      <c r="D219" s="258">
        <v>188.643</v>
      </c>
    </row>
    <row r="220" spans="1:4" s="244" customFormat="1" ht="12.3" customHeight="1">
      <c r="A220" s="257" t="s">
        <v>370</v>
      </c>
      <c r="B220" s="257" t="s">
        <v>1878</v>
      </c>
      <c r="C220" s="257" t="s">
        <v>228</v>
      </c>
      <c r="D220" s="258">
        <v>455.8</v>
      </c>
    </row>
    <row r="221" spans="1:4" s="244" customFormat="1" ht="12.9" customHeight="1">
      <c r="A221" s="251" t="s">
        <v>109</v>
      </c>
      <c r="B221" s="251" t="s">
        <v>1879</v>
      </c>
      <c r="C221" s="251"/>
      <c r="D221" s="252">
        <v>58.4</v>
      </c>
    </row>
    <row r="222" spans="1:4" s="244" customFormat="1" ht="12.3" customHeight="1">
      <c r="A222" s="253"/>
      <c r="B222" s="253" t="s">
        <v>1880</v>
      </c>
      <c r="C222" s="253"/>
      <c r="D222" s="254">
        <v>58.4</v>
      </c>
    </row>
    <row r="223" spans="1:4" s="244" customFormat="1" ht="12.3" customHeight="1">
      <c r="A223" s="253" t="s">
        <v>109</v>
      </c>
      <c r="B223" s="253" t="s">
        <v>1847</v>
      </c>
      <c r="C223" s="253"/>
      <c r="D223" s="254">
        <v>58.4</v>
      </c>
    </row>
    <row r="224" spans="1:4" s="244" customFormat="1" ht="15.6" customHeight="1">
      <c r="A224" s="255" t="s">
        <v>1736</v>
      </c>
      <c r="B224" s="255"/>
      <c r="C224" s="255"/>
      <c r="D224" s="256"/>
    </row>
    <row r="225" spans="1:4" s="244" customFormat="1" ht="20.4" customHeight="1">
      <c r="A225" s="257" t="s">
        <v>843</v>
      </c>
      <c r="B225" s="257" t="s">
        <v>1877</v>
      </c>
      <c r="C225" s="257" t="s">
        <v>228</v>
      </c>
      <c r="D225" s="258">
        <v>514.2</v>
      </c>
    </row>
    <row r="226" spans="1:4" s="244" customFormat="1" ht="12.3" customHeight="1">
      <c r="A226" s="257" t="s">
        <v>302</v>
      </c>
      <c r="B226" s="257" t="s">
        <v>1868</v>
      </c>
      <c r="C226" s="257" t="s">
        <v>304</v>
      </c>
      <c r="D226" s="258">
        <v>0.087</v>
      </c>
    </row>
    <row r="227" spans="1:4" s="244" customFormat="1" ht="12.3" customHeight="1">
      <c r="A227" s="257" t="s">
        <v>310</v>
      </c>
      <c r="B227" s="257" t="s">
        <v>1869</v>
      </c>
      <c r="C227" s="257" t="s">
        <v>228</v>
      </c>
      <c r="D227" s="258">
        <v>64.6</v>
      </c>
    </row>
    <row r="228" spans="1:4" s="244" customFormat="1" ht="20.4" customHeight="1">
      <c r="A228" s="257" t="s">
        <v>316</v>
      </c>
      <c r="B228" s="257" t="s">
        <v>1870</v>
      </c>
      <c r="C228" s="257" t="s">
        <v>228</v>
      </c>
      <c r="D228" s="258">
        <v>129.2</v>
      </c>
    </row>
    <row r="229" spans="1:4" s="244" customFormat="1" ht="12.3" customHeight="1">
      <c r="A229" s="257" t="s">
        <v>483</v>
      </c>
      <c r="B229" s="257" t="s">
        <v>1871</v>
      </c>
      <c r="C229" s="257" t="s">
        <v>228</v>
      </c>
      <c r="D229" s="258">
        <v>64.6</v>
      </c>
    </row>
    <row r="230" spans="1:4" s="244" customFormat="1" ht="12.3" customHeight="1">
      <c r="A230" s="257" t="s">
        <v>493</v>
      </c>
      <c r="B230" s="257" t="s">
        <v>1872</v>
      </c>
      <c r="C230" s="257" t="s">
        <v>228</v>
      </c>
      <c r="D230" s="258">
        <v>64.6</v>
      </c>
    </row>
    <row r="231" spans="1:4" s="244" customFormat="1" ht="12.3" customHeight="1">
      <c r="A231" s="257" t="s">
        <v>640</v>
      </c>
      <c r="B231" s="257" t="s">
        <v>1873</v>
      </c>
      <c r="C231" s="257" t="s">
        <v>228</v>
      </c>
      <c r="D231" s="258">
        <v>520.4</v>
      </c>
    </row>
    <row r="232" spans="1:4" s="244" customFormat="1" ht="12.3" customHeight="1">
      <c r="A232" s="257" t="s">
        <v>836</v>
      </c>
      <c r="B232" s="257" t="s">
        <v>1874</v>
      </c>
      <c r="C232" s="257" t="s">
        <v>228</v>
      </c>
      <c r="D232" s="258">
        <v>520.4</v>
      </c>
    </row>
    <row r="233" spans="1:4" s="244" customFormat="1" ht="12.3" customHeight="1">
      <c r="A233" s="257" t="s">
        <v>363</v>
      </c>
      <c r="B233" s="257" t="s">
        <v>1844</v>
      </c>
      <c r="C233" s="257" t="s">
        <v>228</v>
      </c>
      <c r="D233" s="258">
        <v>372.06</v>
      </c>
    </row>
    <row r="234" spans="1:4" s="244" customFormat="1" ht="12.9" customHeight="1">
      <c r="A234" s="251" t="s">
        <v>90</v>
      </c>
      <c r="B234" s="251" t="s">
        <v>1881</v>
      </c>
      <c r="C234" s="251"/>
      <c r="D234" s="252">
        <v>272.24</v>
      </c>
    </row>
    <row r="235" spans="1:4" s="244" customFormat="1" ht="12.3" customHeight="1">
      <c r="A235" s="253"/>
      <c r="B235" s="253" t="s">
        <v>1882</v>
      </c>
      <c r="C235" s="253"/>
      <c r="D235" s="254">
        <v>0</v>
      </c>
    </row>
    <row r="236" spans="1:4" s="244" customFormat="1" ht="12.3" customHeight="1">
      <c r="A236" s="253"/>
      <c r="B236" s="253" t="s">
        <v>1883</v>
      </c>
      <c r="C236" s="253"/>
      <c r="D236" s="254">
        <v>207.64</v>
      </c>
    </row>
    <row r="237" spans="1:4" s="244" customFormat="1" ht="12.3" customHeight="1">
      <c r="A237" s="253"/>
      <c r="B237" s="253" t="s">
        <v>1884</v>
      </c>
      <c r="C237" s="253"/>
      <c r="D237" s="254">
        <v>0</v>
      </c>
    </row>
    <row r="238" spans="1:4" s="244" customFormat="1" ht="12.3" customHeight="1">
      <c r="A238" s="253"/>
      <c r="B238" s="253" t="s">
        <v>1885</v>
      </c>
      <c r="C238" s="253"/>
      <c r="D238" s="254">
        <v>64.6</v>
      </c>
    </row>
    <row r="239" spans="1:4" s="244" customFormat="1" ht="12.3" customHeight="1">
      <c r="A239" s="253" t="s">
        <v>90</v>
      </c>
      <c r="B239" s="253" t="s">
        <v>1735</v>
      </c>
      <c r="C239" s="253"/>
      <c r="D239" s="254">
        <v>272.24</v>
      </c>
    </row>
    <row r="240" spans="1:4" s="244" customFormat="1" ht="15.6" customHeight="1">
      <c r="A240" s="255" t="s">
        <v>1736</v>
      </c>
      <c r="B240" s="255"/>
      <c r="C240" s="255"/>
      <c r="D240" s="256"/>
    </row>
    <row r="241" spans="1:4" s="244" customFormat="1" ht="12.3" customHeight="1">
      <c r="A241" s="257" t="s">
        <v>246</v>
      </c>
      <c r="B241" s="257" t="s">
        <v>1886</v>
      </c>
      <c r="C241" s="257" t="s">
        <v>228</v>
      </c>
      <c r="D241" s="258">
        <v>272.24</v>
      </c>
    </row>
    <row r="242" spans="1:4" s="244" customFormat="1" ht="20.4" customHeight="1">
      <c r="A242" s="257" t="s">
        <v>1028</v>
      </c>
      <c r="B242" s="257" t="s">
        <v>1737</v>
      </c>
      <c r="C242" s="257" t="s">
        <v>228</v>
      </c>
      <c r="D242" s="258">
        <v>763.788</v>
      </c>
    </row>
    <row r="243" spans="1:4" s="244" customFormat="1" ht="12.9" customHeight="1">
      <c r="A243" s="251" t="s">
        <v>949</v>
      </c>
      <c r="B243" s="251" t="s">
        <v>1887</v>
      </c>
      <c r="C243" s="251"/>
      <c r="D243" s="252">
        <v>91.9</v>
      </c>
    </row>
    <row r="244" spans="1:4" s="244" customFormat="1" ht="12.3" customHeight="1">
      <c r="A244" s="253"/>
      <c r="B244" s="253" t="s">
        <v>1888</v>
      </c>
      <c r="C244" s="253"/>
      <c r="D244" s="254">
        <v>0</v>
      </c>
    </row>
    <row r="245" spans="1:4" s="244" customFormat="1" ht="12.3" customHeight="1">
      <c r="A245" s="253"/>
      <c r="B245" s="253" t="s">
        <v>1889</v>
      </c>
      <c r="C245" s="253"/>
      <c r="D245" s="254">
        <v>91.9</v>
      </c>
    </row>
    <row r="246" spans="1:4" s="244" customFormat="1" ht="12.3" customHeight="1">
      <c r="A246" s="253" t="s">
        <v>949</v>
      </c>
      <c r="B246" s="253" t="s">
        <v>1735</v>
      </c>
      <c r="C246" s="253"/>
      <c r="D246" s="254">
        <v>91.9</v>
      </c>
    </row>
    <row r="247" spans="1:4" s="244" customFormat="1" ht="15.6" customHeight="1">
      <c r="A247" s="255" t="s">
        <v>1736</v>
      </c>
      <c r="B247" s="255"/>
      <c r="C247" s="255"/>
      <c r="D247" s="256"/>
    </row>
    <row r="248" spans="1:4" s="244" customFormat="1" ht="12.3" customHeight="1">
      <c r="A248" s="257" t="s">
        <v>943</v>
      </c>
      <c r="B248" s="257" t="s">
        <v>1890</v>
      </c>
      <c r="C248" s="257" t="s">
        <v>228</v>
      </c>
      <c r="D248" s="258">
        <v>91.9</v>
      </c>
    </row>
    <row r="249" spans="1:4" s="244" customFormat="1" ht="12.3" customHeight="1">
      <c r="A249" s="257" t="s">
        <v>937</v>
      </c>
      <c r="B249" s="257" t="s">
        <v>1751</v>
      </c>
      <c r="C249" s="257" t="s">
        <v>228</v>
      </c>
      <c r="D249" s="258">
        <v>159.5</v>
      </c>
    </row>
    <row r="250" spans="1:4" s="244" customFormat="1" ht="12.9" customHeight="1">
      <c r="A250" s="251" t="s">
        <v>83</v>
      </c>
      <c r="B250" s="251" t="s">
        <v>1891</v>
      </c>
      <c r="C250" s="251"/>
      <c r="D250" s="252">
        <v>21.496</v>
      </c>
    </row>
    <row r="251" spans="1:4" s="244" customFormat="1" ht="12.3" customHeight="1">
      <c r="A251" s="253"/>
      <c r="B251" s="253" t="s">
        <v>1892</v>
      </c>
      <c r="C251" s="253"/>
      <c r="D251" s="254">
        <v>0</v>
      </c>
    </row>
    <row r="252" spans="1:4" s="244" customFormat="1" ht="12.3" customHeight="1">
      <c r="A252" s="253"/>
      <c r="B252" s="253" t="s">
        <v>1893</v>
      </c>
      <c r="C252" s="253"/>
      <c r="D252" s="254">
        <v>5.4</v>
      </c>
    </row>
    <row r="253" spans="1:4" s="244" customFormat="1" ht="12.3" customHeight="1">
      <c r="A253" s="253"/>
      <c r="B253" s="253" t="s">
        <v>1804</v>
      </c>
      <c r="C253" s="253"/>
      <c r="D253" s="254">
        <v>-1.6</v>
      </c>
    </row>
    <row r="254" spans="1:4" s="244" customFormat="1" ht="12.3" customHeight="1">
      <c r="A254" s="253"/>
      <c r="B254" s="253" t="s">
        <v>1823</v>
      </c>
      <c r="C254" s="253"/>
      <c r="D254" s="254">
        <v>0</v>
      </c>
    </row>
    <row r="255" spans="1:4" s="244" customFormat="1" ht="12.3" customHeight="1">
      <c r="A255" s="253"/>
      <c r="B255" s="253" t="s">
        <v>1894</v>
      </c>
      <c r="C255" s="253"/>
      <c r="D255" s="254">
        <v>17.696</v>
      </c>
    </row>
    <row r="256" spans="1:4" s="244" customFormat="1" ht="12.3" customHeight="1">
      <c r="A256" s="253" t="s">
        <v>83</v>
      </c>
      <c r="B256" s="253" t="s">
        <v>1735</v>
      </c>
      <c r="C256" s="253"/>
      <c r="D256" s="254">
        <v>21.496</v>
      </c>
    </row>
    <row r="257" spans="1:4" s="244" customFormat="1" ht="15.6" customHeight="1">
      <c r="A257" s="255" t="s">
        <v>1736</v>
      </c>
      <c r="B257" s="255"/>
      <c r="C257" s="255"/>
      <c r="D257" s="256"/>
    </row>
    <row r="258" spans="1:4" s="244" customFormat="1" ht="12.3" customHeight="1">
      <c r="A258" s="257" t="s">
        <v>226</v>
      </c>
      <c r="B258" s="257" t="s">
        <v>1895</v>
      </c>
      <c r="C258" s="257" t="s">
        <v>228</v>
      </c>
      <c r="D258" s="258">
        <v>21.496</v>
      </c>
    </row>
    <row r="259" spans="1:4" s="244" customFormat="1" ht="12.3" customHeight="1">
      <c r="A259" s="257" t="s">
        <v>264</v>
      </c>
      <c r="B259" s="257" t="s">
        <v>1896</v>
      </c>
      <c r="C259" s="257" t="s">
        <v>228</v>
      </c>
      <c r="D259" s="258">
        <v>49.233</v>
      </c>
    </row>
    <row r="260" spans="1:4" s="244" customFormat="1" ht="12.3" customHeight="1">
      <c r="A260" s="257" t="s">
        <v>270</v>
      </c>
      <c r="B260" s="257" t="s">
        <v>1793</v>
      </c>
      <c r="C260" s="257" t="s">
        <v>228</v>
      </c>
      <c r="D260" s="258">
        <v>49.233</v>
      </c>
    </row>
    <row r="261" spans="1:4" s="244" customFormat="1" ht="12.9" customHeight="1">
      <c r="A261" s="251" t="s">
        <v>86</v>
      </c>
      <c r="B261" s="251" t="s">
        <v>1897</v>
      </c>
      <c r="C261" s="251"/>
      <c r="D261" s="252">
        <v>6.241</v>
      </c>
    </row>
    <row r="262" spans="1:4" s="244" customFormat="1" ht="12.3" customHeight="1">
      <c r="A262" s="253"/>
      <c r="B262" s="253" t="s">
        <v>1823</v>
      </c>
      <c r="C262" s="253"/>
      <c r="D262" s="254">
        <v>0</v>
      </c>
    </row>
    <row r="263" spans="1:4" s="244" customFormat="1" ht="12.3" customHeight="1">
      <c r="A263" s="253"/>
      <c r="B263" s="253" t="s">
        <v>1898</v>
      </c>
      <c r="C263" s="253"/>
      <c r="D263" s="254">
        <v>6.241</v>
      </c>
    </row>
    <row r="264" spans="1:4" s="244" customFormat="1" ht="12.3" customHeight="1">
      <c r="A264" s="253" t="s">
        <v>86</v>
      </c>
      <c r="B264" s="253" t="s">
        <v>1735</v>
      </c>
      <c r="C264" s="253"/>
      <c r="D264" s="254">
        <v>6.241</v>
      </c>
    </row>
    <row r="265" spans="1:4" s="244" customFormat="1" ht="15.6" customHeight="1">
      <c r="A265" s="255" t="s">
        <v>1736</v>
      </c>
      <c r="B265" s="255"/>
      <c r="C265" s="255"/>
      <c r="D265" s="256"/>
    </row>
    <row r="266" spans="1:4" s="244" customFormat="1" ht="12.3" customHeight="1">
      <c r="A266" s="257" t="s">
        <v>234</v>
      </c>
      <c r="B266" s="257" t="s">
        <v>1899</v>
      </c>
      <c r="C266" s="257" t="s">
        <v>228</v>
      </c>
      <c r="D266" s="258">
        <v>6.241</v>
      </c>
    </row>
    <row r="267" spans="1:4" s="244" customFormat="1" ht="12.3" customHeight="1">
      <c r="A267" s="257" t="s">
        <v>264</v>
      </c>
      <c r="B267" s="257" t="s">
        <v>1896</v>
      </c>
      <c r="C267" s="257" t="s">
        <v>228</v>
      </c>
      <c r="D267" s="258">
        <v>49.233</v>
      </c>
    </row>
    <row r="268" spans="1:4" s="244" customFormat="1" ht="12.3" customHeight="1">
      <c r="A268" s="257" t="s">
        <v>270</v>
      </c>
      <c r="B268" s="257" t="s">
        <v>1793</v>
      </c>
      <c r="C268" s="257" t="s">
        <v>228</v>
      </c>
      <c r="D268" s="258">
        <v>49.233</v>
      </c>
    </row>
    <row r="269" spans="1:4" s="244" customFormat="1" ht="12.9" customHeight="1">
      <c r="A269" s="251" t="s">
        <v>1116</v>
      </c>
      <c r="B269" s="251" t="s">
        <v>1900</v>
      </c>
      <c r="C269" s="251"/>
      <c r="D269" s="252">
        <v>97.545</v>
      </c>
    </row>
    <row r="270" spans="1:4" s="244" customFormat="1" ht="12.3" customHeight="1">
      <c r="A270" s="253"/>
      <c r="B270" s="253" t="s">
        <v>1800</v>
      </c>
      <c r="C270" s="253"/>
      <c r="D270" s="254">
        <v>0</v>
      </c>
    </row>
    <row r="271" spans="1:4" s="244" customFormat="1" ht="12.3" customHeight="1">
      <c r="A271" s="253"/>
      <c r="B271" s="253" t="s">
        <v>1801</v>
      </c>
      <c r="C271" s="253"/>
      <c r="D271" s="254">
        <v>13.59</v>
      </c>
    </row>
    <row r="272" spans="1:4" s="244" customFormat="1" ht="12.3" customHeight="1">
      <c r="A272" s="253"/>
      <c r="B272" s="253" t="s">
        <v>1901</v>
      </c>
      <c r="C272" s="253"/>
      <c r="D272" s="254">
        <v>-2.4</v>
      </c>
    </row>
    <row r="273" spans="1:4" s="244" customFormat="1" ht="12.3" customHeight="1">
      <c r="A273" s="253"/>
      <c r="B273" s="253" t="s">
        <v>1902</v>
      </c>
      <c r="C273" s="253"/>
      <c r="D273" s="254">
        <v>-1.2</v>
      </c>
    </row>
    <row r="274" spans="1:4" s="244" customFormat="1" ht="12.3" customHeight="1">
      <c r="A274" s="253"/>
      <c r="B274" s="253" t="s">
        <v>1805</v>
      </c>
      <c r="C274" s="253"/>
      <c r="D274" s="254">
        <v>0</v>
      </c>
    </row>
    <row r="275" spans="1:4" s="244" customFormat="1" ht="12.3" customHeight="1">
      <c r="A275" s="253"/>
      <c r="B275" s="253" t="s">
        <v>1806</v>
      </c>
      <c r="C275" s="253"/>
      <c r="D275" s="254">
        <v>79.44</v>
      </c>
    </row>
    <row r="276" spans="1:4" s="244" customFormat="1" ht="12.3" customHeight="1">
      <c r="A276" s="253"/>
      <c r="B276" s="253" t="s">
        <v>1903</v>
      </c>
      <c r="C276" s="253"/>
      <c r="D276" s="254">
        <v>-7.35</v>
      </c>
    </row>
    <row r="277" spans="1:4" s="244" customFormat="1" ht="12.3" customHeight="1">
      <c r="A277" s="253"/>
      <c r="B277" s="253" t="s">
        <v>1809</v>
      </c>
      <c r="C277" s="253"/>
      <c r="D277" s="254">
        <v>0</v>
      </c>
    </row>
    <row r="278" spans="1:4" s="244" customFormat="1" ht="12.3" customHeight="1">
      <c r="A278" s="253"/>
      <c r="B278" s="253" t="s">
        <v>1810</v>
      </c>
      <c r="C278" s="253"/>
      <c r="D278" s="254">
        <v>27.24</v>
      </c>
    </row>
    <row r="279" spans="1:4" s="244" customFormat="1" ht="12.3" customHeight="1">
      <c r="A279" s="253"/>
      <c r="B279" s="253" t="s">
        <v>1904</v>
      </c>
      <c r="C279" s="253"/>
      <c r="D279" s="254">
        <v>-11.775</v>
      </c>
    </row>
    <row r="280" spans="1:4" s="244" customFormat="1" ht="12.3" customHeight="1">
      <c r="A280" s="253" t="s">
        <v>1116</v>
      </c>
      <c r="B280" s="253" t="s">
        <v>1847</v>
      </c>
      <c r="C280" s="253"/>
      <c r="D280" s="254">
        <v>97.545</v>
      </c>
    </row>
    <row r="281" spans="1:4" s="244" customFormat="1" ht="15.6" customHeight="1">
      <c r="A281" s="255" t="s">
        <v>1736</v>
      </c>
      <c r="B281" s="255"/>
      <c r="C281" s="255"/>
      <c r="D281" s="256"/>
    </row>
    <row r="282" spans="1:4" s="244" customFormat="1" ht="20.4" customHeight="1">
      <c r="A282" s="257" t="s">
        <v>1674</v>
      </c>
      <c r="B282" s="257" t="s">
        <v>1905</v>
      </c>
      <c r="C282" s="257" t="s">
        <v>228</v>
      </c>
      <c r="D282" s="258">
        <v>166.773</v>
      </c>
    </row>
    <row r="283" spans="1:4" s="244" customFormat="1" ht="12.3" customHeight="1">
      <c r="A283" s="257" t="s">
        <v>1661</v>
      </c>
      <c r="B283" s="257" t="s">
        <v>1906</v>
      </c>
      <c r="C283" s="257" t="s">
        <v>228</v>
      </c>
      <c r="D283" s="258">
        <v>16.873</v>
      </c>
    </row>
    <row r="284" spans="1:4" s="244" customFormat="1" ht="12.3" customHeight="1">
      <c r="A284" s="257" t="s">
        <v>1688</v>
      </c>
      <c r="B284" s="257" t="s">
        <v>1907</v>
      </c>
      <c r="C284" s="257" t="s">
        <v>532</v>
      </c>
      <c r="D284" s="258">
        <v>33.746</v>
      </c>
    </row>
    <row r="285" spans="1:4" s="244" customFormat="1" ht="12.9" customHeight="1">
      <c r="A285" s="251" t="s">
        <v>1153</v>
      </c>
      <c r="B285" s="251" t="s">
        <v>1908</v>
      </c>
      <c r="C285" s="251"/>
      <c r="D285" s="252">
        <v>105.735</v>
      </c>
    </row>
    <row r="286" spans="1:4" s="244" customFormat="1" ht="12.3" customHeight="1">
      <c r="A286" s="253"/>
      <c r="B286" s="253" t="s">
        <v>1800</v>
      </c>
      <c r="C286" s="253"/>
      <c r="D286" s="254">
        <v>0</v>
      </c>
    </row>
    <row r="287" spans="1:4" s="244" customFormat="1" ht="12.3" customHeight="1">
      <c r="A287" s="253"/>
      <c r="B287" s="253" t="s">
        <v>1801</v>
      </c>
      <c r="C287" s="253"/>
      <c r="D287" s="254">
        <v>13.59</v>
      </c>
    </row>
    <row r="288" spans="1:4" s="244" customFormat="1" ht="12.3" customHeight="1">
      <c r="A288" s="253"/>
      <c r="B288" s="253" t="s">
        <v>1802</v>
      </c>
      <c r="C288" s="253"/>
      <c r="D288" s="254">
        <v>-0.8</v>
      </c>
    </row>
    <row r="289" spans="1:4" s="244" customFormat="1" ht="12.3" customHeight="1">
      <c r="A289" s="253"/>
      <c r="B289" s="253" t="s">
        <v>1803</v>
      </c>
      <c r="C289" s="253"/>
      <c r="D289" s="254">
        <v>-0.72</v>
      </c>
    </row>
    <row r="290" spans="1:4" s="244" customFormat="1" ht="12.3" customHeight="1">
      <c r="A290" s="253"/>
      <c r="B290" s="253" t="s">
        <v>1804</v>
      </c>
      <c r="C290" s="253"/>
      <c r="D290" s="254">
        <v>-1.6</v>
      </c>
    </row>
    <row r="291" spans="1:4" s="244" customFormat="1" ht="12.3" customHeight="1">
      <c r="A291" s="253"/>
      <c r="B291" s="253" t="s">
        <v>1805</v>
      </c>
      <c r="C291" s="253"/>
      <c r="D291" s="254">
        <v>0</v>
      </c>
    </row>
    <row r="292" spans="1:4" s="244" customFormat="1" ht="12.3" customHeight="1">
      <c r="A292" s="253"/>
      <c r="B292" s="253" t="s">
        <v>1806</v>
      </c>
      <c r="C292" s="253"/>
      <c r="D292" s="254">
        <v>79.44</v>
      </c>
    </row>
    <row r="293" spans="1:4" s="244" customFormat="1" ht="12.3" customHeight="1">
      <c r="A293" s="253"/>
      <c r="B293" s="253" t="s">
        <v>1807</v>
      </c>
      <c r="C293" s="253"/>
      <c r="D293" s="254">
        <v>-2.45</v>
      </c>
    </row>
    <row r="294" spans="1:4" s="244" customFormat="1" ht="12.3" customHeight="1">
      <c r="A294" s="253"/>
      <c r="B294" s="253" t="s">
        <v>1808</v>
      </c>
      <c r="C294" s="253"/>
      <c r="D294" s="254">
        <v>-5.04</v>
      </c>
    </row>
    <row r="295" spans="1:4" s="244" customFormat="1" ht="12.3" customHeight="1">
      <c r="A295" s="253"/>
      <c r="B295" s="253" t="s">
        <v>1809</v>
      </c>
      <c r="C295" s="253"/>
      <c r="D295" s="254">
        <v>0</v>
      </c>
    </row>
    <row r="296" spans="1:4" s="244" customFormat="1" ht="12.3" customHeight="1">
      <c r="A296" s="253"/>
      <c r="B296" s="253" t="s">
        <v>1810</v>
      </c>
      <c r="C296" s="253"/>
      <c r="D296" s="254">
        <v>27.24</v>
      </c>
    </row>
    <row r="297" spans="1:4" s="244" customFormat="1" ht="12.3" customHeight="1">
      <c r="A297" s="253"/>
      <c r="B297" s="253" t="s">
        <v>1811</v>
      </c>
      <c r="C297" s="253"/>
      <c r="D297" s="254">
        <v>-3.925</v>
      </c>
    </row>
    <row r="298" spans="1:4" s="244" customFormat="1" ht="12.3" customHeight="1">
      <c r="A298" s="253" t="s">
        <v>1153</v>
      </c>
      <c r="B298" s="253" t="s">
        <v>1847</v>
      </c>
      <c r="C298" s="253"/>
      <c r="D298" s="254">
        <v>105.735</v>
      </c>
    </row>
    <row r="299" spans="1:4" s="244" customFormat="1" ht="12.9" customHeight="1">
      <c r="A299" s="251" t="s">
        <v>1121</v>
      </c>
      <c r="B299" s="251" t="s">
        <v>1900</v>
      </c>
      <c r="C299" s="251"/>
      <c r="D299" s="252">
        <v>44.28</v>
      </c>
    </row>
    <row r="300" spans="1:4" s="244" customFormat="1" ht="12.3" customHeight="1">
      <c r="A300" s="253"/>
      <c r="B300" s="253" t="s">
        <v>1812</v>
      </c>
      <c r="C300" s="253"/>
      <c r="D300" s="254">
        <v>0</v>
      </c>
    </row>
    <row r="301" spans="1:4" s="244" customFormat="1" ht="12.3" customHeight="1">
      <c r="A301" s="253"/>
      <c r="B301" s="253" t="s">
        <v>1909</v>
      </c>
      <c r="C301" s="253"/>
      <c r="D301" s="254">
        <v>27.18</v>
      </c>
    </row>
    <row r="302" spans="1:4" s="244" customFormat="1" ht="12.3" customHeight="1">
      <c r="A302" s="253"/>
      <c r="B302" s="253" t="s">
        <v>1910</v>
      </c>
      <c r="C302" s="253"/>
      <c r="D302" s="254">
        <v>-4.32</v>
      </c>
    </row>
    <row r="303" spans="1:4" s="244" customFormat="1" ht="12.3" customHeight="1">
      <c r="A303" s="253"/>
      <c r="B303" s="253" t="s">
        <v>1814</v>
      </c>
      <c r="C303" s="253"/>
      <c r="D303" s="254">
        <v>0</v>
      </c>
    </row>
    <row r="304" spans="1:4" s="244" customFormat="1" ht="12.3" customHeight="1">
      <c r="A304" s="253"/>
      <c r="B304" s="253" t="s">
        <v>1909</v>
      </c>
      <c r="C304" s="253"/>
      <c r="D304" s="254">
        <v>27.18</v>
      </c>
    </row>
    <row r="305" spans="1:4" s="244" customFormat="1" ht="12.3" customHeight="1">
      <c r="A305" s="253"/>
      <c r="B305" s="253" t="s">
        <v>1911</v>
      </c>
      <c r="C305" s="253"/>
      <c r="D305" s="254">
        <v>-5.76</v>
      </c>
    </row>
    <row r="306" spans="1:4" s="244" customFormat="1" ht="12.3" customHeight="1">
      <c r="A306" s="253" t="s">
        <v>1121</v>
      </c>
      <c r="B306" s="253" t="s">
        <v>1847</v>
      </c>
      <c r="C306" s="253"/>
      <c r="D306" s="254">
        <v>44.28</v>
      </c>
    </row>
    <row r="307" spans="1:4" s="244" customFormat="1" ht="15.6" customHeight="1">
      <c r="A307" s="255" t="s">
        <v>1736</v>
      </c>
      <c r="B307" s="255"/>
      <c r="C307" s="255"/>
      <c r="D307" s="256"/>
    </row>
    <row r="308" spans="1:4" s="244" customFormat="1" ht="20.4" customHeight="1">
      <c r="A308" s="257" t="s">
        <v>1674</v>
      </c>
      <c r="B308" s="257" t="s">
        <v>1905</v>
      </c>
      <c r="C308" s="257" t="s">
        <v>228</v>
      </c>
      <c r="D308" s="258">
        <v>166.773</v>
      </c>
    </row>
    <row r="309" spans="1:4" s="244" customFormat="1" ht="12.3" customHeight="1">
      <c r="A309" s="257" t="s">
        <v>1661</v>
      </c>
      <c r="B309" s="257" t="s">
        <v>1906</v>
      </c>
      <c r="C309" s="257" t="s">
        <v>228</v>
      </c>
      <c r="D309" s="258">
        <v>16.873</v>
      </c>
    </row>
    <row r="310" spans="1:4" s="244" customFormat="1" ht="12.3" customHeight="1">
      <c r="A310" s="257" t="s">
        <v>1688</v>
      </c>
      <c r="B310" s="257" t="s">
        <v>1907</v>
      </c>
      <c r="C310" s="257" t="s">
        <v>532</v>
      </c>
      <c r="D310" s="258">
        <v>33.746</v>
      </c>
    </row>
    <row r="311" spans="1:4" s="244" customFormat="1" ht="12.9" customHeight="1">
      <c r="A311" s="251" t="s">
        <v>1157</v>
      </c>
      <c r="B311" s="251" t="s">
        <v>1912</v>
      </c>
      <c r="C311" s="251"/>
      <c r="D311" s="252">
        <v>28.69</v>
      </c>
    </row>
    <row r="312" spans="1:4" s="244" customFormat="1" ht="12.3" customHeight="1">
      <c r="A312" s="253"/>
      <c r="B312" s="253" t="s">
        <v>1812</v>
      </c>
      <c r="C312" s="253"/>
      <c r="D312" s="254">
        <v>0</v>
      </c>
    </row>
    <row r="313" spans="1:4" s="244" customFormat="1" ht="12.3" customHeight="1">
      <c r="A313" s="253"/>
      <c r="B313" s="253" t="s">
        <v>1813</v>
      </c>
      <c r="C313" s="253"/>
      <c r="D313" s="254">
        <v>14.345</v>
      </c>
    </row>
    <row r="314" spans="1:4" s="244" customFormat="1" ht="12.3" customHeight="1">
      <c r="A314" s="253"/>
      <c r="B314" s="253" t="s">
        <v>1814</v>
      </c>
      <c r="C314" s="253"/>
      <c r="D314" s="254">
        <v>0</v>
      </c>
    </row>
    <row r="315" spans="1:4" s="244" customFormat="1" ht="12.3" customHeight="1">
      <c r="A315" s="253"/>
      <c r="B315" s="253" t="s">
        <v>1813</v>
      </c>
      <c r="C315" s="253"/>
      <c r="D315" s="254">
        <v>14.345</v>
      </c>
    </row>
    <row r="316" spans="1:4" s="244" customFormat="1" ht="12.3" customHeight="1">
      <c r="A316" s="253" t="s">
        <v>1157</v>
      </c>
      <c r="B316" s="253" t="s">
        <v>1847</v>
      </c>
      <c r="C316" s="253"/>
      <c r="D316" s="254">
        <v>28.69</v>
      </c>
    </row>
    <row r="317" spans="1:4" s="244" customFormat="1" ht="12.9" customHeight="1">
      <c r="A317" s="251" t="s">
        <v>1119</v>
      </c>
      <c r="B317" s="251" t="s">
        <v>1900</v>
      </c>
      <c r="C317" s="251"/>
      <c r="D317" s="252">
        <v>24.948</v>
      </c>
    </row>
    <row r="318" spans="1:4" s="244" customFormat="1" ht="12.3" customHeight="1">
      <c r="A318" s="253"/>
      <c r="B318" s="253" t="s">
        <v>1818</v>
      </c>
      <c r="C318" s="253"/>
      <c r="D318" s="254">
        <v>0</v>
      </c>
    </row>
    <row r="319" spans="1:4" s="244" customFormat="1" ht="12.3" customHeight="1">
      <c r="A319" s="253"/>
      <c r="B319" s="253" t="s">
        <v>1913</v>
      </c>
      <c r="C319" s="253"/>
      <c r="D319" s="254">
        <v>26.388</v>
      </c>
    </row>
    <row r="320" spans="1:4" s="244" customFormat="1" ht="12.3" customHeight="1">
      <c r="A320" s="253"/>
      <c r="B320" s="253" t="s">
        <v>1914</v>
      </c>
      <c r="C320" s="253"/>
      <c r="D320" s="254">
        <v>-1.44</v>
      </c>
    </row>
    <row r="321" spans="1:4" s="244" customFormat="1" ht="12.3" customHeight="1">
      <c r="A321" s="253" t="s">
        <v>1119</v>
      </c>
      <c r="B321" s="253" t="s">
        <v>1847</v>
      </c>
      <c r="C321" s="253"/>
      <c r="D321" s="254">
        <v>24.948</v>
      </c>
    </row>
    <row r="322" spans="1:4" s="244" customFormat="1" ht="15.6" customHeight="1">
      <c r="A322" s="255" t="s">
        <v>1736</v>
      </c>
      <c r="B322" s="255"/>
      <c r="C322" s="255"/>
      <c r="D322" s="256"/>
    </row>
    <row r="323" spans="1:4" s="244" customFormat="1" ht="20.4" customHeight="1">
      <c r="A323" s="257" t="s">
        <v>1674</v>
      </c>
      <c r="B323" s="257" t="s">
        <v>1905</v>
      </c>
      <c r="C323" s="257" t="s">
        <v>228</v>
      </c>
      <c r="D323" s="258">
        <v>166.773</v>
      </c>
    </row>
    <row r="324" spans="1:4" s="244" customFormat="1" ht="12.3" customHeight="1">
      <c r="A324" s="257" t="s">
        <v>1661</v>
      </c>
      <c r="B324" s="257" t="s">
        <v>1906</v>
      </c>
      <c r="C324" s="257" t="s">
        <v>228</v>
      </c>
      <c r="D324" s="258">
        <v>16.873</v>
      </c>
    </row>
    <row r="325" spans="1:4" s="244" customFormat="1" ht="12.3" customHeight="1">
      <c r="A325" s="257" t="s">
        <v>1688</v>
      </c>
      <c r="B325" s="257" t="s">
        <v>1907</v>
      </c>
      <c r="C325" s="257" t="s">
        <v>532</v>
      </c>
      <c r="D325" s="258">
        <v>33.746</v>
      </c>
    </row>
    <row r="326" spans="1:4" s="244" customFormat="1" ht="12.9" customHeight="1">
      <c r="A326" s="251" t="s">
        <v>1165</v>
      </c>
      <c r="B326" s="251" t="s">
        <v>1912</v>
      </c>
      <c r="C326" s="251"/>
      <c r="D326" s="252">
        <v>14.552</v>
      </c>
    </row>
    <row r="327" spans="1:4" s="244" customFormat="1" ht="12.3" customHeight="1">
      <c r="A327" s="253"/>
      <c r="B327" s="253" t="s">
        <v>1818</v>
      </c>
      <c r="C327" s="253"/>
      <c r="D327" s="254">
        <v>0</v>
      </c>
    </row>
    <row r="328" spans="1:4" s="244" customFormat="1" ht="12.3" customHeight="1">
      <c r="A328" s="253"/>
      <c r="B328" s="253" t="s">
        <v>1819</v>
      </c>
      <c r="C328" s="253"/>
      <c r="D328" s="254">
        <v>17.592</v>
      </c>
    </row>
    <row r="329" spans="1:4" s="244" customFormat="1" ht="12.3" customHeight="1">
      <c r="A329" s="253"/>
      <c r="B329" s="253" t="s">
        <v>1820</v>
      </c>
      <c r="C329" s="253"/>
      <c r="D329" s="254">
        <v>-0.16</v>
      </c>
    </row>
    <row r="330" spans="1:4" s="244" customFormat="1" ht="12.3" customHeight="1">
      <c r="A330" s="253"/>
      <c r="B330" s="253" t="s">
        <v>1821</v>
      </c>
      <c r="C330" s="253"/>
      <c r="D330" s="254">
        <v>-2.88</v>
      </c>
    </row>
    <row r="331" spans="1:4" s="244" customFormat="1" ht="12.3" customHeight="1">
      <c r="A331" s="253" t="s">
        <v>1165</v>
      </c>
      <c r="B331" s="253" t="s">
        <v>1847</v>
      </c>
      <c r="C331" s="253"/>
      <c r="D331" s="254">
        <v>14.552</v>
      </c>
    </row>
  </sheetData>
  <mergeCells count="1">
    <mergeCell ref="A1:D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LAPTOP-NFRAKJ24\Ivan</dc:creator>
  <cp:keywords/>
  <dc:description/>
  <cp:lastModifiedBy>Petr</cp:lastModifiedBy>
  <dcterms:created xsi:type="dcterms:W3CDTF">2019-05-02T15:55:25Z</dcterms:created>
  <dcterms:modified xsi:type="dcterms:W3CDTF">2019-05-07T11:18:00Z</dcterms:modified>
  <cp:category/>
  <cp:version/>
  <cp:contentType/>
  <cp:contentStatus/>
</cp:coreProperties>
</file>